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5"/>
  <workbookPr updateLinks="always"/>
  <bookViews>
    <workbookView xWindow="-120" yWindow="-120" windowWidth="20730" windowHeight="11160" firstSheet="6" activeTab="7"/>
  </bookViews>
  <sheets>
    <sheet name="Department Wise" sheetId="2" r:id="rId1"/>
    <sheet name="Emergency " sheetId="3" r:id="rId2"/>
    <sheet name="OPD" sheetId="20" r:id="rId3"/>
    <sheet name="Labour Room (LaQshya)" sheetId="4" r:id="rId4"/>
    <sheet name="Maternity Ward" sheetId="5" r:id="rId5"/>
    <sheet name="Ped Ward" sheetId="6" r:id="rId6"/>
    <sheet name="SNCU " sheetId="7" r:id="rId7"/>
    <sheet name="NRC " sheetId="9" r:id="rId8"/>
    <sheet name="OT" sheetId="21" r:id="rId9"/>
    <sheet name="M-OT (LaQshya)" sheetId="8" r:id="rId10"/>
    <sheet name="PP Unit" sheetId="10" r:id="rId11"/>
    <sheet name="ICU" sheetId="11" r:id="rId12"/>
    <sheet name="IPD" sheetId="12" r:id="rId13"/>
    <sheet name="Blood Bank" sheetId="13" r:id="rId14"/>
    <sheet name="Lab" sheetId="14" r:id="rId15"/>
    <sheet name="Radiology " sheetId="15" r:id="rId16"/>
    <sheet name="Pharmacy" sheetId="16" r:id="rId17"/>
    <sheet name="Auxillary services" sheetId="17" r:id="rId18"/>
    <sheet name="Mortuary " sheetId="18" r:id="rId19"/>
    <sheet name="Admin" sheetId="19" r:id="rId20"/>
    <sheet name="Sheet1" sheetId="1" r:id="rId21"/>
  </sheets>
  <externalReferences>
    <externalReference r:id="rId22"/>
  </externalReferences>
  <definedNames>
    <definedName name="_xlnm._FilterDatabase" localSheetId="19" hidden="1">Admin!$A$41:$G$876</definedName>
    <definedName name="_xlnm._FilterDatabase" localSheetId="17" hidden="1">'Auxillary services'!$A$41:$G$634</definedName>
    <definedName name="_xlnm._FilterDatabase" localSheetId="13" hidden="1">'Blood Bank'!$A$42:$G$646</definedName>
    <definedName name="_xlnm._FilterDatabase" localSheetId="1" hidden="1">'Emergency '!$A$42:$G$719</definedName>
    <definedName name="_xlnm._FilterDatabase" localSheetId="11" hidden="1">ICU!$A$42:$G$708</definedName>
    <definedName name="_xlnm._FilterDatabase" localSheetId="12" hidden="1">IPD!$A$42:$G$658</definedName>
    <definedName name="_xlnm._FilterDatabase" localSheetId="14" hidden="1">Lab!$A$42:$G$664</definedName>
    <definedName name="_xlnm._FilterDatabase" localSheetId="3" hidden="1">'Labour Room (LaQshya)'!$A$47:$G$634</definedName>
    <definedName name="_xlnm._FilterDatabase" localSheetId="4" hidden="1">'Maternity Ward'!$A$42:$G$694</definedName>
    <definedName name="_xlnm._FilterDatabase" localSheetId="18" hidden="1">'Mortuary '!$A$41:$G$578</definedName>
    <definedName name="_xlnm._FilterDatabase" localSheetId="9" hidden="1">'M-OT (LaQshya)'!$A$42:$G$631</definedName>
    <definedName name="_xlnm._FilterDatabase" localSheetId="7" hidden="1">'NRC '!$A$42:$G$699</definedName>
    <definedName name="_xlnm._FilterDatabase" localSheetId="2" hidden="1">OPD!$A$41:$G$771</definedName>
    <definedName name="_xlnm._FilterDatabase" localSheetId="8" hidden="1">OT!$A$42:$G$709</definedName>
    <definedName name="_xlnm._FilterDatabase" localSheetId="5" hidden="1">'Ped Ward'!$A$42:$G$674</definedName>
    <definedName name="_xlnm._FilterDatabase" localSheetId="16" hidden="1">Pharmacy!$A$41:$G$606</definedName>
    <definedName name="_xlnm._FilterDatabase" localSheetId="10" hidden="1">'PP Unit'!$A$42:$G$746</definedName>
    <definedName name="_xlnm._FilterDatabase" localSheetId="15" hidden="1">'Radiology '!$A$41:$G$615</definedName>
    <definedName name="_xlnm._FilterDatabase" localSheetId="6" hidden="1">'SNCU '!$A$41:$G$728</definedName>
    <definedName name="Area_of_Concern___Patient_Rights">'[1]Summary and Table of Content'!$C$5</definedName>
    <definedName name="_xlnm.Print_Area" localSheetId="19">Admin!$A$1:$I$895</definedName>
    <definedName name="_xlnm.Print_Area" localSheetId="17">'Auxillary services'!$A$1:$I$655</definedName>
    <definedName name="_xlnm.Print_Area" localSheetId="13">'Blood Bank'!$A$1:$I$665</definedName>
    <definedName name="_xlnm.Print_Area" localSheetId="1">'Emergency '!$A$1:$I$754</definedName>
    <definedName name="_xlnm.Print_Area" localSheetId="11">ICU!$A$1:$I$728</definedName>
    <definedName name="_xlnm.Print_Area" localSheetId="12">IPD!$A$1:$I$675</definedName>
    <definedName name="_xlnm.Print_Area" localSheetId="14">Lab!$A$1:$I$681</definedName>
    <definedName name="_xlnm.Print_Area" localSheetId="3">'Labour Room (LaQshya)'!$A$1:$J$668</definedName>
    <definedName name="_xlnm.Print_Area" localSheetId="4">'Maternity Ward'!$A$1:$I$712</definedName>
    <definedName name="_xlnm.Print_Area" localSheetId="18">'Mortuary '!$A$1:$I$598</definedName>
    <definedName name="_xlnm.Print_Area" localSheetId="9">'M-OT (LaQshya)'!$A$1:$J$657</definedName>
    <definedName name="_xlnm.Print_Area" localSheetId="7">'NRC '!$A$1:$I$718</definedName>
    <definedName name="_xlnm.Print_Area" localSheetId="2">OPD!$A$1:$I$805</definedName>
    <definedName name="_xlnm.Print_Area" localSheetId="8">OT!$A$1:$I$726</definedName>
    <definedName name="_xlnm.Print_Area" localSheetId="5">'Ped Ward'!$A$1:$I$692</definedName>
    <definedName name="_xlnm.Print_Area" localSheetId="16">Pharmacy!$A$1:$I$625</definedName>
    <definedName name="_xlnm.Print_Area" localSheetId="10">'PP Unit'!$A$1:$I$764</definedName>
    <definedName name="_xlnm.Print_Area" localSheetId="15">'Radiology '!$A$1:$I$633</definedName>
    <definedName name="_xlnm.Print_Area" localSheetId="6">'SNCU '!$A$1:$I$747</definedName>
    <definedName name="_xlnm.Print_Titles" localSheetId="17">'Auxillary services'!$41:$41</definedName>
    <definedName name="_xlnm.Print_Titles" localSheetId="13">'Blood Bank'!$42:$42</definedName>
    <definedName name="_xlnm.Print_Titles" localSheetId="1">'Emergency '!$42:$42</definedName>
    <definedName name="_xlnm.Print_Titles" localSheetId="11">ICU!$42:$42</definedName>
    <definedName name="_xlnm.Print_Titles" localSheetId="12">IPD!$42:$42</definedName>
    <definedName name="_xlnm.Print_Titles" localSheetId="14">Lab!$42:$42</definedName>
    <definedName name="_xlnm.Print_Titles" localSheetId="3">'Labour Room (LaQshya)'!$47:$47</definedName>
    <definedName name="_xlnm.Print_Titles" localSheetId="4">'Maternity Ward'!$42:$42</definedName>
    <definedName name="_xlnm.Print_Titles" localSheetId="9">'M-OT (LaQshya)'!$42:$42</definedName>
    <definedName name="_xlnm.Print_Titles" localSheetId="2">OPD!$41:$41</definedName>
    <definedName name="_xlnm.Print_Titles" localSheetId="8">OT!$42:$42</definedName>
    <definedName name="_xlnm.Print_Titles" localSheetId="5">'Ped Ward'!$42:$42</definedName>
    <definedName name="_xlnm.Print_Titles" localSheetId="16">Pharmacy!$41:$41</definedName>
    <definedName name="_xlnm.Print_Titles" localSheetId="10">'PP Unit'!$42:$42</definedName>
    <definedName name="_xlnm.Print_Titles" localSheetId="15">'Radiology '!$41:$41</definedName>
    <definedName name="_xlnm.Print_Titles" localSheetId="6">'SNCU '!$41:$41</definedName>
    <definedName name="Z_5A5334BF_4161_4474_AB11_E32AC1D8DA20_.wvu.FilterData" localSheetId="19" hidden="1">Admin!$A$41:$G$876</definedName>
    <definedName name="Z_5A5334BF_4161_4474_AB11_E32AC1D8DA20_.wvu.FilterData" localSheetId="17" hidden="1">'Auxillary services'!$A$41:$G$634</definedName>
    <definedName name="Z_5A5334BF_4161_4474_AB11_E32AC1D8DA20_.wvu.FilterData" localSheetId="13" hidden="1">'Blood Bank'!$A$42:$G$646</definedName>
    <definedName name="Z_5A5334BF_4161_4474_AB11_E32AC1D8DA20_.wvu.FilterData" localSheetId="1" hidden="1">'Emergency '!$A$42:$G$719</definedName>
    <definedName name="Z_5A5334BF_4161_4474_AB11_E32AC1D8DA20_.wvu.FilterData" localSheetId="11" hidden="1">ICU!$A$42:$G$708</definedName>
    <definedName name="Z_5A5334BF_4161_4474_AB11_E32AC1D8DA20_.wvu.FilterData" localSheetId="12" hidden="1">IPD!$A$42:$G$658</definedName>
    <definedName name="Z_5A5334BF_4161_4474_AB11_E32AC1D8DA20_.wvu.FilterData" localSheetId="14" hidden="1">Lab!$A$42:$G$664</definedName>
    <definedName name="Z_5A5334BF_4161_4474_AB11_E32AC1D8DA20_.wvu.FilterData" localSheetId="3" hidden="1">'Labour Room (LaQshya)'!$A$47:$G$634</definedName>
    <definedName name="Z_5A5334BF_4161_4474_AB11_E32AC1D8DA20_.wvu.FilterData" localSheetId="4" hidden="1">'Maternity Ward'!$A$42:$G$694</definedName>
    <definedName name="Z_5A5334BF_4161_4474_AB11_E32AC1D8DA20_.wvu.FilterData" localSheetId="18" hidden="1">'Mortuary '!$A$41:$G$578</definedName>
    <definedName name="Z_5A5334BF_4161_4474_AB11_E32AC1D8DA20_.wvu.FilterData" localSheetId="9" hidden="1">'M-OT (LaQshya)'!$A$14:$G$666</definedName>
    <definedName name="Z_5A5334BF_4161_4474_AB11_E32AC1D8DA20_.wvu.FilterData" localSheetId="7" hidden="1">'NRC '!$A$42:$G$699</definedName>
    <definedName name="Z_5A5334BF_4161_4474_AB11_E32AC1D8DA20_.wvu.FilterData" localSheetId="2" hidden="1">OPD!$A$41:$G$771</definedName>
    <definedName name="Z_5A5334BF_4161_4474_AB11_E32AC1D8DA20_.wvu.FilterData" localSheetId="8" hidden="1">OT!$A$42:$G$709</definedName>
    <definedName name="Z_5A5334BF_4161_4474_AB11_E32AC1D8DA20_.wvu.FilterData" localSheetId="5" hidden="1">'Ped Ward'!$A$42:$G$674</definedName>
    <definedName name="Z_5A5334BF_4161_4474_AB11_E32AC1D8DA20_.wvu.FilterData" localSheetId="16" hidden="1">Pharmacy!$A$41:$G$606</definedName>
    <definedName name="Z_5A5334BF_4161_4474_AB11_E32AC1D8DA20_.wvu.FilterData" localSheetId="10" hidden="1">'PP Unit'!$A$42:$G$746</definedName>
    <definedName name="Z_5A5334BF_4161_4474_AB11_E32AC1D8DA20_.wvu.FilterData" localSheetId="15" hidden="1">'Radiology '!$A$41:$G$615</definedName>
    <definedName name="Z_5A5334BF_4161_4474_AB11_E32AC1D8DA20_.wvu.FilterData" localSheetId="6" hidden="1">'SNCU '!$A$41:$G$728</definedName>
    <definedName name="Z_5A5334BF_4161_4474_AB11_E32AC1D8DA20_.wvu.PrintTitles" localSheetId="17" hidden="1">'Auxillary services'!$41:$41</definedName>
    <definedName name="Z_5A5334BF_4161_4474_AB11_E32AC1D8DA20_.wvu.PrintTitles" localSheetId="13" hidden="1">'Blood Bank'!$42:$42</definedName>
    <definedName name="Z_5A5334BF_4161_4474_AB11_E32AC1D8DA20_.wvu.PrintTitles" localSheetId="1" hidden="1">'Emergency '!$42:$42</definedName>
    <definedName name="Z_5A5334BF_4161_4474_AB11_E32AC1D8DA20_.wvu.PrintTitles" localSheetId="11" hidden="1">ICU!$42:$42</definedName>
    <definedName name="Z_5A5334BF_4161_4474_AB11_E32AC1D8DA20_.wvu.PrintTitles" localSheetId="12" hidden="1">IPD!$42:$42</definedName>
    <definedName name="Z_5A5334BF_4161_4474_AB11_E32AC1D8DA20_.wvu.PrintTitles" localSheetId="14" hidden="1">Lab!$42:$42</definedName>
    <definedName name="Z_5A5334BF_4161_4474_AB11_E32AC1D8DA20_.wvu.PrintTitles" localSheetId="3" hidden="1">'Labour Room (LaQshya)'!$47:$47</definedName>
    <definedName name="Z_5A5334BF_4161_4474_AB11_E32AC1D8DA20_.wvu.PrintTitles" localSheetId="4" hidden="1">'Maternity Ward'!$42:$42</definedName>
    <definedName name="Z_5A5334BF_4161_4474_AB11_E32AC1D8DA20_.wvu.PrintTitles" localSheetId="9" hidden="1">'M-OT (LaQshya)'!$42:$42</definedName>
    <definedName name="Z_5A5334BF_4161_4474_AB11_E32AC1D8DA20_.wvu.PrintTitles" localSheetId="2" hidden="1">OPD!$41:$41</definedName>
    <definedName name="Z_5A5334BF_4161_4474_AB11_E32AC1D8DA20_.wvu.PrintTitles" localSheetId="8" hidden="1">OT!$42:$42</definedName>
    <definedName name="Z_5A5334BF_4161_4474_AB11_E32AC1D8DA20_.wvu.PrintTitles" localSheetId="5" hidden="1">'Ped Ward'!$42:$42</definedName>
    <definedName name="Z_5A5334BF_4161_4474_AB11_E32AC1D8DA20_.wvu.PrintTitles" localSheetId="16" hidden="1">Pharmacy!$41:$41</definedName>
    <definedName name="Z_5A5334BF_4161_4474_AB11_E32AC1D8DA20_.wvu.PrintTitles" localSheetId="10" hidden="1">'PP Unit'!$42:$42</definedName>
    <definedName name="Z_5A5334BF_4161_4474_AB11_E32AC1D8DA20_.wvu.PrintTitles" localSheetId="15" hidden="1">'Radiology '!$41:$41</definedName>
    <definedName name="Z_5A5334BF_4161_4474_AB11_E32AC1D8DA20_.wvu.PrintTitles" localSheetId="6" hidden="1">'SNCU '!$41:$41</definedName>
    <definedName name="Z_5A5334BF_4161_4474_AB11_E32AC1D8DA20_.wvu.Rows" localSheetId="0" hidden="1">'Department Wise'!$15:$16</definedName>
  </definedNames>
  <calcPr calcId="191029" concurrentCalc="0"/>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35" i="3"/>
  <c r="B743"/>
  <c r="D743"/>
  <c r="C743"/>
  <c r="E880" i="19"/>
  <c r="C887"/>
  <c r="B887"/>
  <c r="C886"/>
  <c r="B886"/>
  <c r="C885"/>
  <c r="B885"/>
  <c r="C884"/>
  <c r="B884"/>
  <c r="C883"/>
  <c r="B883"/>
  <c r="C882"/>
  <c r="B882"/>
  <c r="C881"/>
  <c r="B881"/>
  <c r="C880"/>
  <c r="B880"/>
  <c r="B888"/>
  <c r="C888"/>
  <c r="D888"/>
  <c r="E581" i="18"/>
  <c r="C589"/>
  <c r="B589"/>
  <c r="C588"/>
  <c r="B588"/>
  <c r="C587"/>
  <c r="B587"/>
  <c r="C586"/>
  <c r="B586"/>
  <c r="C585"/>
  <c r="B585"/>
  <c r="C584"/>
  <c r="B584"/>
  <c r="C583"/>
  <c r="B583"/>
  <c r="B582"/>
  <c r="B590"/>
  <c r="C582"/>
  <c r="C590"/>
  <c r="D590"/>
  <c r="D582"/>
  <c r="E638" i="17"/>
  <c r="C646"/>
  <c r="B646"/>
  <c r="C645"/>
  <c r="B645"/>
  <c r="C644"/>
  <c r="B644"/>
  <c r="C643"/>
  <c r="B643"/>
  <c r="C642"/>
  <c r="B642"/>
  <c r="C641"/>
  <c r="B641"/>
  <c r="C640"/>
  <c r="B640"/>
  <c r="C639"/>
  <c r="B639"/>
  <c r="B647"/>
  <c r="C647"/>
  <c r="D647"/>
  <c r="E609" i="16"/>
  <c r="C617"/>
  <c r="B617"/>
  <c r="C616"/>
  <c r="B616"/>
  <c r="C615"/>
  <c r="B615"/>
  <c r="C614"/>
  <c r="B614"/>
  <c r="C613"/>
  <c r="B613"/>
  <c r="C612"/>
  <c r="B612"/>
  <c r="C611"/>
  <c r="B611"/>
  <c r="C610"/>
  <c r="B610"/>
  <c r="B618"/>
  <c r="C618"/>
  <c r="D618"/>
  <c r="E617" i="15"/>
  <c r="C625"/>
  <c r="B625"/>
  <c r="C624"/>
  <c r="B624"/>
  <c r="C623"/>
  <c r="B623"/>
  <c r="C622"/>
  <c r="B622"/>
  <c r="C621"/>
  <c r="B621"/>
  <c r="C620"/>
  <c r="B620"/>
  <c r="C619"/>
  <c r="B619"/>
  <c r="C618"/>
  <c r="B618"/>
  <c r="B626"/>
  <c r="C626"/>
  <c r="D626"/>
  <c r="C670" i="14"/>
  <c r="B670"/>
  <c r="E666"/>
  <c r="C674"/>
  <c r="B674"/>
  <c r="C673"/>
  <c r="B673"/>
  <c r="C672"/>
  <c r="B672"/>
  <c r="C671"/>
  <c r="B671"/>
  <c r="C669"/>
  <c r="B669"/>
  <c r="C668"/>
  <c r="B668"/>
  <c r="C667"/>
  <c r="B667"/>
  <c r="C675"/>
  <c r="B675"/>
  <c r="D675"/>
  <c r="E649" i="13"/>
  <c r="C657"/>
  <c r="B657"/>
  <c r="C656"/>
  <c r="B656"/>
  <c r="C655"/>
  <c r="B655"/>
  <c r="C654"/>
  <c r="B654"/>
  <c r="B653"/>
  <c r="C653"/>
  <c r="C652"/>
  <c r="B652"/>
  <c r="C651"/>
  <c r="B651"/>
  <c r="C650"/>
  <c r="B650"/>
  <c r="B658"/>
  <c r="C658"/>
  <c r="D658"/>
  <c r="E660" i="12"/>
  <c r="C668"/>
  <c r="B668"/>
  <c r="C667"/>
  <c r="B667"/>
  <c r="C666"/>
  <c r="B666"/>
  <c r="C665"/>
  <c r="B665"/>
  <c r="C664"/>
  <c r="B664"/>
  <c r="C663"/>
  <c r="B663"/>
  <c r="C662"/>
  <c r="B662"/>
  <c r="C661"/>
  <c r="B661"/>
  <c r="B669"/>
  <c r="C669"/>
  <c r="D669"/>
  <c r="E712" i="11"/>
  <c r="C720"/>
  <c r="B720"/>
  <c r="C719"/>
  <c r="B719"/>
  <c r="C718"/>
  <c r="B718"/>
  <c r="C717"/>
  <c r="B717"/>
  <c r="C716"/>
  <c r="B716"/>
  <c r="C715"/>
  <c r="B715"/>
  <c r="C714"/>
  <c r="B714"/>
  <c r="C713"/>
  <c r="B713"/>
  <c r="B721"/>
  <c r="C721"/>
  <c r="D721"/>
  <c r="E748" i="10"/>
  <c r="C756"/>
  <c r="B756"/>
  <c r="C755"/>
  <c r="B755"/>
  <c r="C754"/>
  <c r="B754"/>
  <c r="C753"/>
  <c r="B753"/>
  <c r="C752"/>
  <c r="B752"/>
  <c r="C751"/>
  <c r="B751"/>
  <c r="C750"/>
  <c r="B750"/>
  <c r="C749"/>
  <c r="B749"/>
  <c r="B757"/>
  <c r="C757"/>
  <c r="D757"/>
  <c r="B657" i="4"/>
  <c r="E637" i="8"/>
  <c r="C645"/>
  <c r="B645"/>
  <c r="C644"/>
  <c r="B644"/>
  <c r="C643"/>
  <c r="B643"/>
  <c r="C642"/>
  <c r="B642"/>
  <c r="C641"/>
  <c r="B641"/>
  <c r="C640"/>
  <c r="B640"/>
  <c r="C639"/>
  <c r="B639"/>
  <c r="C638"/>
  <c r="B638"/>
  <c r="B646"/>
  <c r="C708" i="9"/>
  <c r="C707"/>
  <c r="B708"/>
  <c r="E703"/>
  <c r="C711"/>
  <c r="B711"/>
  <c r="C710"/>
  <c r="B710"/>
  <c r="C709"/>
  <c r="B709"/>
  <c r="B707"/>
  <c r="C706"/>
  <c r="B706"/>
  <c r="C705"/>
  <c r="B705"/>
  <c r="C704"/>
  <c r="B704"/>
  <c r="B712"/>
  <c r="C712"/>
  <c r="D712"/>
  <c r="F731" i="7"/>
  <c r="C739"/>
  <c r="B739"/>
  <c r="C738"/>
  <c r="B738"/>
  <c r="C737"/>
  <c r="B737"/>
  <c r="C736"/>
  <c r="B736"/>
  <c r="C735"/>
  <c r="B735"/>
  <c r="C734"/>
  <c r="B734"/>
  <c r="C733"/>
  <c r="B733"/>
  <c r="C732"/>
  <c r="B732"/>
  <c r="F676" i="6"/>
  <c r="C684"/>
  <c r="B684"/>
  <c r="C683"/>
  <c r="B683"/>
  <c r="C682"/>
  <c r="B682"/>
  <c r="C681"/>
  <c r="B681"/>
  <c r="C680"/>
  <c r="B680"/>
  <c r="C679"/>
  <c r="B679"/>
  <c r="C678"/>
  <c r="B678"/>
  <c r="C677"/>
  <c r="B677"/>
  <c r="B685"/>
  <c r="C685"/>
  <c r="D685"/>
  <c r="E696" i="5"/>
  <c r="C704"/>
  <c r="B704"/>
  <c r="C703"/>
  <c r="B703"/>
  <c r="C702"/>
  <c r="B702"/>
  <c r="C701"/>
  <c r="B701"/>
  <c r="C700"/>
  <c r="B700"/>
  <c r="C699"/>
  <c r="B699"/>
  <c r="C698"/>
  <c r="B698"/>
  <c r="C697"/>
  <c r="B697"/>
  <c r="B705"/>
  <c r="C705"/>
  <c r="D705"/>
  <c r="D697"/>
  <c r="D704"/>
  <c r="D703"/>
  <c r="E650" i="4"/>
  <c r="B651"/>
  <c r="B652"/>
  <c r="B653"/>
  <c r="B654"/>
  <c r="B655"/>
  <c r="B656"/>
  <c r="B658"/>
  <c r="B659"/>
  <c r="C651"/>
  <c r="C652"/>
  <c r="C653"/>
  <c r="C654"/>
  <c r="C655"/>
  <c r="C656"/>
  <c r="C657"/>
  <c r="C658"/>
  <c r="C659"/>
  <c r="D659"/>
  <c r="E788" i="20"/>
  <c r="C796"/>
  <c r="B796"/>
  <c r="C795"/>
  <c r="B795"/>
  <c r="C794"/>
  <c r="B794"/>
  <c r="C793"/>
  <c r="B793"/>
  <c r="C792"/>
  <c r="B792"/>
  <c r="C791"/>
  <c r="B791"/>
  <c r="C790"/>
  <c r="B790"/>
  <c r="C789"/>
  <c r="E734" i="3"/>
  <c r="B789" i="20"/>
  <c r="C735" i="3"/>
  <c r="C17" i="2"/>
  <c r="H44" i="13"/>
  <c r="H66"/>
  <c r="H72"/>
  <c r="H76"/>
  <c r="H98"/>
  <c r="H89"/>
  <c r="H43"/>
  <c r="H102"/>
  <c r="H114"/>
  <c r="H120"/>
  <c r="H125"/>
  <c r="H132"/>
  <c r="H139"/>
  <c r="H101"/>
  <c r="H152"/>
  <c r="H168"/>
  <c r="H176"/>
  <c r="H183"/>
  <c r="H190"/>
  <c r="H195"/>
  <c r="H207"/>
  <c r="H151"/>
  <c r="H222"/>
  <c r="H233"/>
  <c r="H248"/>
  <c r="H255"/>
  <c r="H268"/>
  <c r="H277"/>
  <c r="H287"/>
  <c r="H291"/>
  <c r="H296"/>
  <c r="H273"/>
  <c r="H281"/>
  <c r="H284"/>
  <c r="H221"/>
  <c r="H300"/>
  <c r="H306"/>
  <c r="H309"/>
  <c r="H316"/>
  <c r="H335"/>
  <c r="H352"/>
  <c r="H360"/>
  <c r="H364"/>
  <c r="H323"/>
  <c r="H326"/>
  <c r="H329"/>
  <c r="H344"/>
  <c r="H348"/>
  <c r="H410"/>
  <c r="H414"/>
  <c r="H419"/>
  <c r="H424"/>
  <c r="H431"/>
  <c r="H443"/>
  <c r="H450"/>
  <c r="H461"/>
  <c r="H468"/>
  <c r="H474"/>
  <c r="H299"/>
  <c r="H486"/>
  <c r="H494"/>
  <c r="H506"/>
  <c r="H512"/>
  <c r="H519"/>
  <c r="H530"/>
  <c r="H485"/>
  <c r="H546"/>
  <c r="H549"/>
  <c r="H554"/>
  <c r="H563"/>
  <c r="H578"/>
  <c r="H582"/>
  <c r="H588"/>
  <c r="H596"/>
  <c r="H600"/>
  <c r="H607"/>
  <c r="H545"/>
  <c r="H619"/>
  <c r="H628"/>
  <c r="H634"/>
  <c r="H641"/>
  <c r="H618"/>
  <c r="I44"/>
  <c r="I66"/>
  <c r="I72"/>
  <c r="I76"/>
  <c r="I98"/>
  <c r="I89"/>
  <c r="I43"/>
  <c r="I102"/>
  <c r="I114"/>
  <c r="I120"/>
  <c r="I125"/>
  <c r="I132"/>
  <c r="I139"/>
  <c r="I101"/>
  <c r="I152"/>
  <c r="I168"/>
  <c r="I176"/>
  <c r="I183"/>
  <c r="I190"/>
  <c r="I195"/>
  <c r="I207"/>
  <c r="I151"/>
  <c r="I222"/>
  <c r="I233"/>
  <c r="I248"/>
  <c r="I255"/>
  <c r="I268"/>
  <c r="I277"/>
  <c r="I287"/>
  <c r="I291"/>
  <c r="I296"/>
  <c r="I281"/>
  <c r="I284"/>
  <c r="I221"/>
  <c r="I300"/>
  <c r="I306"/>
  <c r="I309"/>
  <c r="I316"/>
  <c r="I335"/>
  <c r="I352"/>
  <c r="I360"/>
  <c r="I364"/>
  <c r="I323"/>
  <c r="I326"/>
  <c r="I329"/>
  <c r="I344"/>
  <c r="I348"/>
  <c r="I410"/>
  <c r="I414"/>
  <c r="I419"/>
  <c r="I424"/>
  <c r="I299"/>
  <c r="I486"/>
  <c r="I494"/>
  <c r="I506"/>
  <c r="I512"/>
  <c r="I519"/>
  <c r="I530"/>
  <c r="I485"/>
  <c r="I546"/>
  <c r="I549"/>
  <c r="I554"/>
  <c r="I563"/>
  <c r="I578"/>
  <c r="I582"/>
  <c r="I588"/>
  <c r="I596"/>
  <c r="I600"/>
  <c r="I607"/>
  <c r="I545"/>
  <c r="I619"/>
  <c r="I628"/>
  <c r="I634"/>
  <c r="I641"/>
  <c r="I618"/>
  <c r="F9" i="2"/>
  <c r="H44" i="3"/>
  <c r="H64"/>
  <c r="H70"/>
  <c r="H75"/>
  <c r="H88"/>
  <c r="H97"/>
  <c r="H43"/>
  <c r="H101"/>
  <c r="H114"/>
  <c r="H130"/>
  <c r="H136"/>
  <c r="H142"/>
  <c r="H149"/>
  <c r="H100"/>
  <c r="B736"/>
  <c r="H164"/>
  <c r="H193"/>
  <c r="H199"/>
  <c r="H205"/>
  <c r="H214"/>
  <c r="H232"/>
  <c r="H248"/>
  <c r="H163"/>
  <c r="B737"/>
  <c r="H267"/>
  <c r="H290"/>
  <c r="H299"/>
  <c r="H312"/>
  <c r="H322"/>
  <c r="H332"/>
  <c r="H336"/>
  <c r="H341"/>
  <c r="H273"/>
  <c r="H318"/>
  <c r="H326"/>
  <c r="H329"/>
  <c r="H266"/>
  <c r="B738"/>
  <c r="H425"/>
  <c r="H475"/>
  <c r="H494"/>
  <c r="H501"/>
  <c r="H513"/>
  <c r="H520"/>
  <c r="H531"/>
  <c r="H538"/>
  <c r="H359"/>
  <c r="H364"/>
  <c r="H376"/>
  <c r="H386"/>
  <c r="H389"/>
  <c r="H395"/>
  <c r="H407"/>
  <c r="H416"/>
  <c r="H429"/>
  <c r="H456"/>
  <c r="H460"/>
  <c r="H479"/>
  <c r="H485"/>
  <c r="H544"/>
  <c r="H345"/>
  <c r="H344"/>
  <c r="B739"/>
  <c r="H556"/>
  <c r="H564"/>
  <c r="H574"/>
  <c r="H580"/>
  <c r="H591"/>
  <c r="H603"/>
  <c r="H555"/>
  <c r="B740"/>
  <c r="H620"/>
  <c r="H627"/>
  <c r="H632"/>
  <c r="H650"/>
  <c r="H654"/>
  <c r="H662"/>
  <c r="H670"/>
  <c r="H623"/>
  <c r="H674"/>
  <c r="H681"/>
  <c r="H619"/>
  <c r="B741"/>
  <c r="H693"/>
  <c r="H704"/>
  <c r="H711"/>
  <c r="H715"/>
  <c r="H692"/>
  <c r="B742"/>
  <c r="I44"/>
  <c r="I64"/>
  <c r="I70"/>
  <c r="I75"/>
  <c r="I88"/>
  <c r="I97"/>
  <c r="I43"/>
  <c r="I101"/>
  <c r="I114"/>
  <c r="I130"/>
  <c r="I136"/>
  <c r="I142"/>
  <c r="I149"/>
  <c r="I100"/>
  <c r="C736"/>
  <c r="I164"/>
  <c r="I193"/>
  <c r="I199"/>
  <c r="I205"/>
  <c r="I214"/>
  <c r="I232"/>
  <c r="I248"/>
  <c r="I163"/>
  <c r="C737"/>
  <c r="I267"/>
  <c r="I290"/>
  <c r="I299"/>
  <c r="I312"/>
  <c r="I322"/>
  <c r="I332"/>
  <c r="I336"/>
  <c r="I341"/>
  <c r="I273"/>
  <c r="I318"/>
  <c r="I326"/>
  <c r="I329"/>
  <c r="I266"/>
  <c r="C738"/>
  <c r="I345"/>
  <c r="I359"/>
  <c r="I364"/>
  <c r="I376"/>
  <c r="I386"/>
  <c r="I389"/>
  <c r="I395"/>
  <c r="I407"/>
  <c r="I416"/>
  <c r="I429"/>
  <c r="I456"/>
  <c r="I460"/>
  <c r="I479"/>
  <c r="I485"/>
  <c r="I475"/>
  <c r="I494"/>
  <c r="I501"/>
  <c r="I513"/>
  <c r="I520"/>
  <c r="I531"/>
  <c r="I538"/>
  <c r="I544"/>
  <c r="I425"/>
  <c r="I344"/>
  <c r="C739"/>
  <c r="I556"/>
  <c r="I564"/>
  <c r="I574"/>
  <c r="I580"/>
  <c r="I591"/>
  <c r="I603"/>
  <c r="I555"/>
  <c r="C740"/>
  <c r="I620"/>
  <c r="I627"/>
  <c r="I632"/>
  <c r="I650"/>
  <c r="I654"/>
  <c r="I662"/>
  <c r="I670"/>
  <c r="I623"/>
  <c r="I674"/>
  <c r="I681"/>
  <c r="I619"/>
  <c r="C741"/>
  <c r="I693"/>
  <c r="I704"/>
  <c r="I711"/>
  <c r="I715"/>
  <c r="I692"/>
  <c r="C742"/>
  <c r="C5" i="2"/>
  <c r="H49" i="4"/>
  <c r="H68"/>
  <c r="H80"/>
  <c r="H84"/>
  <c r="H97"/>
  <c r="H106"/>
  <c r="H48"/>
  <c r="H110"/>
  <c r="H119"/>
  <c r="H126"/>
  <c r="H136"/>
  <c r="H142"/>
  <c r="H148"/>
  <c r="H109"/>
  <c r="H161"/>
  <c r="H176"/>
  <c r="H181"/>
  <c r="H185"/>
  <c r="H192"/>
  <c r="H201"/>
  <c r="H216"/>
  <c r="H160"/>
  <c r="H232"/>
  <c r="H237"/>
  <c r="H248"/>
  <c r="H254"/>
  <c r="H263"/>
  <c r="H271"/>
  <c r="H285"/>
  <c r="H267"/>
  <c r="H275"/>
  <c r="H278"/>
  <c r="H281"/>
  <c r="H290"/>
  <c r="H231"/>
  <c r="H294"/>
  <c r="H300"/>
  <c r="H306"/>
  <c r="H318"/>
  <c r="H325"/>
  <c r="H328"/>
  <c r="H332"/>
  <c r="H341"/>
  <c r="H365"/>
  <c r="H369"/>
  <c r="H389"/>
  <c r="H402"/>
  <c r="H440"/>
  <c r="H351"/>
  <c r="H355"/>
  <c r="H359"/>
  <c r="H380"/>
  <c r="H384"/>
  <c r="H395"/>
  <c r="H451"/>
  <c r="H462"/>
  <c r="H469"/>
  <c r="H475"/>
  <c r="H293"/>
  <c r="H487"/>
  <c r="H494"/>
  <c r="H502"/>
  <c r="H511"/>
  <c r="H518"/>
  <c r="H526"/>
  <c r="H486"/>
  <c r="H536"/>
  <c r="H543"/>
  <c r="H547"/>
  <c r="H562"/>
  <c r="H566"/>
  <c r="H575"/>
  <c r="H583"/>
  <c r="H539"/>
  <c r="H593"/>
  <c r="H535"/>
  <c r="H605"/>
  <c r="H610"/>
  <c r="H615"/>
  <c r="H631"/>
  <c r="H604"/>
  <c r="I49"/>
  <c r="I68"/>
  <c r="I80"/>
  <c r="I84"/>
  <c r="I97"/>
  <c r="I106"/>
  <c r="I48"/>
  <c r="I110"/>
  <c r="I119"/>
  <c r="I126"/>
  <c r="I136"/>
  <c r="I142"/>
  <c r="I148"/>
  <c r="I109"/>
  <c r="I161"/>
  <c r="I176"/>
  <c r="I181"/>
  <c r="I185"/>
  <c r="I192"/>
  <c r="I201"/>
  <c r="I216"/>
  <c r="I160"/>
  <c r="I232"/>
  <c r="I237"/>
  <c r="I248"/>
  <c r="I254"/>
  <c r="I263"/>
  <c r="I271"/>
  <c r="I285"/>
  <c r="I267"/>
  <c r="I275"/>
  <c r="I278"/>
  <c r="I281"/>
  <c r="I290"/>
  <c r="I231"/>
  <c r="I294"/>
  <c r="I300"/>
  <c r="I306"/>
  <c r="I318"/>
  <c r="I325"/>
  <c r="I328"/>
  <c r="I332"/>
  <c r="I341"/>
  <c r="I365"/>
  <c r="I369"/>
  <c r="I389"/>
  <c r="I402"/>
  <c r="I440"/>
  <c r="I351"/>
  <c r="I355"/>
  <c r="I359"/>
  <c r="I380"/>
  <c r="I384"/>
  <c r="I395"/>
  <c r="I451"/>
  <c r="I462"/>
  <c r="I469"/>
  <c r="I475"/>
  <c r="I293"/>
  <c r="I487"/>
  <c r="I494"/>
  <c r="I502"/>
  <c r="I511"/>
  <c r="I518"/>
  <c r="I526"/>
  <c r="I486"/>
  <c r="I536"/>
  <c r="I543"/>
  <c r="I547"/>
  <c r="I562"/>
  <c r="I566"/>
  <c r="I575"/>
  <c r="I583"/>
  <c r="I539"/>
  <c r="I593"/>
  <c r="I535"/>
  <c r="I605"/>
  <c r="I610"/>
  <c r="I615"/>
  <c r="I631"/>
  <c r="I604"/>
  <c r="D5" i="2"/>
  <c r="H44" i="11"/>
  <c r="H69"/>
  <c r="H74"/>
  <c r="H63"/>
  <c r="H87"/>
  <c r="H96"/>
  <c r="H43"/>
  <c r="H100"/>
  <c r="H114"/>
  <c r="H121"/>
  <c r="H127"/>
  <c r="H134"/>
  <c r="H141"/>
  <c r="H99"/>
  <c r="H156"/>
  <c r="H175"/>
  <c r="H186"/>
  <c r="H194"/>
  <c r="H202"/>
  <c r="H215"/>
  <c r="H228"/>
  <c r="H155"/>
  <c r="H248"/>
  <c r="H257"/>
  <c r="H271"/>
  <c r="H282"/>
  <c r="H295"/>
  <c r="H301"/>
  <c r="H306"/>
  <c r="H321"/>
  <c r="H326"/>
  <c r="H311"/>
  <c r="H314"/>
  <c r="H317"/>
  <c r="H247"/>
  <c r="H330"/>
  <c r="H339"/>
  <c r="H348"/>
  <c r="H362"/>
  <c r="H372"/>
  <c r="H375"/>
  <c r="H381"/>
  <c r="H393"/>
  <c r="H402"/>
  <c r="H413"/>
  <c r="H426"/>
  <c r="H433"/>
  <c r="H437"/>
  <c r="H452"/>
  <c r="H462"/>
  <c r="H469"/>
  <c r="H456"/>
  <c r="H476"/>
  <c r="H488"/>
  <c r="H495"/>
  <c r="H506"/>
  <c r="H513"/>
  <c r="H519"/>
  <c r="H329"/>
  <c r="H531"/>
  <c r="H539"/>
  <c r="H551"/>
  <c r="H560"/>
  <c r="H575"/>
  <c r="H591"/>
  <c r="H530"/>
  <c r="H608"/>
  <c r="H615"/>
  <c r="H619"/>
  <c r="H642"/>
  <c r="H646"/>
  <c r="H654"/>
  <c r="H662"/>
  <c r="H666"/>
  <c r="H673"/>
  <c r="H611"/>
  <c r="H607"/>
  <c r="H685"/>
  <c r="H689"/>
  <c r="H694"/>
  <c r="H705"/>
  <c r="H684"/>
  <c r="I44"/>
  <c r="I69"/>
  <c r="I74"/>
  <c r="I63"/>
  <c r="I96"/>
  <c r="I43"/>
  <c r="I100"/>
  <c r="I114"/>
  <c r="I121"/>
  <c r="I127"/>
  <c r="I134"/>
  <c r="I141"/>
  <c r="I99"/>
  <c r="I156"/>
  <c r="I175"/>
  <c r="I186"/>
  <c r="I194"/>
  <c r="I202"/>
  <c r="I215"/>
  <c r="I228"/>
  <c r="I155"/>
  <c r="I248"/>
  <c r="I257"/>
  <c r="I271"/>
  <c r="I282"/>
  <c r="I295"/>
  <c r="I301"/>
  <c r="I306"/>
  <c r="I321"/>
  <c r="I326"/>
  <c r="I311"/>
  <c r="I314"/>
  <c r="I317"/>
  <c r="I247"/>
  <c r="I330"/>
  <c r="I339"/>
  <c r="I348"/>
  <c r="I362"/>
  <c r="I372"/>
  <c r="I375"/>
  <c r="I381"/>
  <c r="I393"/>
  <c r="I402"/>
  <c r="I413"/>
  <c r="I426"/>
  <c r="I433"/>
  <c r="I437"/>
  <c r="I452"/>
  <c r="I462"/>
  <c r="I456"/>
  <c r="I469"/>
  <c r="I476"/>
  <c r="I488"/>
  <c r="I495"/>
  <c r="I506"/>
  <c r="I513"/>
  <c r="I519"/>
  <c r="I329"/>
  <c r="I531"/>
  <c r="I539"/>
  <c r="I551"/>
  <c r="I560"/>
  <c r="I575"/>
  <c r="I591"/>
  <c r="I530"/>
  <c r="I608"/>
  <c r="I615"/>
  <c r="I619"/>
  <c r="I642"/>
  <c r="I646"/>
  <c r="I654"/>
  <c r="I662"/>
  <c r="I611"/>
  <c r="I666"/>
  <c r="I673"/>
  <c r="I607"/>
  <c r="I685"/>
  <c r="I689"/>
  <c r="I694"/>
  <c r="I705"/>
  <c r="I684"/>
  <c r="E5" i="2"/>
  <c r="E712" i="21"/>
  <c r="H44"/>
  <c r="H63"/>
  <c r="H71"/>
  <c r="H75"/>
  <c r="H89"/>
  <c r="H98"/>
  <c r="H43"/>
  <c r="B712"/>
  <c r="H102"/>
  <c r="H114"/>
  <c r="H121"/>
  <c r="H128"/>
  <c r="H135"/>
  <c r="H143"/>
  <c r="H101"/>
  <c r="B713"/>
  <c r="H156"/>
  <c r="H181"/>
  <c r="H188"/>
  <c r="H194"/>
  <c r="H207"/>
  <c r="H223"/>
  <c r="H243"/>
  <c r="H155"/>
  <c r="B714"/>
  <c r="H264"/>
  <c r="H273"/>
  <c r="H288"/>
  <c r="H298"/>
  <c r="H311"/>
  <c r="H322"/>
  <c r="H337"/>
  <c r="H342"/>
  <c r="H318"/>
  <c r="H327"/>
  <c r="H330"/>
  <c r="H333"/>
  <c r="H263"/>
  <c r="B715"/>
  <c r="H351"/>
  <c r="H354"/>
  <c r="H361"/>
  <c r="H368"/>
  <c r="H371"/>
  <c r="H376"/>
  <c r="H388"/>
  <c r="H406"/>
  <c r="H413"/>
  <c r="H417"/>
  <c r="H432"/>
  <c r="H446"/>
  <c r="H460"/>
  <c r="H472"/>
  <c r="H398"/>
  <c r="H402"/>
  <c r="H465"/>
  <c r="H487"/>
  <c r="H494"/>
  <c r="H505"/>
  <c r="H512"/>
  <c r="H517"/>
  <c r="H346"/>
  <c r="H345"/>
  <c r="B716"/>
  <c r="H529"/>
  <c r="H537"/>
  <c r="H553"/>
  <c r="H563"/>
  <c r="H582"/>
  <c r="H601"/>
  <c r="H528"/>
  <c r="B717"/>
  <c r="H615"/>
  <c r="H622"/>
  <c r="H627"/>
  <c r="H642"/>
  <c r="H646"/>
  <c r="H652"/>
  <c r="H660"/>
  <c r="H618"/>
  <c r="H663"/>
  <c r="H670"/>
  <c r="H614"/>
  <c r="B718"/>
  <c r="H682"/>
  <c r="H689"/>
  <c r="H697"/>
  <c r="H707"/>
  <c r="H681"/>
  <c r="B719"/>
  <c r="B720"/>
  <c r="I44"/>
  <c r="I63"/>
  <c r="I71"/>
  <c r="I75"/>
  <c r="I89"/>
  <c r="I98"/>
  <c r="I43"/>
  <c r="C712"/>
  <c r="I102"/>
  <c r="I114"/>
  <c r="I121"/>
  <c r="I128"/>
  <c r="I135"/>
  <c r="I143"/>
  <c r="I101"/>
  <c r="C713"/>
  <c r="I156"/>
  <c r="I181"/>
  <c r="I188"/>
  <c r="I194"/>
  <c r="I207"/>
  <c r="I223"/>
  <c r="I243"/>
  <c r="I155"/>
  <c r="C714"/>
  <c r="I264"/>
  <c r="I273"/>
  <c r="I288"/>
  <c r="I298"/>
  <c r="I311"/>
  <c r="I322"/>
  <c r="I337"/>
  <c r="I342"/>
  <c r="I318"/>
  <c r="I327"/>
  <c r="I330"/>
  <c r="I333"/>
  <c r="I263"/>
  <c r="C715"/>
  <c r="I351"/>
  <c r="I354"/>
  <c r="I361"/>
  <c r="I368"/>
  <c r="I371"/>
  <c r="I376"/>
  <c r="I388"/>
  <c r="I406"/>
  <c r="I413"/>
  <c r="I417"/>
  <c r="I432"/>
  <c r="I446"/>
  <c r="I460"/>
  <c r="I472"/>
  <c r="I487"/>
  <c r="I346"/>
  <c r="I398"/>
  <c r="I402"/>
  <c r="I465"/>
  <c r="I494"/>
  <c r="I505"/>
  <c r="I512"/>
  <c r="I517"/>
  <c r="I345"/>
  <c r="C716"/>
  <c r="I529"/>
  <c r="I537"/>
  <c r="I553"/>
  <c r="I563"/>
  <c r="I582"/>
  <c r="I601"/>
  <c r="I528"/>
  <c r="C717"/>
  <c r="I615"/>
  <c r="I622"/>
  <c r="I627"/>
  <c r="I642"/>
  <c r="I646"/>
  <c r="I652"/>
  <c r="I660"/>
  <c r="I618"/>
  <c r="I663"/>
  <c r="I670"/>
  <c r="I614"/>
  <c r="C718"/>
  <c r="I682"/>
  <c r="I689"/>
  <c r="I697"/>
  <c r="I707"/>
  <c r="I681"/>
  <c r="C719"/>
  <c r="C720"/>
  <c r="D720"/>
  <c r="F5" i="2"/>
  <c r="H43" i="16"/>
  <c r="H74"/>
  <c r="H88"/>
  <c r="H64"/>
  <c r="H70"/>
  <c r="H100"/>
  <c r="H42"/>
  <c r="H104"/>
  <c r="H116"/>
  <c r="H122"/>
  <c r="H127"/>
  <c r="H133"/>
  <c r="H141"/>
  <c r="H103"/>
  <c r="H154"/>
  <c r="H169"/>
  <c r="H176"/>
  <c r="H183"/>
  <c r="H189"/>
  <c r="H211"/>
  <c r="H219"/>
  <c r="H153"/>
  <c r="H236"/>
  <c r="H241"/>
  <c r="H281"/>
  <c r="H288"/>
  <c r="H299"/>
  <c r="H318"/>
  <c r="H322"/>
  <c r="H327"/>
  <c r="H304"/>
  <c r="H308"/>
  <c r="H312"/>
  <c r="H315"/>
  <c r="H235"/>
  <c r="H353"/>
  <c r="H363"/>
  <c r="H369"/>
  <c r="H386"/>
  <c r="H331"/>
  <c r="H336"/>
  <c r="H339"/>
  <c r="H344"/>
  <c r="H350"/>
  <c r="H378"/>
  <c r="H382"/>
  <c r="H393"/>
  <c r="H397"/>
  <c r="H408"/>
  <c r="H412"/>
  <c r="H417"/>
  <c r="H422"/>
  <c r="H429"/>
  <c r="H441"/>
  <c r="H448"/>
  <c r="H459"/>
  <c r="H466"/>
  <c r="H472"/>
  <c r="H330"/>
  <c r="H484"/>
  <c r="H503"/>
  <c r="H509"/>
  <c r="H492"/>
  <c r="H497"/>
  <c r="H500"/>
  <c r="H483"/>
  <c r="H517"/>
  <c r="H520"/>
  <c r="H524"/>
  <c r="H528"/>
  <c r="H546"/>
  <c r="H550"/>
  <c r="H557"/>
  <c r="H565"/>
  <c r="H569"/>
  <c r="H576"/>
  <c r="H516"/>
  <c r="H588"/>
  <c r="H593"/>
  <c r="H598"/>
  <c r="H604"/>
  <c r="H587"/>
  <c r="I43"/>
  <c r="I74"/>
  <c r="I88"/>
  <c r="I64"/>
  <c r="I70"/>
  <c r="I42"/>
  <c r="I104"/>
  <c r="I116"/>
  <c r="I122"/>
  <c r="I127"/>
  <c r="I133"/>
  <c r="I141"/>
  <c r="I103"/>
  <c r="I154"/>
  <c r="I169"/>
  <c r="I176"/>
  <c r="I183"/>
  <c r="I189"/>
  <c r="I211"/>
  <c r="I219"/>
  <c r="I153"/>
  <c r="I236"/>
  <c r="I241"/>
  <c r="I281"/>
  <c r="I288"/>
  <c r="I299"/>
  <c r="I318"/>
  <c r="I322"/>
  <c r="I327"/>
  <c r="I304"/>
  <c r="I308"/>
  <c r="I312"/>
  <c r="I315"/>
  <c r="I235"/>
  <c r="I353"/>
  <c r="I363"/>
  <c r="I369"/>
  <c r="I386"/>
  <c r="I331"/>
  <c r="I336"/>
  <c r="I339"/>
  <c r="I344"/>
  <c r="I350"/>
  <c r="I378"/>
  <c r="I382"/>
  <c r="I393"/>
  <c r="I397"/>
  <c r="I408"/>
  <c r="I412"/>
  <c r="I417"/>
  <c r="I422"/>
  <c r="I429"/>
  <c r="I441"/>
  <c r="I448"/>
  <c r="I459"/>
  <c r="I466"/>
  <c r="I472"/>
  <c r="I330"/>
  <c r="I484"/>
  <c r="I503"/>
  <c r="I509"/>
  <c r="I492"/>
  <c r="I497"/>
  <c r="I500"/>
  <c r="I483"/>
  <c r="I517"/>
  <c r="I520"/>
  <c r="I524"/>
  <c r="I528"/>
  <c r="I546"/>
  <c r="I550"/>
  <c r="I557"/>
  <c r="I565"/>
  <c r="I569"/>
  <c r="I576"/>
  <c r="I516"/>
  <c r="I588"/>
  <c r="I593"/>
  <c r="I598"/>
  <c r="I604"/>
  <c r="I587"/>
  <c r="G5" i="2"/>
  <c r="H85" i="17"/>
  <c r="H43"/>
  <c r="H62"/>
  <c r="H68"/>
  <c r="H72"/>
  <c r="H94"/>
  <c r="H42"/>
  <c r="H98"/>
  <c r="H113"/>
  <c r="H118"/>
  <c r="H124"/>
  <c r="H107"/>
  <c r="H131"/>
  <c r="H97"/>
  <c r="H144"/>
  <c r="H159"/>
  <c r="H165"/>
  <c r="H172"/>
  <c r="H181"/>
  <c r="H186"/>
  <c r="H199"/>
  <c r="H143"/>
  <c r="H215"/>
  <c r="H229"/>
  <c r="H241"/>
  <c r="H254"/>
  <c r="H258"/>
  <c r="H274"/>
  <c r="H300"/>
  <c r="H307"/>
  <c r="H220"/>
  <c r="H290"/>
  <c r="H293"/>
  <c r="H296"/>
  <c r="H214"/>
  <c r="H342"/>
  <c r="H370"/>
  <c r="H311"/>
  <c r="H316"/>
  <c r="H319"/>
  <c r="H324"/>
  <c r="H330"/>
  <c r="H333"/>
  <c r="H336"/>
  <c r="H362"/>
  <c r="H366"/>
  <c r="H377"/>
  <c r="H381"/>
  <c r="H392"/>
  <c r="H396"/>
  <c r="H401"/>
  <c r="H406"/>
  <c r="H413"/>
  <c r="H425"/>
  <c r="H432"/>
  <c r="H443"/>
  <c r="H450"/>
  <c r="H456"/>
  <c r="H310"/>
  <c r="H468"/>
  <c r="H476"/>
  <c r="H484"/>
  <c r="H491"/>
  <c r="H497"/>
  <c r="H511"/>
  <c r="H467"/>
  <c r="H522"/>
  <c r="H525"/>
  <c r="H530"/>
  <c r="H534"/>
  <c r="H571"/>
  <c r="H575"/>
  <c r="H582"/>
  <c r="H590"/>
  <c r="H521"/>
  <c r="H613"/>
  <c r="H619"/>
  <c r="H625"/>
  <c r="H629"/>
  <c r="H612"/>
  <c r="I85"/>
  <c r="I43"/>
  <c r="I62"/>
  <c r="I68"/>
  <c r="I72"/>
  <c r="I94"/>
  <c r="I42"/>
  <c r="I98"/>
  <c r="I113"/>
  <c r="I118"/>
  <c r="I124"/>
  <c r="I107"/>
  <c r="I131"/>
  <c r="I97"/>
  <c r="I144"/>
  <c r="I159"/>
  <c r="I165"/>
  <c r="I172"/>
  <c r="I181"/>
  <c r="I186"/>
  <c r="I199"/>
  <c r="I143"/>
  <c r="I215"/>
  <c r="I229"/>
  <c r="I241"/>
  <c r="I254"/>
  <c r="I258"/>
  <c r="I274"/>
  <c r="I300"/>
  <c r="I307"/>
  <c r="I220"/>
  <c r="I290"/>
  <c r="I293"/>
  <c r="I296"/>
  <c r="I214"/>
  <c r="I342"/>
  <c r="I370"/>
  <c r="I311"/>
  <c r="I316"/>
  <c r="I319"/>
  <c r="I324"/>
  <c r="I330"/>
  <c r="I333"/>
  <c r="I336"/>
  <c r="I362"/>
  <c r="I366"/>
  <c r="I377"/>
  <c r="I381"/>
  <c r="I392"/>
  <c r="I396"/>
  <c r="I401"/>
  <c r="I406"/>
  <c r="I413"/>
  <c r="I425"/>
  <c r="I432"/>
  <c r="I443"/>
  <c r="I450"/>
  <c r="I456"/>
  <c r="I310"/>
  <c r="I468"/>
  <c r="I476"/>
  <c r="I484"/>
  <c r="I491"/>
  <c r="I497"/>
  <c r="I511"/>
  <c r="I467"/>
  <c r="I522"/>
  <c r="I525"/>
  <c r="I530"/>
  <c r="I534"/>
  <c r="I571"/>
  <c r="I575"/>
  <c r="I582"/>
  <c r="I590"/>
  <c r="I521"/>
  <c r="I613"/>
  <c r="I619"/>
  <c r="I625"/>
  <c r="I629"/>
  <c r="I612"/>
  <c r="G7" i="2"/>
  <c r="H44" i="9"/>
  <c r="H63"/>
  <c r="H78"/>
  <c r="H95"/>
  <c r="H82"/>
  <c r="H104"/>
  <c r="H43"/>
  <c r="H108"/>
  <c r="H122"/>
  <c r="H128"/>
  <c r="H133"/>
  <c r="H140"/>
  <c r="H155"/>
  <c r="H107"/>
  <c r="H168"/>
  <c r="H190"/>
  <c r="H196"/>
  <c r="H202"/>
  <c r="H212"/>
  <c r="H223"/>
  <c r="H237"/>
  <c r="H167"/>
  <c r="H254"/>
  <c r="H259"/>
  <c r="H275"/>
  <c r="H288"/>
  <c r="H302"/>
  <c r="H307"/>
  <c r="H320"/>
  <c r="H335"/>
  <c r="H340"/>
  <c r="H325"/>
  <c r="H328"/>
  <c r="H331"/>
  <c r="H253"/>
  <c r="H344"/>
  <c r="H355"/>
  <c r="H363"/>
  <c r="H374"/>
  <c r="H384"/>
  <c r="H387"/>
  <c r="H393"/>
  <c r="H407"/>
  <c r="H416"/>
  <c r="H433"/>
  <c r="H440"/>
  <c r="H444"/>
  <c r="H475"/>
  <c r="H501"/>
  <c r="H429"/>
  <c r="H461"/>
  <c r="H465"/>
  <c r="H470"/>
  <c r="H482"/>
  <c r="H494"/>
  <c r="H515"/>
  <c r="H522"/>
  <c r="H528"/>
  <c r="H343"/>
  <c r="H540"/>
  <c r="H548"/>
  <c r="H560"/>
  <c r="H565"/>
  <c r="H576"/>
  <c r="H587"/>
  <c r="H539"/>
  <c r="H603"/>
  <c r="H606"/>
  <c r="H610"/>
  <c r="H614"/>
  <c r="H632"/>
  <c r="H642"/>
  <c r="H651"/>
  <c r="H636"/>
  <c r="H662"/>
  <c r="H655"/>
  <c r="H602"/>
  <c r="H674"/>
  <c r="H680"/>
  <c r="H690"/>
  <c r="H696"/>
  <c r="H673"/>
  <c r="I44"/>
  <c r="I63"/>
  <c r="I78"/>
  <c r="I95"/>
  <c r="I82"/>
  <c r="I104"/>
  <c r="I43"/>
  <c r="I108"/>
  <c r="I122"/>
  <c r="I128"/>
  <c r="I133"/>
  <c r="I140"/>
  <c r="I155"/>
  <c r="I107"/>
  <c r="I168"/>
  <c r="I190"/>
  <c r="I196"/>
  <c r="I202"/>
  <c r="I212"/>
  <c r="I223"/>
  <c r="I237"/>
  <c r="I167"/>
  <c r="I254"/>
  <c r="I259"/>
  <c r="I275"/>
  <c r="I288"/>
  <c r="I302"/>
  <c r="I307"/>
  <c r="I320"/>
  <c r="I335"/>
  <c r="I340"/>
  <c r="I325"/>
  <c r="I328"/>
  <c r="I331"/>
  <c r="I253"/>
  <c r="I344"/>
  <c r="I355"/>
  <c r="I363"/>
  <c r="I374"/>
  <c r="I384"/>
  <c r="I387"/>
  <c r="I393"/>
  <c r="I407"/>
  <c r="I416"/>
  <c r="I433"/>
  <c r="I440"/>
  <c r="I444"/>
  <c r="I475"/>
  <c r="I501"/>
  <c r="I429"/>
  <c r="I461"/>
  <c r="I465"/>
  <c r="I470"/>
  <c r="I482"/>
  <c r="I494"/>
  <c r="I522"/>
  <c r="I528"/>
  <c r="I515"/>
  <c r="I343"/>
  <c r="I540"/>
  <c r="I548"/>
  <c r="I560"/>
  <c r="I565"/>
  <c r="I576"/>
  <c r="I587"/>
  <c r="I539"/>
  <c r="I603"/>
  <c r="I606"/>
  <c r="I610"/>
  <c r="I614"/>
  <c r="I632"/>
  <c r="I642"/>
  <c r="I651"/>
  <c r="I636"/>
  <c r="I662"/>
  <c r="I655"/>
  <c r="I602"/>
  <c r="I674"/>
  <c r="I680"/>
  <c r="I690"/>
  <c r="I696"/>
  <c r="I673"/>
  <c r="F7" i="2"/>
  <c r="H44" i="5"/>
  <c r="H63"/>
  <c r="H73"/>
  <c r="H77"/>
  <c r="H90"/>
  <c r="H99"/>
  <c r="H43"/>
  <c r="H103"/>
  <c r="H117"/>
  <c r="H127"/>
  <c r="H136"/>
  <c r="H142"/>
  <c r="H156"/>
  <c r="H102"/>
  <c r="H169"/>
  <c r="H194"/>
  <c r="H200"/>
  <c r="H206"/>
  <c r="H214"/>
  <c r="H227"/>
  <c r="H239"/>
  <c r="H168"/>
  <c r="H257"/>
  <c r="H262"/>
  <c r="H276"/>
  <c r="H286"/>
  <c r="H299"/>
  <c r="H304"/>
  <c r="H309"/>
  <c r="H325"/>
  <c r="H330"/>
  <c r="H315"/>
  <c r="H318"/>
  <c r="H321"/>
  <c r="H256"/>
  <c r="H334"/>
  <c r="H343"/>
  <c r="H352"/>
  <c r="H364"/>
  <c r="H374"/>
  <c r="H377"/>
  <c r="H383"/>
  <c r="H395"/>
  <c r="H404"/>
  <c r="H419"/>
  <c r="H426"/>
  <c r="H430"/>
  <c r="H445"/>
  <c r="H454"/>
  <c r="H461"/>
  <c r="H484"/>
  <c r="H495"/>
  <c r="H449"/>
  <c r="H472"/>
  <c r="H506"/>
  <c r="H513"/>
  <c r="H415"/>
  <c r="H519"/>
  <c r="H333"/>
  <c r="H531"/>
  <c r="H539"/>
  <c r="H549"/>
  <c r="H554"/>
  <c r="H564"/>
  <c r="H575"/>
  <c r="H530"/>
  <c r="H591"/>
  <c r="H594"/>
  <c r="H598"/>
  <c r="H602"/>
  <c r="H625"/>
  <c r="H629"/>
  <c r="H638"/>
  <c r="H646"/>
  <c r="H650"/>
  <c r="H657"/>
  <c r="H590"/>
  <c r="H669"/>
  <c r="H675"/>
  <c r="H681"/>
  <c r="H690"/>
  <c r="H668"/>
  <c r="I44"/>
  <c r="I63"/>
  <c r="I73"/>
  <c r="I77"/>
  <c r="I90"/>
  <c r="I99"/>
  <c r="I43"/>
  <c r="I103"/>
  <c r="I117"/>
  <c r="I127"/>
  <c r="I136"/>
  <c r="I142"/>
  <c r="I156"/>
  <c r="I102"/>
  <c r="I169"/>
  <c r="I194"/>
  <c r="I200"/>
  <c r="I206"/>
  <c r="I214"/>
  <c r="I227"/>
  <c r="I239"/>
  <c r="I168"/>
  <c r="I257"/>
  <c r="I262"/>
  <c r="I276"/>
  <c r="I286"/>
  <c r="I299"/>
  <c r="I304"/>
  <c r="I309"/>
  <c r="I325"/>
  <c r="I330"/>
  <c r="I315"/>
  <c r="I318"/>
  <c r="I321"/>
  <c r="I256"/>
  <c r="I334"/>
  <c r="I343"/>
  <c r="I352"/>
  <c r="I364"/>
  <c r="I374"/>
  <c r="I377"/>
  <c r="I383"/>
  <c r="I395"/>
  <c r="I404"/>
  <c r="I419"/>
  <c r="I426"/>
  <c r="I430"/>
  <c r="I445"/>
  <c r="I454"/>
  <c r="I461"/>
  <c r="I484"/>
  <c r="I495"/>
  <c r="I415"/>
  <c r="I449"/>
  <c r="I472"/>
  <c r="I506"/>
  <c r="I513"/>
  <c r="I519"/>
  <c r="I333"/>
  <c r="I531"/>
  <c r="I539"/>
  <c r="I549"/>
  <c r="I554"/>
  <c r="I564"/>
  <c r="I575"/>
  <c r="I530"/>
  <c r="I591"/>
  <c r="I594"/>
  <c r="I598"/>
  <c r="I602"/>
  <c r="I625"/>
  <c r="I629"/>
  <c r="I638"/>
  <c r="I646"/>
  <c r="I650"/>
  <c r="I657"/>
  <c r="I590"/>
  <c r="I669"/>
  <c r="I675"/>
  <c r="I681"/>
  <c r="I690"/>
  <c r="I668"/>
  <c r="E7" i="2"/>
  <c r="H44" i="8"/>
  <c r="H63"/>
  <c r="H70"/>
  <c r="H74"/>
  <c r="H87"/>
  <c r="H96"/>
  <c r="H43"/>
  <c r="H100"/>
  <c r="H108"/>
  <c r="H114"/>
  <c r="H120"/>
  <c r="H127"/>
  <c r="H134"/>
  <c r="H99"/>
  <c r="H147"/>
  <c r="H164"/>
  <c r="H171"/>
  <c r="H175"/>
  <c r="H182"/>
  <c r="H194"/>
  <c r="H208"/>
  <c r="H146"/>
  <c r="H224"/>
  <c r="H230"/>
  <c r="H241"/>
  <c r="H247"/>
  <c r="H257"/>
  <c r="H266"/>
  <c r="H281"/>
  <c r="H262"/>
  <c r="H271"/>
  <c r="H274"/>
  <c r="H277"/>
  <c r="H285"/>
  <c r="H223"/>
  <c r="H294"/>
  <c r="H297"/>
  <c r="H302"/>
  <c r="H308"/>
  <c r="H311"/>
  <c r="H315"/>
  <c r="H324"/>
  <c r="H342"/>
  <c r="H348"/>
  <c r="H352"/>
  <c r="H365"/>
  <c r="H378"/>
  <c r="H400"/>
  <c r="H412"/>
  <c r="H432"/>
  <c r="H289"/>
  <c r="H334"/>
  <c r="H338"/>
  <c r="H405"/>
  <c r="H439"/>
  <c r="H450"/>
  <c r="H457"/>
  <c r="H463"/>
  <c r="H288"/>
  <c r="H475"/>
  <c r="H482"/>
  <c r="H495"/>
  <c r="H504"/>
  <c r="H520"/>
  <c r="H536"/>
  <c r="H474"/>
  <c r="H547"/>
  <c r="H554"/>
  <c r="H558"/>
  <c r="H571"/>
  <c r="H575"/>
  <c r="H582"/>
  <c r="H590"/>
  <c r="H600"/>
  <c r="H550"/>
  <c r="H593"/>
  <c r="H546"/>
  <c r="H612"/>
  <c r="H616"/>
  <c r="H622"/>
  <c r="H629"/>
  <c r="H611"/>
  <c r="I44"/>
  <c r="I63"/>
  <c r="I70"/>
  <c r="I74"/>
  <c r="I87"/>
  <c r="I96"/>
  <c r="I43"/>
  <c r="I100"/>
  <c r="I108"/>
  <c r="I114"/>
  <c r="I120"/>
  <c r="I127"/>
  <c r="I134"/>
  <c r="I99"/>
  <c r="I147"/>
  <c r="I164"/>
  <c r="I171"/>
  <c r="I175"/>
  <c r="I182"/>
  <c r="I194"/>
  <c r="I208"/>
  <c r="I146"/>
  <c r="I224"/>
  <c r="I230"/>
  <c r="I241"/>
  <c r="I247"/>
  <c r="I257"/>
  <c r="I266"/>
  <c r="I281"/>
  <c r="I262"/>
  <c r="I271"/>
  <c r="I274"/>
  <c r="I277"/>
  <c r="I285"/>
  <c r="I223"/>
  <c r="I294"/>
  <c r="I297"/>
  <c r="I302"/>
  <c r="I308"/>
  <c r="I311"/>
  <c r="I315"/>
  <c r="I324"/>
  <c r="I342"/>
  <c r="I348"/>
  <c r="I352"/>
  <c r="I365"/>
  <c r="I378"/>
  <c r="I400"/>
  <c r="I412"/>
  <c r="I432"/>
  <c r="I289"/>
  <c r="I334"/>
  <c r="I338"/>
  <c r="I405"/>
  <c r="I439"/>
  <c r="I450"/>
  <c r="I457"/>
  <c r="I463"/>
  <c r="I288"/>
  <c r="I475"/>
  <c r="I482"/>
  <c r="I495"/>
  <c r="I504"/>
  <c r="I520"/>
  <c r="I536"/>
  <c r="I474"/>
  <c r="I547"/>
  <c r="I554"/>
  <c r="I558"/>
  <c r="I571"/>
  <c r="I575"/>
  <c r="I582"/>
  <c r="I590"/>
  <c r="I600"/>
  <c r="I550"/>
  <c r="I593"/>
  <c r="I546"/>
  <c r="I612"/>
  <c r="I616"/>
  <c r="I622"/>
  <c r="I629"/>
  <c r="I611"/>
  <c r="C646"/>
  <c r="D646"/>
  <c r="D7" i="2"/>
  <c r="H43" i="20"/>
  <c r="H72"/>
  <c r="H79"/>
  <c r="H84"/>
  <c r="H113"/>
  <c r="H104"/>
  <c r="H42"/>
  <c r="H117"/>
  <c r="H132"/>
  <c r="H145"/>
  <c r="H152"/>
  <c r="H159"/>
  <c r="H166"/>
  <c r="H116"/>
  <c r="H179"/>
  <c r="H204"/>
  <c r="H210"/>
  <c r="H216"/>
  <c r="H233"/>
  <c r="H239"/>
  <c r="H254"/>
  <c r="H178"/>
  <c r="H275"/>
  <c r="H280"/>
  <c r="H295"/>
  <c r="H305"/>
  <c r="H318"/>
  <c r="H322"/>
  <c r="H326"/>
  <c r="H340"/>
  <c r="H345"/>
  <c r="H330"/>
  <c r="H333"/>
  <c r="H336"/>
  <c r="H274"/>
  <c r="H349"/>
  <c r="H363"/>
  <c r="H366"/>
  <c r="H382"/>
  <c r="H385"/>
  <c r="H392"/>
  <c r="H402"/>
  <c r="H419"/>
  <c r="H426"/>
  <c r="H455"/>
  <c r="H500"/>
  <c r="H535"/>
  <c r="H552"/>
  <c r="H376"/>
  <c r="H411"/>
  <c r="H415"/>
  <c r="H430"/>
  <c r="H441"/>
  <c r="H445"/>
  <c r="H450"/>
  <c r="H481"/>
  <c r="H493"/>
  <c r="H528"/>
  <c r="H348"/>
  <c r="H599"/>
  <c r="H607"/>
  <c r="H617"/>
  <c r="H622"/>
  <c r="H632"/>
  <c r="H645"/>
  <c r="H598"/>
  <c r="H661"/>
  <c r="H664"/>
  <c r="H668"/>
  <c r="H673"/>
  <c r="H691"/>
  <c r="H695"/>
  <c r="H702"/>
  <c r="H710"/>
  <c r="H714"/>
  <c r="H721"/>
  <c r="H660"/>
  <c r="H733"/>
  <c r="H742"/>
  <c r="H755"/>
  <c r="H763"/>
  <c r="H732"/>
  <c r="B797"/>
  <c r="I43"/>
  <c r="I72"/>
  <c r="I79"/>
  <c r="I84"/>
  <c r="I113"/>
  <c r="I104"/>
  <c r="I42"/>
  <c r="I117"/>
  <c r="I132"/>
  <c r="I145"/>
  <c r="I152"/>
  <c r="I159"/>
  <c r="I166"/>
  <c r="I116"/>
  <c r="I179"/>
  <c r="I204"/>
  <c r="I210"/>
  <c r="I216"/>
  <c r="I233"/>
  <c r="I239"/>
  <c r="I254"/>
  <c r="I178"/>
  <c r="I275"/>
  <c r="I280"/>
  <c r="I295"/>
  <c r="I305"/>
  <c r="I318"/>
  <c r="I322"/>
  <c r="I326"/>
  <c r="I340"/>
  <c r="I345"/>
  <c r="I330"/>
  <c r="I333"/>
  <c r="I336"/>
  <c r="I274"/>
  <c r="I349"/>
  <c r="I363"/>
  <c r="I366"/>
  <c r="I382"/>
  <c r="I385"/>
  <c r="I392"/>
  <c r="I402"/>
  <c r="I419"/>
  <c r="I426"/>
  <c r="I455"/>
  <c r="I500"/>
  <c r="I535"/>
  <c r="I552"/>
  <c r="I376"/>
  <c r="I411"/>
  <c r="I415"/>
  <c r="I430"/>
  <c r="I441"/>
  <c r="I445"/>
  <c r="I450"/>
  <c r="I481"/>
  <c r="I493"/>
  <c r="I528"/>
  <c r="I348"/>
  <c r="I599"/>
  <c r="I607"/>
  <c r="I617"/>
  <c r="I622"/>
  <c r="I632"/>
  <c r="I645"/>
  <c r="I598"/>
  <c r="I661"/>
  <c r="I664"/>
  <c r="I668"/>
  <c r="I673"/>
  <c r="I691"/>
  <c r="I695"/>
  <c r="I702"/>
  <c r="I710"/>
  <c r="I714"/>
  <c r="I721"/>
  <c r="I660"/>
  <c r="I733"/>
  <c r="I742"/>
  <c r="I755"/>
  <c r="I763"/>
  <c r="I732"/>
  <c r="C797"/>
  <c r="D797"/>
  <c r="C7" i="2"/>
  <c r="H70" i="14"/>
  <c r="H82"/>
  <c r="H105"/>
  <c r="H44"/>
  <c r="H64"/>
  <c r="H96"/>
  <c r="H43"/>
  <c r="H109"/>
  <c r="H120"/>
  <c r="H126"/>
  <c r="H131"/>
  <c r="H137"/>
  <c r="H145"/>
  <c r="H108"/>
  <c r="H158"/>
  <c r="H174"/>
  <c r="H182"/>
  <c r="H189"/>
  <c r="H198"/>
  <c r="H205"/>
  <c r="H222"/>
  <c r="H157"/>
  <c r="H240"/>
  <c r="H252"/>
  <c r="H266"/>
  <c r="H276"/>
  <c r="H287"/>
  <c r="H305"/>
  <c r="H309"/>
  <c r="H314"/>
  <c r="H291"/>
  <c r="H295"/>
  <c r="H299"/>
  <c r="H302"/>
  <c r="H239"/>
  <c r="H318"/>
  <c r="H327"/>
  <c r="H333"/>
  <c r="H352"/>
  <c r="H369"/>
  <c r="H376"/>
  <c r="H467"/>
  <c r="H324"/>
  <c r="H340"/>
  <c r="H343"/>
  <c r="H346"/>
  <c r="H361"/>
  <c r="H365"/>
  <c r="H392"/>
  <c r="H403"/>
  <c r="H407"/>
  <c r="H412"/>
  <c r="H417"/>
  <c r="H424"/>
  <c r="H436"/>
  <c r="H443"/>
  <c r="H454"/>
  <c r="H461"/>
  <c r="H317"/>
  <c r="H479"/>
  <c r="H488"/>
  <c r="H500"/>
  <c r="H506"/>
  <c r="H514"/>
  <c r="H525"/>
  <c r="H478"/>
  <c r="H543"/>
  <c r="H546"/>
  <c r="H551"/>
  <c r="H565"/>
  <c r="H592"/>
  <c r="H596"/>
  <c r="H602"/>
  <c r="H610"/>
  <c r="H614"/>
  <c r="H621"/>
  <c r="H542"/>
  <c r="H633"/>
  <c r="H644"/>
  <c r="H654"/>
  <c r="H661"/>
  <c r="H632"/>
  <c r="I70"/>
  <c r="I82"/>
  <c r="I105"/>
  <c r="I44"/>
  <c r="I64"/>
  <c r="I96"/>
  <c r="I43"/>
  <c r="I109"/>
  <c r="I120"/>
  <c r="I126"/>
  <c r="I131"/>
  <c r="I137"/>
  <c r="I145"/>
  <c r="I108"/>
  <c r="I158"/>
  <c r="I174"/>
  <c r="I182"/>
  <c r="I189"/>
  <c r="I198"/>
  <c r="I205"/>
  <c r="I222"/>
  <c r="I157"/>
  <c r="I240"/>
  <c r="I252"/>
  <c r="I266"/>
  <c r="I276"/>
  <c r="I287"/>
  <c r="I305"/>
  <c r="I309"/>
  <c r="I314"/>
  <c r="I291"/>
  <c r="I295"/>
  <c r="I299"/>
  <c r="I302"/>
  <c r="I239"/>
  <c r="I318"/>
  <c r="I327"/>
  <c r="I333"/>
  <c r="I352"/>
  <c r="I369"/>
  <c r="I376"/>
  <c r="I467"/>
  <c r="I324"/>
  <c r="I340"/>
  <c r="I343"/>
  <c r="I346"/>
  <c r="I361"/>
  <c r="I365"/>
  <c r="I392"/>
  <c r="I403"/>
  <c r="I407"/>
  <c r="I412"/>
  <c r="I417"/>
  <c r="I424"/>
  <c r="I436"/>
  <c r="I443"/>
  <c r="I454"/>
  <c r="I461"/>
  <c r="I317"/>
  <c r="I479"/>
  <c r="I488"/>
  <c r="I500"/>
  <c r="I506"/>
  <c r="I514"/>
  <c r="I525"/>
  <c r="I478"/>
  <c r="I543"/>
  <c r="I546"/>
  <c r="I551"/>
  <c r="I565"/>
  <c r="I592"/>
  <c r="I596"/>
  <c r="I602"/>
  <c r="I610"/>
  <c r="I614"/>
  <c r="I621"/>
  <c r="I542"/>
  <c r="I633"/>
  <c r="I644"/>
  <c r="I654"/>
  <c r="I661"/>
  <c r="I632"/>
  <c r="C9" i="2"/>
  <c r="H667" i="7"/>
  <c r="H633"/>
  <c r="H636"/>
  <c r="H640"/>
  <c r="H644"/>
  <c r="H657"/>
  <c r="H661"/>
  <c r="H675"/>
  <c r="H679"/>
  <c r="H686"/>
  <c r="H632"/>
  <c r="H43"/>
  <c r="H62"/>
  <c r="H74"/>
  <c r="H78"/>
  <c r="H91"/>
  <c r="H100"/>
  <c r="H42"/>
  <c r="H104"/>
  <c r="H125"/>
  <c r="H130"/>
  <c r="H137"/>
  <c r="H119"/>
  <c r="H151"/>
  <c r="H103"/>
  <c r="H165"/>
  <c r="H192"/>
  <c r="H207"/>
  <c r="H215"/>
  <c r="H223"/>
  <c r="H235"/>
  <c r="H248"/>
  <c r="H164"/>
  <c r="H267"/>
  <c r="H276"/>
  <c r="H293"/>
  <c r="H307"/>
  <c r="H320"/>
  <c r="H326"/>
  <c r="H331"/>
  <c r="H346"/>
  <c r="H351"/>
  <c r="H336"/>
  <c r="H339"/>
  <c r="H342"/>
  <c r="H266"/>
  <c r="H355"/>
  <c r="H364"/>
  <c r="H373"/>
  <c r="H383"/>
  <c r="H393"/>
  <c r="H396"/>
  <c r="H402"/>
  <c r="H416"/>
  <c r="H425"/>
  <c r="H437"/>
  <c r="H441"/>
  <c r="H454"/>
  <c r="H458"/>
  <c r="H482"/>
  <c r="H517"/>
  <c r="H473"/>
  <c r="H477"/>
  <c r="H491"/>
  <c r="H498"/>
  <c r="H510"/>
  <c r="H528"/>
  <c r="H535"/>
  <c r="H541"/>
  <c r="H354"/>
  <c r="H553"/>
  <c r="H561"/>
  <c r="H574"/>
  <c r="H583"/>
  <c r="H598"/>
  <c r="H616"/>
  <c r="H552"/>
  <c r="H698"/>
  <c r="H706"/>
  <c r="H714"/>
  <c r="H725"/>
  <c r="H697"/>
  <c r="B740"/>
  <c r="I667"/>
  <c r="I633"/>
  <c r="I636"/>
  <c r="I640"/>
  <c r="I644"/>
  <c r="I657"/>
  <c r="I661"/>
  <c r="I675"/>
  <c r="I679"/>
  <c r="I686"/>
  <c r="I632"/>
  <c r="I43"/>
  <c r="I62"/>
  <c r="I74"/>
  <c r="I78"/>
  <c r="I91"/>
  <c r="I100"/>
  <c r="I42"/>
  <c r="I104"/>
  <c r="I125"/>
  <c r="I130"/>
  <c r="I137"/>
  <c r="I119"/>
  <c r="I151"/>
  <c r="I103"/>
  <c r="I165"/>
  <c r="I192"/>
  <c r="I207"/>
  <c r="I215"/>
  <c r="I223"/>
  <c r="I235"/>
  <c r="I248"/>
  <c r="I164"/>
  <c r="I267"/>
  <c r="I276"/>
  <c r="I293"/>
  <c r="I307"/>
  <c r="I320"/>
  <c r="I326"/>
  <c r="I331"/>
  <c r="I346"/>
  <c r="I351"/>
  <c r="I336"/>
  <c r="I339"/>
  <c r="I342"/>
  <c r="I266"/>
  <c r="I355"/>
  <c r="I364"/>
  <c r="I373"/>
  <c r="I383"/>
  <c r="I393"/>
  <c r="I396"/>
  <c r="I402"/>
  <c r="I416"/>
  <c r="I425"/>
  <c r="I437"/>
  <c r="I441"/>
  <c r="I454"/>
  <c r="I458"/>
  <c r="I482"/>
  <c r="I517"/>
  <c r="I473"/>
  <c r="I477"/>
  <c r="I491"/>
  <c r="I498"/>
  <c r="I510"/>
  <c r="I528"/>
  <c r="I535"/>
  <c r="I541"/>
  <c r="I354"/>
  <c r="I553"/>
  <c r="I561"/>
  <c r="I574"/>
  <c r="I583"/>
  <c r="I598"/>
  <c r="I616"/>
  <c r="I552"/>
  <c r="I698"/>
  <c r="I706"/>
  <c r="I714"/>
  <c r="I725"/>
  <c r="I697"/>
  <c r="C740"/>
  <c r="D740"/>
  <c r="D9" i="2"/>
  <c r="H44" i="6"/>
  <c r="H64"/>
  <c r="H80"/>
  <c r="H76"/>
  <c r="H95"/>
  <c r="H104"/>
  <c r="H43"/>
  <c r="H108"/>
  <c r="H119"/>
  <c r="H126"/>
  <c r="H131"/>
  <c r="H137"/>
  <c r="H151"/>
  <c r="H107"/>
  <c r="H164"/>
  <c r="H186"/>
  <c r="H192"/>
  <c r="H198"/>
  <c r="H205"/>
  <c r="H215"/>
  <c r="H227"/>
  <c r="H163"/>
  <c r="H246"/>
  <c r="H251"/>
  <c r="H266"/>
  <c r="H279"/>
  <c r="H292"/>
  <c r="H296"/>
  <c r="H301"/>
  <c r="H316"/>
  <c r="H321"/>
  <c r="H306"/>
  <c r="H309"/>
  <c r="H312"/>
  <c r="H245"/>
  <c r="H325"/>
  <c r="H334"/>
  <c r="H343"/>
  <c r="H354"/>
  <c r="H364"/>
  <c r="H367"/>
  <c r="H373"/>
  <c r="H387"/>
  <c r="H396"/>
  <c r="H410"/>
  <c r="H417"/>
  <c r="H421"/>
  <c r="H436"/>
  <c r="H445"/>
  <c r="H452"/>
  <c r="H478"/>
  <c r="H406"/>
  <c r="H440"/>
  <c r="H459"/>
  <c r="H471"/>
  <c r="H495"/>
  <c r="H502"/>
  <c r="H508"/>
  <c r="H324"/>
  <c r="H520"/>
  <c r="H528"/>
  <c r="H539"/>
  <c r="H544"/>
  <c r="H554"/>
  <c r="H565"/>
  <c r="H519"/>
  <c r="H581"/>
  <c r="H584"/>
  <c r="H588"/>
  <c r="H592"/>
  <c r="H607"/>
  <c r="H611"/>
  <c r="H617"/>
  <c r="H625"/>
  <c r="H629"/>
  <c r="H636"/>
  <c r="H580"/>
  <c r="H648"/>
  <c r="H656"/>
  <c r="H662"/>
  <c r="H671"/>
  <c r="H647"/>
  <c r="I44"/>
  <c r="I64"/>
  <c r="I80"/>
  <c r="I76"/>
  <c r="I95"/>
  <c r="I104"/>
  <c r="I43"/>
  <c r="I108"/>
  <c r="I119"/>
  <c r="I126"/>
  <c r="I131"/>
  <c r="I137"/>
  <c r="I151"/>
  <c r="I107"/>
  <c r="I164"/>
  <c r="I186"/>
  <c r="I192"/>
  <c r="I198"/>
  <c r="I205"/>
  <c r="I215"/>
  <c r="I227"/>
  <c r="I163"/>
  <c r="I246"/>
  <c r="I251"/>
  <c r="I266"/>
  <c r="I279"/>
  <c r="I292"/>
  <c r="I296"/>
  <c r="I301"/>
  <c r="I316"/>
  <c r="I321"/>
  <c r="I306"/>
  <c r="I309"/>
  <c r="I312"/>
  <c r="I245"/>
  <c r="I325"/>
  <c r="I334"/>
  <c r="I343"/>
  <c r="I354"/>
  <c r="I364"/>
  <c r="I367"/>
  <c r="I373"/>
  <c r="I387"/>
  <c r="I396"/>
  <c r="I410"/>
  <c r="I417"/>
  <c r="I421"/>
  <c r="I436"/>
  <c r="I445"/>
  <c r="I452"/>
  <c r="I478"/>
  <c r="I406"/>
  <c r="I440"/>
  <c r="I459"/>
  <c r="I471"/>
  <c r="I495"/>
  <c r="I502"/>
  <c r="I508"/>
  <c r="I324"/>
  <c r="I520"/>
  <c r="I528"/>
  <c r="I539"/>
  <c r="I544"/>
  <c r="I554"/>
  <c r="I565"/>
  <c r="I519"/>
  <c r="I581"/>
  <c r="I584"/>
  <c r="I588"/>
  <c r="I592"/>
  <c r="I607"/>
  <c r="I611"/>
  <c r="I617"/>
  <c r="I625"/>
  <c r="I629"/>
  <c r="I636"/>
  <c r="I580"/>
  <c r="I648"/>
  <c r="I656"/>
  <c r="I662"/>
  <c r="I671"/>
  <c r="I647"/>
  <c r="E9" i="2"/>
  <c r="H43" i="19"/>
  <c r="H63"/>
  <c r="H71"/>
  <c r="H77"/>
  <c r="H93"/>
  <c r="H102"/>
  <c r="H42"/>
  <c r="H107"/>
  <c r="H137"/>
  <c r="H161"/>
  <c r="H166"/>
  <c r="H179"/>
  <c r="H191"/>
  <c r="H106"/>
  <c r="H204"/>
  <c r="H233"/>
  <c r="H256"/>
  <c r="H267"/>
  <c r="H301"/>
  <c r="H305"/>
  <c r="H315"/>
  <c r="H203"/>
  <c r="H337"/>
  <c r="H348"/>
  <c r="H358"/>
  <c r="H384"/>
  <c r="H411"/>
  <c r="H439"/>
  <c r="H443"/>
  <c r="H454"/>
  <c r="H463"/>
  <c r="H480"/>
  <c r="H500"/>
  <c r="H435"/>
  <c r="H336"/>
  <c r="H511"/>
  <c r="H521"/>
  <c r="H532"/>
  <c r="H538"/>
  <c r="H541"/>
  <c r="H546"/>
  <c r="H552"/>
  <c r="H569"/>
  <c r="H600"/>
  <c r="H631"/>
  <c r="H510"/>
  <c r="H668"/>
  <c r="H693"/>
  <c r="H697"/>
  <c r="H704"/>
  <c r="H708"/>
  <c r="H714"/>
  <c r="H667"/>
  <c r="H737"/>
  <c r="H754"/>
  <c r="H768"/>
  <c r="H773"/>
  <c r="H785"/>
  <c r="H789"/>
  <c r="H811"/>
  <c r="H819"/>
  <c r="H827"/>
  <c r="H834"/>
  <c r="H736"/>
  <c r="H846"/>
  <c r="H858"/>
  <c r="H864"/>
  <c r="H871"/>
  <c r="H845"/>
  <c r="I43"/>
  <c r="I63"/>
  <c r="I71"/>
  <c r="I77"/>
  <c r="I93"/>
  <c r="I102"/>
  <c r="I42"/>
  <c r="I107"/>
  <c r="I137"/>
  <c r="I161"/>
  <c r="I166"/>
  <c r="I179"/>
  <c r="I191"/>
  <c r="I106"/>
  <c r="I204"/>
  <c r="I233"/>
  <c r="I256"/>
  <c r="I267"/>
  <c r="I301"/>
  <c r="I305"/>
  <c r="I315"/>
  <c r="I203"/>
  <c r="I337"/>
  <c r="I348"/>
  <c r="I358"/>
  <c r="I384"/>
  <c r="I411"/>
  <c r="I439"/>
  <c r="I443"/>
  <c r="I454"/>
  <c r="I463"/>
  <c r="I480"/>
  <c r="I500"/>
  <c r="I435"/>
  <c r="I336"/>
  <c r="I511"/>
  <c r="I521"/>
  <c r="I532"/>
  <c r="I538"/>
  <c r="I541"/>
  <c r="I546"/>
  <c r="I552"/>
  <c r="I569"/>
  <c r="I600"/>
  <c r="I631"/>
  <c r="I510"/>
  <c r="I668"/>
  <c r="I693"/>
  <c r="I697"/>
  <c r="I704"/>
  <c r="I708"/>
  <c r="I714"/>
  <c r="I667"/>
  <c r="I737"/>
  <c r="I754"/>
  <c r="I768"/>
  <c r="I773"/>
  <c r="I785"/>
  <c r="I789"/>
  <c r="I811"/>
  <c r="I819"/>
  <c r="I827"/>
  <c r="I834"/>
  <c r="I736"/>
  <c r="I846"/>
  <c r="I858"/>
  <c r="I864"/>
  <c r="I871"/>
  <c r="I845"/>
  <c r="G9" i="2"/>
  <c r="H43" i="18"/>
  <c r="H85"/>
  <c r="H62"/>
  <c r="H68"/>
  <c r="H72"/>
  <c r="H97"/>
  <c r="H42"/>
  <c r="H101"/>
  <c r="H111"/>
  <c r="H117"/>
  <c r="H122"/>
  <c r="H128"/>
  <c r="H135"/>
  <c r="H100"/>
  <c r="H148"/>
  <c r="H165"/>
  <c r="H172"/>
  <c r="H177"/>
  <c r="H184"/>
  <c r="H189"/>
  <c r="H200"/>
  <c r="H147"/>
  <c r="H215"/>
  <c r="H220"/>
  <c r="H230"/>
  <c r="H237"/>
  <c r="H249"/>
  <c r="H271"/>
  <c r="H276"/>
  <c r="H253"/>
  <c r="H257"/>
  <c r="H261"/>
  <c r="H264"/>
  <c r="H267"/>
  <c r="H214"/>
  <c r="H311"/>
  <c r="H327"/>
  <c r="H358"/>
  <c r="H280"/>
  <c r="H285"/>
  <c r="H288"/>
  <c r="H293"/>
  <c r="H299"/>
  <c r="H302"/>
  <c r="H305"/>
  <c r="H319"/>
  <c r="H323"/>
  <c r="H334"/>
  <c r="H338"/>
  <c r="H349"/>
  <c r="H353"/>
  <c r="H375"/>
  <c r="H382"/>
  <c r="H394"/>
  <c r="H401"/>
  <c r="H412"/>
  <c r="H419"/>
  <c r="H425"/>
  <c r="H279"/>
  <c r="H437"/>
  <c r="H445"/>
  <c r="H454"/>
  <c r="H459"/>
  <c r="H467"/>
  <c r="H478"/>
  <c r="H436"/>
  <c r="H495"/>
  <c r="H502"/>
  <c r="H507"/>
  <c r="H524"/>
  <c r="H528"/>
  <c r="H534"/>
  <c r="H542"/>
  <c r="H498"/>
  <c r="H545"/>
  <c r="H552"/>
  <c r="H494"/>
  <c r="H564"/>
  <c r="H568"/>
  <c r="H575"/>
  <c r="H563"/>
  <c r="I43"/>
  <c r="I85"/>
  <c r="I62"/>
  <c r="I68"/>
  <c r="I72"/>
  <c r="I97"/>
  <c r="I42"/>
  <c r="I101"/>
  <c r="I111"/>
  <c r="I117"/>
  <c r="I122"/>
  <c r="I128"/>
  <c r="I135"/>
  <c r="I100"/>
  <c r="I148"/>
  <c r="I165"/>
  <c r="I172"/>
  <c r="I177"/>
  <c r="I184"/>
  <c r="I189"/>
  <c r="I200"/>
  <c r="I147"/>
  <c r="I215"/>
  <c r="I220"/>
  <c r="I230"/>
  <c r="I237"/>
  <c r="I249"/>
  <c r="I271"/>
  <c r="I276"/>
  <c r="I253"/>
  <c r="I257"/>
  <c r="I261"/>
  <c r="I264"/>
  <c r="I267"/>
  <c r="I214"/>
  <c r="I311"/>
  <c r="I327"/>
  <c r="I358"/>
  <c r="I280"/>
  <c r="I285"/>
  <c r="I288"/>
  <c r="I293"/>
  <c r="I299"/>
  <c r="I302"/>
  <c r="I305"/>
  <c r="I319"/>
  <c r="I323"/>
  <c r="I334"/>
  <c r="I338"/>
  <c r="I349"/>
  <c r="I353"/>
  <c r="I375"/>
  <c r="I382"/>
  <c r="I394"/>
  <c r="I401"/>
  <c r="I412"/>
  <c r="I419"/>
  <c r="I425"/>
  <c r="I279"/>
  <c r="I437"/>
  <c r="I445"/>
  <c r="I454"/>
  <c r="I459"/>
  <c r="I467"/>
  <c r="I478"/>
  <c r="I436"/>
  <c r="I495"/>
  <c r="I502"/>
  <c r="I507"/>
  <c r="I524"/>
  <c r="I528"/>
  <c r="I534"/>
  <c r="I542"/>
  <c r="I498"/>
  <c r="I545"/>
  <c r="I552"/>
  <c r="I494"/>
  <c r="I564"/>
  <c r="I568"/>
  <c r="I575"/>
  <c r="I563"/>
  <c r="F11" i="2"/>
  <c r="H44" i="12"/>
  <c r="H75"/>
  <c r="H97"/>
  <c r="H65"/>
  <c r="H71"/>
  <c r="H88"/>
  <c r="H43"/>
  <c r="H101"/>
  <c r="H115"/>
  <c r="H128"/>
  <c r="H138"/>
  <c r="H144"/>
  <c r="H152"/>
  <c r="H100"/>
  <c r="H165"/>
  <c r="H188"/>
  <c r="H194"/>
  <c r="H200"/>
  <c r="H207"/>
  <c r="H221"/>
  <c r="H233"/>
  <c r="H164"/>
  <c r="H248"/>
  <c r="H253"/>
  <c r="H267"/>
  <c r="H277"/>
  <c r="H290"/>
  <c r="H294"/>
  <c r="H299"/>
  <c r="H315"/>
  <c r="H320"/>
  <c r="H305"/>
  <c r="H308"/>
  <c r="H311"/>
  <c r="H247"/>
  <c r="H324"/>
  <c r="H332"/>
  <c r="H341"/>
  <c r="H352"/>
  <c r="H362"/>
  <c r="H365"/>
  <c r="H371"/>
  <c r="H383"/>
  <c r="H392"/>
  <c r="H406"/>
  <c r="H413"/>
  <c r="H417"/>
  <c r="H432"/>
  <c r="H441"/>
  <c r="H498"/>
  <c r="H402"/>
  <c r="H436"/>
  <c r="H448"/>
  <c r="H455"/>
  <c r="H467"/>
  <c r="H474"/>
  <c r="H485"/>
  <c r="H492"/>
  <c r="H323"/>
  <c r="H510"/>
  <c r="H518"/>
  <c r="H528"/>
  <c r="H533"/>
  <c r="H543"/>
  <c r="H554"/>
  <c r="H509"/>
  <c r="H570"/>
  <c r="H573"/>
  <c r="H577"/>
  <c r="H581"/>
  <c r="H597"/>
  <c r="H601"/>
  <c r="H609"/>
  <c r="H617"/>
  <c r="H621"/>
  <c r="H628"/>
  <c r="H569"/>
  <c r="H640"/>
  <c r="H644"/>
  <c r="H650"/>
  <c r="H655"/>
  <c r="H639"/>
  <c r="I44"/>
  <c r="I75"/>
  <c r="I97"/>
  <c r="I65"/>
  <c r="I71"/>
  <c r="I88"/>
  <c r="I43"/>
  <c r="I101"/>
  <c r="I115"/>
  <c r="I128"/>
  <c r="I138"/>
  <c r="I144"/>
  <c r="I152"/>
  <c r="I100"/>
  <c r="I165"/>
  <c r="I188"/>
  <c r="I194"/>
  <c r="I200"/>
  <c r="I207"/>
  <c r="I221"/>
  <c r="I233"/>
  <c r="I164"/>
  <c r="I248"/>
  <c r="I253"/>
  <c r="I267"/>
  <c r="I277"/>
  <c r="I290"/>
  <c r="I294"/>
  <c r="I299"/>
  <c r="I315"/>
  <c r="I320"/>
  <c r="I305"/>
  <c r="I308"/>
  <c r="I311"/>
  <c r="I247"/>
  <c r="I324"/>
  <c r="I332"/>
  <c r="I341"/>
  <c r="I352"/>
  <c r="I362"/>
  <c r="I365"/>
  <c r="I371"/>
  <c r="I383"/>
  <c r="I392"/>
  <c r="I406"/>
  <c r="I413"/>
  <c r="I417"/>
  <c r="I432"/>
  <c r="I441"/>
  <c r="I498"/>
  <c r="I402"/>
  <c r="I436"/>
  <c r="I448"/>
  <c r="I455"/>
  <c r="I467"/>
  <c r="I474"/>
  <c r="I485"/>
  <c r="I492"/>
  <c r="I323"/>
  <c r="I510"/>
  <c r="I518"/>
  <c r="I528"/>
  <c r="I533"/>
  <c r="I543"/>
  <c r="I554"/>
  <c r="I509"/>
  <c r="I570"/>
  <c r="I573"/>
  <c r="I577"/>
  <c r="I581"/>
  <c r="I597"/>
  <c r="I601"/>
  <c r="I609"/>
  <c r="I617"/>
  <c r="I621"/>
  <c r="I628"/>
  <c r="I569"/>
  <c r="I640"/>
  <c r="I644"/>
  <c r="I650"/>
  <c r="I655"/>
  <c r="I639"/>
  <c r="E11" i="2"/>
  <c r="H44" i="10"/>
  <c r="H64"/>
  <c r="H77"/>
  <c r="H81"/>
  <c r="H94"/>
  <c r="H103"/>
  <c r="H43"/>
  <c r="H107"/>
  <c r="H120"/>
  <c r="H129"/>
  <c r="H138"/>
  <c r="H146"/>
  <c r="H155"/>
  <c r="H106"/>
  <c r="H168"/>
  <c r="H191"/>
  <c r="H198"/>
  <c r="H204"/>
  <c r="H212"/>
  <c r="H224"/>
  <c r="H244"/>
  <c r="H167"/>
  <c r="H271"/>
  <c r="H278"/>
  <c r="H292"/>
  <c r="H302"/>
  <c r="H315"/>
  <c r="H326"/>
  <c r="H337"/>
  <c r="H341"/>
  <c r="H346"/>
  <c r="H322"/>
  <c r="H331"/>
  <c r="H334"/>
  <c r="H270"/>
  <c r="H350"/>
  <c r="H360"/>
  <c r="H369"/>
  <c r="H382"/>
  <c r="H385"/>
  <c r="H391"/>
  <c r="H403"/>
  <c r="H414"/>
  <c r="H429"/>
  <c r="H436"/>
  <c r="H451"/>
  <c r="H455"/>
  <c r="H464"/>
  <c r="H471"/>
  <c r="H508"/>
  <c r="H374"/>
  <c r="H349"/>
  <c r="H552"/>
  <c r="H560"/>
  <c r="H576"/>
  <c r="H586"/>
  <c r="H605"/>
  <c r="H623"/>
  <c r="H551"/>
  <c r="H640"/>
  <c r="H643"/>
  <c r="H647"/>
  <c r="H651"/>
  <c r="H672"/>
  <c r="H676"/>
  <c r="H682"/>
  <c r="H690"/>
  <c r="H639"/>
  <c r="H713"/>
  <c r="H728"/>
  <c r="H733"/>
  <c r="H743"/>
  <c r="H712"/>
  <c r="I44"/>
  <c r="I64"/>
  <c r="I77"/>
  <c r="I81"/>
  <c r="I94"/>
  <c r="I103"/>
  <c r="I43"/>
  <c r="I107"/>
  <c r="I120"/>
  <c r="I129"/>
  <c r="I138"/>
  <c r="I146"/>
  <c r="I155"/>
  <c r="I106"/>
  <c r="I168"/>
  <c r="I191"/>
  <c r="I198"/>
  <c r="I204"/>
  <c r="I212"/>
  <c r="I224"/>
  <c r="I244"/>
  <c r="I167"/>
  <c r="I322"/>
  <c r="I331"/>
  <c r="I334"/>
  <c r="I271"/>
  <c r="I278"/>
  <c r="I292"/>
  <c r="I302"/>
  <c r="I315"/>
  <c r="I326"/>
  <c r="I337"/>
  <c r="I341"/>
  <c r="I346"/>
  <c r="I270"/>
  <c r="I350"/>
  <c r="I360"/>
  <c r="I369"/>
  <c r="I382"/>
  <c r="I385"/>
  <c r="I391"/>
  <c r="I403"/>
  <c r="I414"/>
  <c r="I429"/>
  <c r="I436"/>
  <c r="I451"/>
  <c r="I455"/>
  <c r="I464"/>
  <c r="I471"/>
  <c r="I508"/>
  <c r="I374"/>
  <c r="I349"/>
  <c r="I552"/>
  <c r="I560"/>
  <c r="I576"/>
  <c r="I586"/>
  <c r="I605"/>
  <c r="I623"/>
  <c r="I551"/>
  <c r="I640"/>
  <c r="I643"/>
  <c r="I647"/>
  <c r="I651"/>
  <c r="I672"/>
  <c r="I676"/>
  <c r="I682"/>
  <c r="I690"/>
  <c r="I639"/>
  <c r="I713"/>
  <c r="I728"/>
  <c r="I733"/>
  <c r="I743"/>
  <c r="I712"/>
  <c r="D11" i="2"/>
  <c r="H43" i="15"/>
  <c r="H63"/>
  <c r="H69"/>
  <c r="H77"/>
  <c r="H90"/>
  <c r="H99"/>
  <c r="H42"/>
  <c r="H103"/>
  <c r="H115"/>
  <c r="H121"/>
  <c r="H127"/>
  <c r="H133"/>
  <c r="H140"/>
  <c r="H102"/>
  <c r="H153"/>
  <c r="H166"/>
  <c r="H175"/>
  <c r="H181"/>
  <c r="H189"/>
  <c r="H194"/>
  <c r="H209"/>
  <c r="H152"/>
  <c r="H224"/>
  <c r="H233"/>
  <c r="H246"/>
  <c r="H259"/>
  <c r="H270"/>
  <c r="H288"/>
  <c r="H298"/>
  <c r="H303"/>
  <c r="H274"/>
  <c r="H278"/>
  <c r="H282"/>
  <c r="H285"/>
  <c r="H223"/>
  <c r="H307"/>
  <c r="H316"/>
  <c r="H327"/>
  <c r="H339"/>
  <c r="H356"/>
  <c r="H363"/>
  <c r="H321"/>
  <c r="H313"/>
  <c r="H330"/>
  <c r="H333"/>
  <c r="H348"/>
  <c r="H352"/>
  <c r="H385"/>
  <c r="H396"/>
  <c r="H400"/>
  <c r="H405"/>
  <c r="H410"/>
  <c r="H417"/>
  <c r="H429"/>
  <c r="H436"/>
  <c r="H447"/>
  <c r="H454"/>
  <c r="H460"/>
  <c r="H306"/>
  <c r="H472"/>
  <c r="H480"/>
  <c r="H489"/>
  <c r="H493"/>
  <c r="H497"/>
  <c r="H508"/>
  <c r="H471"/>
  <c r="H517"/>
  <c r="H520"/>
  <c r="H525"/>
  <c r="H530"/>
  <c r="H547"/>
  <c r="H551"/>
  <c r="H557"/>
  <c r="H565"/>
  <c r="H569"/>
  <c r="H576"/>
  <c r="H516"/>
  <c r="H588"/>
  <c r="H596"/>
  <c r="H603"/>
  <c r="H611"/>
  <c r="H587"/>
  <c r="I43"/>
  <c r="I63"/>
  <c r="I69"/>
  <c r="I77"/>
  <c r="I90"/>
  <c r="I99"/>
  <c r="I42"/>
  <c r="I103"/>
  <c r="I115"/>
  <c r="I121"/>
  <c r="I127"/>
  <c r="I133"/>
  <c r="I140"/>
  <c r="I102"/>
  <c r="I153"/>
  <c r="I166"/>
  <c r="I175"/>
  <c r="I181"/>
  <c r="I189"/>
  <c r="I194"/>
  <c r="I209"/>
  <c r="I152"/>
  <c r="I224"/>
  <c r="I233"/>
  <c r="I246"/>
  <c r="I259"/>
  <c r="I270"/>
  <c r="I288"/>
  <c r="I298"/>
  <c r="I303"/>
  <c r="I274"/>
  <c r="I278"/>
  <c r="I282"/>
  <c r="I285"/>
  <c r="I223"/>
  <c r="I307"/>
  <c r="I316"/>
  <c r="I327"/>
  <c r="I339"/>
  <c r="I356"/>
  <c r="I363"/>
  <c r="I313"/>
  <c r="I321"/>
  <c r="I330"/>
  <c r="I333"/>
  <c r="I348"/>
  <c r="I352"/>
  <c r="I385"/>
  <c r="I396"/>
  <c r="I400"/>
  <c r="I405"/>
  <c r="I410"/>
  <c r="I417"/>
  <c r="I429"/>
  <c r="I436"/>
  <c r="I447"/>
  <c r="I454"/>
  <c r="I460"/>
  <c r="I306"/>
  <c r="I472"/>
  <c r="I480"/>
  <c r="I489"/>
  <c r="I493"/>
  <c r="I497"/>
  <c r="I508"/>
  <c r="I471"/>
  <c r="I517"/>
  <c r="I520"/>
  <c r="I525"/>
  <c r="I530"/>
  <c r="I547"/>
  <c r="I551"/>
  <c r="I557"/>
  <c r="I565"/>
  <c r="I569"/>
  <c r="I576"/>
  <c r="I516"/>
  <c r="I588"/>
  <c r="I596"/>
  <c r="I603"/>
  <c r="I611"/>
  <c r="I587"/>
  <c r="C11" i="2"/>
  <c r="H10"/>
  <c r="H6"/>
  <c r="H104"/>
  <c r="I656" i="19"/>
  <c r="H656"/>
  <c r="I650"/>
  <c r="H650"/>
  <c r="I643"/>
  <c r="H643"/>
  <c r="H624"/>
  <c r="I624"/>
  <c r="I612"/>
  <c r="H612"/>
  <c r="I605"/>
  <c r="H605"/>
  <c r="I595"/>
  <c r="H595"/>
  <c r="I591"/>
  <c r="H591"/>
  <c r="I580"/>
  <c r="H580"/>
  <c r="I576"/>
  <c r="H576"/>
  <c r="I565"/>
  <c r="H565"/>
  <c r="I561"/>
  <c r="H561"/>
  <c r="I518"/>
  <c r="H518"/>
  <c r="H48" i="2"/>
  <c r="I572" i="18"/>
  <c r="H572"/>
  <c r="I601" i="17"/>
  <c r="H601"/>
  <c r="I594"/>
  <c r="H594"/>
  <c r="I100" i="16"/>
  <c r="I474" i="13"/>
  <c r="I468"/>
  <c r="I461"/>
  <c r="I450"/>
  <c r="I443"/>
  <c r="I431"/>
  <c r="I273"/>
  <c r="I87" i="11"/>
  <c r="I701" i="10"/>
  <c r="H701"/>
  <c r="I694"/>
  <c r="H694"/>
  <c r="I540"/>
  <c r="H540"/>
  <c r="I535"/>
  <c r="H535"/>
  <c r="I497"/>
  <c r="H497"/>
  <c r="I490"/>
  <c r="H490"/>
  <c r="I478"/>
  <c r="H478"/>
  <c r="I440"/>
  <c r="H440"/>
  <c r="I425"/>
  <c r="H425"/>
  <c r="I78" i="2"/>
  <c r="I75"/>
  <c r="I79"/>
  <c r="I110"/>
  <c r="I105"/>
  <c r="I586" i="4"/>
  <c r="H586"/>
  <c r="I103" i="2"/>
  <c r="I97"/>
  <c r="I68"/>
  <c r="I66"/>
  <c r="I83"/>
  <c r="I76"/>
  <c r="I80"/>
  <c r="H82"/>
  <c r="I82"/>
  <c r="I89"/>
  <c r="I96"/>
  <c r="I102"/>
  <c r="I107"/>
  <c r="I109"/>
  <c r="I77"/>
  <c r="I72"/>
  <c r="I71"/>
  <c r="I67"/>
  <c r="I65"/>
  <c r="I50"/>
  <c r="I44"/>
  <c r="I41"/>
  <c r="I39"/>
  <c r="I37"/>
  <c r="I32"/>
  <c r="I30"/>
  <c r="H84"/>
  <c r="H33"/>
  <c r="I31"/>
  <c r="I38"/>
  <c r="I40"/>
  <c r="I45"/>
  <c r="I56"/>
  <c r="H110"/>
  <c r="H107"/>
  <c r="H75"/>
  <c r="H50"/>
  <c r="H42"/>
  <c r="D716" i="21"/>
  <c r="C13"/>
  <c r="D718"/>
  <c r="C15"/>
  <c r="D715"/>
  <c r="C12"/>
  <c r="D9"/>
  <c r="D717"/>
  <c r="C14"/>
  <c r="D712"/>
  <c r="C9"/>
  <c r="D719"/>
  <c r="C16"/>
  <c r="D714"/>
  <c r="C11"/>
  <c r="D713"/>
  <c r="C10"/>
  <c r="D735" i="3"/>
  <c r="H87" i="2"/>
  <c r="H86"/>
  <c r="H81"/>
  <c r="H31"/>
  <c r="H60"/>
  <c r="H35"/>
  <c r="H34"/>
  <c r="H61"/>
  <c r="H77"/>
  <c r="H74"/>
  <c r="H85"/>
  <c r="H79"/>
  <c r="H67"/>
  <c r="J582" i="8"/>
  <c r="I90" i="2"/>
  <c r="J324" i="8"/>
  <c r="I48" i="2"/>
  <c r="I46"/>
  <c r="J147" i="8"/>
  <c r="J120"/>
  <c r="J108"/>
  <c r="H109" i="2"/>
  <c r="H66"/>
  <c r="H105"/>
  <c r="H102"/>
  <c r="H83"/>
  <c r="I98"/>
  <c r="J518" i="4"/>
  <c r="J502"/>
  <c r="J487"/>
  <c r="J402"/>
  <c r="J389"/>
  <c r="J332"/>
  <c r="J325"/>
  <c r="I62" i="2"/>
  <c r="I58"/>
  <c r="I55"/>
  <c r="I54"/>
  <c r="I53"/>
  <c r="I52"/>
  <c r="J68" i="4"/>
  <c r="H97" i="2"/>
  <c r="H96"/>
  <c r="H89"/>
  <c r="H63"/>
  <c r="H59"/>
  <c r="H38"/>
  <c r="H80"/>
  <c r="H30"/>
  <c r="H41"/>
  <c r="H39"/>
  <c r="H68"/>
  <c r="H40"/>
  <c r="H98"/>
  <c r="H72"/>
  <c r="H103"/>
  <c r="H71"/>
  <c r="H57"/>
  <c r="I91"/>
  <c r="I69"/>
  <c r="H55"/>
  <c r="J254" i="4"/>
  <c r="J237"/>
  <c r="I49" i="2"/>
  <c r="I47"/>
  <c r="F9" i="20"/>
  <c r="H99" i="2"/>
  <c r="I99"/>
  <c r="I70"/>
  <c r="I92"/>
  <c r="H92"/>
  <c r="I100"/>
  <c r="H100"/>
  <c r="I108"/>
  <c r="H108"/>
  <c r="H93"/>
  <c r="I93"/>
  <c r="I101"/>
  <c r="H101"/>
  <c r="I94"/>
  <c r="H94"/>
  <c r="H69"/>
  <c r="H73"/>
  <c r="H58"/>
  <c r="H78"/>
  <c r="H52"/>
  <c r="H76"/>
  <c r="H32"/>
  <c r="H56"/>
  <c r="H53"/>
  <c r="H62"/>
  <c r="H54"/>
  <c r="H90"/>
  <c r="H91"/>
  <c r="H65"/>
  <c r="H70"/>
  <c r="H46"/>
  <c r="H44"/>
  <c r="H45"/>
  <c r="H47"/>
  <c r="H49"/>
  <c r="H37"/>
  <c r="J562" i="4"/>
  <c r="J318"/>
  <c r="J526"/>
  <c r="J547"/>
  <c r="J348" i="8"/>
  <c r="J114"/>
  <c r="J127"/>
  <c r="J297"/>
  <c r="J308"/>
  <c r="J257"/>
  <c r="J475"/>
  <c r="J547"/>
  <c r="J43"/>
  <c r="J171"/>
  <c r="J182"/>
  <c r="J294"/>
  <c r="J311"/>
  <c r="J504"/>
  <c r="J536"/>
  <c r="J612"/>
  <c r="J520"/>
  <c r="J616"/>
  <c r="J63"/>
  <c r="J100"/>
  <c r="J230"/>
  <c r="J247"/>
  <c r="J342"/>
  <c r="J352"/>
  <c r="J378"/>
  <c r="J495"/>
  <c r="J554"/>
  <c r="J600"/>
  <c r="J629"/>
  <c r="J70"/>
  <c r="J175"/>
  <c r="J194"/>
  <c r="J241"/>
  <c r="J281"/>
  <c r="J400"/>
  <c r="J432"/>
  <c r="J482"/>
  <c r="J575"/>
  <c r="J266"/>
  <c r="J571"/>
  <c r="J590"/>
  <c r="J44"/>
  <c r="J164"/>
  <c r="J208"/>
  <c r="J224"/>
  <c r="J302"/>
  <c r="J315"/>
  <c r="J365"/>
  <c r="J412"/>
  <c r="J622"/>
  <c r="J49" i="4"/>
  <c r="J566"/>
  <c r="J119"/>
  <c r="J192"/>
  <c r="J80"/>
  <c r="J306"/>
  <c r="J511"/>
  <c r="J583"/>
  <c r="J110"/>
  <c r="J126"/>
  <c r="J176"/>
  <c r="J185"/>
  <c r="J232"/>
  <c r="J263"/>
  <c r="J285"/>
  <c r="J300"/>
  <c r="J365"/>
  <c r="J536"/>
  <c r="J615"/>
  <c r="J294"/>
  <c r="J539"/>
  <c r="J136"/>
  <c r="J161"/>
  <c r="J328"/>
  <c r="J341"/>
  <c r="J369"/>
  <c r="J440"/>
  <c r="J575"/>
  <c r="J593"/>
  <c r="J610"/>
  <c r="J631"/>
  <c r="J216"/>
  <c r="J181"/>
  <c r="J201"/>
  <c r="J142"/>
  <c r="J248"/>
  <c r="J271"/>
  <c r="J494"/>
  <c r="J605"/>
  <c r="J558" i="8"/>
  <c r="J543" i="4"/>
  <c r="D645" i="8"/>
  <c r="C16"/>
  <c r="D639"/>
  <c r="D792" i="20"/>
  <c r="C12"/>
  <c r="D793"/>
  <c r="C13"/>
  <c r="D790"/>
  <c r="C10"/>
  <c r="D791"/>
  <c r="C11"/>
  <c r="D794"/>
  <c r="C14"/>
  <c r="D789"/>
  <c r="C9"/>
  <c r="D796"/>
  <c r="C16"/>
  <c r="D795"/>
  <c r="C15"/>
  <c r="D641" i="8"/>
  <c r="C12"/>
  <c r="D19" i="2"/>
  <c r="E23"/>
  <c r="D644" i="8"/>
  <c r="C15"/>
  <c r="J223"/>
  <c r="J146"/>
  <c r="C10"/>
  <c r="J48" i="4"/>
  <c r="C19" i="2"/>
  <c r="D742" i="3"/>
  <c r="C17"/>
  <c r="D738"/>
  <c r="C13"/>
  <c r="D739"/>
  <c r="C14"/>
  <c r="D736"/>
  <c r="C11"/>
  <c r="J611" i="8"/>
  <c r="J99"/>
  <c r="J546"/>
  <c r="J109" i="4"/>
  <c r="C10" i="3"/>
  <c r="D737"/>
  <c r="C12"/>
  <c r="J535" i="4"/>
  <c r="D740" i="3"/>
  <c r="C15"/>
  <c r="J288" i="8"/>
  <c r="J474"/>
  <c r="J160" i="4"/>
  <c r="J486"/>
  <c r="J293"/>
  <c r="J604"/>
  <c r="F23" i="2"/>
  <c r="F19"/>
  <c r="J231" i="4"/>
  <c r="D741" i="3"/>
  <c r="C16"/>
  <c r="D23" i="2"/>
  <c r="C23"/>
  <c r="E19"/>
  <c r="D643" i="8"/>
  <c r="C14"/>
  <c r="D638"/>
  <c r="C9"/>
  <c r="D9"/>
  <c r="D640"/>
  <c r="C11"/>
  <c r="D642"/>
  <c r="C13"/>
  <c r="D710" i="9"/>
  <c r="D699" i="5"/>
  <c r="C11"/>
  <c r="C21" i="2"/>
  <c r="F10" i="3"/>
  <c r="D884" i="19"/>
  <c r="C13"/>
  <c r="D587" i="18"/>
  <c r="C14"/>
  <c r="D642" i="17"/>
  <c r="C12"/>
  <c r="D9" i="16"/>
  <c r="D9" i="14"/>
  <c r="D651" i="13"/>
  <c r="C10"/>
  <c r="D663" i="12"/>
  <c r="C11"/>
  <c r="D718" i="11"/>
  <c r="C14"/>
  <c r="D749" i="10"/>
  <c r="C9"/>
  <c r="D705" i="9"/>
  <c r="C10"/>
  <c r="D736" i="7"/>
  <c r="C13"/>
  <c r="D681" i="6"/>
  <c r="C13"/>
  <c r="D589" i="18"/>
  <c r="C16"/>
  <c r="D583"/>
  <c r="C10"/>
  <c r="D585"/>
  <c r="C12"/>
  <c r="C9"/>
  <c r="D9"/>
  <c r="D584"/>
  <c r="C11"/>
  <c r="D586"/>
  <c r="C13"/>
  <c r="D588"/>
  <c r="C15"/>
  <c r="D644" i="17"/>
  <c r="C14"/>
  <c r="D640"/>
  <c r="C10"/>
  <c r="D9"/>
  <c r="D645"/>
  <c r="C15"/>
  <c r="D643"/>
  <c r="C13"/>
  <c r="D641"/>
  <c r="C11"/>
  <c r="D639"/>
  <c r="C9"/>
  <c r="D646"/>
  <c r="C16"/>
  <c r="D616" i="16"/>
  <c r="C15"/>
  <c r="D610"/>
  <c r="C9"/>
  <c r="D613"/>
  <c r="C12"/>
  <c r="D614"/>
  <c r="C13"/>
  <c r="D611"/>
  <c r="C10"/>
  <c r="D617"/>
  <c r="C16"/>
  <c r="D615"/>
  <c r="C14"/>
  <c r="D612"/>
  <c r="C11"/>
  <c r="D623" i="15"/>
  <c r="C14"/>
  <c r="D618"/>
  <c r="C9"/>
  <c r="D668" i="14"/>
  <c r="C10"/>
  <c r="D657" i="13"/>
  <c r="C16"/>
  <c r="D650"/>
  <c r="C9"/>
  <c r="D9"/>
  <c r="D652"/>
  <c r="C11"/>
  <c r="D654"/>
  <c r="C13"/>
  <c r="D655"/>
  <c r="C14"/>
  <c r="D653"/>
  <c r="C12"/>
  <c r="D656"/>
  <c r="C15"/>
  <c r="D662" i="12"/>
  <c r="C10"/>
  <c r="D665"/>
  <c r="C13"/>
  <c r="D9"/>
  <c r="D661"/>
  <c r="C9"/>
  <c r="D666"/>
  <c r="C14"/>
  <c r="D667"/>
  <c r="C15"/>
  <c r="D664"/>
  <c r="C12"/>
  <c r="D713" i="11"/>
  <c r="C9"/>
  <c r="D717"/>
  <c r="C13"/>
  <c r="D715"/>
  <c r="C11"/>
  <c r="D756" i="10"/>
  <c r="C16"/>
  <c r="D708" i="9"/>
  <c r="C13"/>
  <c r="D704"/>
  <c r="C9"/>
  <c r="D711"/>
  <c r="C16"/>
  <c r="D707"/>
  <c r="C12"/>
  <c r="C15"/>
  <c r="D709"/>
  <c r="C14"/>
  <c r="D706"/>
  <c r="C11"/>
  <c r="D9"/>
  <c r="D733" i="7"/>
  <c r="C10"/>
  <c r="D737"/>
  <c r="C14"/>
  <c r="D734"/>
  <c r="C11"/>
  <c r="D9"/>
  <c r="D735"/>
  <c r="C12"/>
  <c r="D739"/>
  <c r="C16"/>
  <c r="D738"/>
  <c r="C15"/>
  <c r="D732"/>
  <c r="C9"/>
  <c r="D679" i="6"/>
  <c r="C11"/>
  <c r="D682"/>
  <c r="C14"/>
  <c r="C16"/>
  <c r="D678"/>
  <c r="C10"/>
  <c r="D677"/>
  <c r="C9"/>
  <c r="D683"/>
  <c r="C15"/>
  <c r="D9"/>
  <c r="D684"/>
  <c r="D680"/>
  <c r="C12"/>
  <c r="D620" i="15"/>
  <c r="C11"/>
  <c r="D619"/>
  <c r="C10"/>
  <c r="D624"/>
  <c r="C15"/>
  <c r="D621"/>
  <c r="C12"/>
  <c r="D9"/>
  <c r="D625"/>
  <c r="C16"/>
  <c r="D622"/>
  <c r="C13"/>
  <c r="D751" i="10"/>
  <c r="C11"/>
  <c r="D754"/>
  <c r="C14"/>
  <c r="D752"/>
  <c r="C12"/>
  <c r="D9"/>
  <c r="D753"/>
  <c r="C13"/>
  <c r="D750"/>
  <c r="C10"/>
  <c r="D755"/>
  <c r="C15"/>
  <c r="D668" i="12"/>
  <c r="C16"/>
  <c r="D886" i="19"/>
  <c r="C15"/>
  <c r="D883"/>
  <c r="C12"/>
  <c r="D882"/>
  <c r="C11"/>
  <c r="D667" i="14"/>
  <c r="C9"/>
  <c r="D670"/>
  <c r="C12"/>
  <c r="D669"/>
  <c r="C11"/>
  <c r="D674"/>
  <c r="C16"/>
  <c r="D672"/>
  <c r="C14"/>
  <c r="D702" i="5"/>
  <c r="C14"/>
  <c r="D880" i="19"/>
  <c r="C9"/>
  <c r="D881"/>
  <c r="C10"/>
  <c r="D887"/>
  <c r="C16"/>
  <c r="D9"/>
  <c r="D885"/>
  <c r="C14"/>
  <c r="D671" i="14"/>
  <c r="C13"/>
  <c r="D673"/>
  <c r="C15"/>
  <c r="D716" i="11"/>
  <c r="C12"/>
  <c r="D719"/>
  <c r="C15"/>
  <c r="D720"/>
  <c r="C16"/>
  <c r="D714"/>
  <c r="C10"/>
  <c r="D9"/>
  <c r="C16" i="5"/>
  <c r="D701"/>
  <c r="C13"/>
  <c r="C9"/>
  <c r="C15"/>
  <c r="D9"/>
  <c r="D700"/>
  <c r="C12"/>
  <c r="D698"/>
  <c r="C10"/>
  <c r="D654" i="4"/>
  <c r="C19"/>
  <c r="F16"/>
  <c r="D656"/>
  <c r="C21"/>
  <c r="D658"/>
  <c r="C23"/>
  <c r="D651"/>
  <c r="C16"/>
  <c r="D657"/>
  <c r="C22"/>
  <c r="D655"/>
  <c r="C20"/>
  <c r="D653"/>
  <c r="C18"/>
  <c r="D652"/>
  <c r="C17"/>
</calcChain>
</file>

<file path=xl/sharedStrings.xml><?xml version="1.0" encoding="utf-8"?>
<sst xmlns="http://schemas.openxmlformats.org/spreadsheetml/2006/main" count="35119" uniqueCount="7019">
  <si>
    <t xml:space="preserve">The facility measures Service Quality Indicators and endeavours to reach State/National benchmark </t>
  </si>
  <si>
    <t>Standard H4.</t>
  </si>
  <si>
    <t>The facility measures Clinical Care &amp; Safety Indicators and tries to reach State/National benchmark</t>
  </si>
  <si>
    <t>Standard H3.</t>
  </si>
  <si>
    <t>The facility measures Efficiency Indicators and ensure to reach State/National Benchmark</t>
  </si>
  <si>
    <t>Standard H2 .</t>
  </si>
  <si>
    <t xml:space="preserve">The facility measures Productivity Indicators and ensures compliance with State/National benchmarks </t>
  </si>
  <si>
    <t>Standard H1 .</t>
  </si>
  <si>
    <t>Facility has established procedures for assessing, reporting, evaluating and managing risk as per Risk Management Plan</t>
  </si>
  <si>
    <t>Standard G10.</t>
  </si>
  <si>
    <t>Standard G9</t>
  </si>
  <si>
    <t>Facility seeks continually improvement by practicing Quality method and tools.</t>
  </si>
  <si>
    <t>Standard G8.</t>
  </si>
  <si>
    <t>Standard G7.</t>
  </si>
  <si>
    <t>The facility has established system of periodic review as internal  assessment , medical &amp; death audit and prescription audit</t>
  </si>
  <si>
    <t>Standard G6.</t>
  </si>
  <si>
    <t xml:space="preserve">Facility maps its key processes and seeks to make them more efficient by reducing non value adding activities and wastages </t>
  </si>
  <si>
    <t>Standard G5.</t>
  </si>
  <si>
    <t xml:space="preserve">Facility has established, documented implemented and maintained Standard Operating Procedures for all key processes and support services. </t>
  </si>
  <si>
    <t>Standard G4.</t>
  </si>
  <si>
    <t xml:space="preserve">Facility have established internal and external quality assurance programs wherever it is critical to quality. </t>
  </si>
  <si>
    <t>Standard G3.</t>
  </si>
  <si>
    <t>Facility has established system for patient and employee satisfaction</t>
  </si>
  <si>
    <t>Standard G2</t>
  </si>
  <si>
    <t xml:space="preserve">The facility has established organizational framework for quality improvement </t>
  </si>
  <si>
    <t>Standard G1</t>
  </si>
  <si>
    <t xml:space="preserve">Facility has defined and established procedures for segregation, collection, treatment and disposal of Bio Medical and hazardous Waste. </t>
  </si>
  <si>
    <t>Standard F6.</t>
  </si>
  <si>
    <t xml:space="preserve">Physical layout and environmental control of the patient care areas ensures infection prevention </t>
  </si>
  <si>
    <t>Standard F5.</t>
  </si>
  <si>
    <t xml:space="preserve">Facility has standard Procedures for processing of equipments and instruments </t>
  </si>
  <si>
    <t>Standard F4.</t>
  </si>
  <si>
    <t xml:space="preserve">Facility ensures standard practices and materials for Personal protection </t>
  </si>
  <si>
    <t>Standard F3.</t>
  </si>
  <si>
    <t>Facility has defined and Implemented procedures for ensuring hand hygiene practices and antisepsis</t>
  </si>
  <si>
    <t>Standard F2.</t>
  </si>
  <si>
    <t>Facility has infection control program and procedures in place for prevention and measurement of hospital associated infection</t>
  </si>
  <si>
    <t>Standard F1.</t>
  </si>
  <si>
    <t xml:space="preserve">Facility provides National health program as per operational/Clinical Guidelines </t>
  </si>
  <si>
    <t>Standard E23</t>
  </si>
  <si>
    <t xml:space="preserve">Facility provides Adolescent Reproductive and Sexual Health services as per guidelines  </t>
  </si>
  <si>
    <t>Standard E22</t>
  </si>
  <si>
    <t>Facility has established procedures for abortion and family planning as per government guidelines and law</t>
  </si>
  <si>
    <t>Standard E21</t>
  </si>
  <si>
    <t xml:space="preserve">The facility has established procedures for care of new born, infant and child as per guidelines </t>
  </si>
  <si>
    <t>Standard E20</t>
  </si>
  <si>
    <t xml:space="preserve">Facility has established procedures for postnatal care as per guidelines </t>
  </si>
  <si>
    <t>Standard E19</t>
  </si>
  <si>
    <t xml:space="preserve">Facility has established procedures for Intranatal care as per guidelines </t>
  </si>
  <si>
    <t>Standard E18</t>
  </si>
  <si>
    <t xml:space="preserve">Facility has established procedures for Antenatal care as per  guidelines </t>
  </si>
  <si>
    <t>Standard E17</t>
  </si>
  <si>
    <t>The facility has defined and established procedures for end of life care and death</t>
  </si>
  <si>
    <t>Standard E16.</t>
  </si>
  <si>
    <t xml:space="preserve">Facility has defined and established procedures of Surgical Services </t>
  </si>
  <si>
    <t>Standard E15.</t>
  </si>
  <si>
    <t xml:space="preserve">Facility has established procedures for Anaesthetic Services </t>
  </si>
  <si>
    <t>Standard E14</t>
  </si>
  <si>
    <t>The facility has defined and established procedures for Blood Bank/Storage Management and Transfusion.</t>
  </si>
  <si>
    <t>Standard E13.</t>
  </si>
  <si>
    <t xml:space="preserve">The facility has defined and established procedures of diagnostic services  </t>
  </si>
  <si>
    <t>Standard E12.</t>
  </si>
  <si>
    <t xml:space="preserve">The facility has defined and established procedures for Emergency Services and Disaster Management </t>
  </si>
  <si>
    <t>Standard E11.</t>
  </si>
  <si>
    <t>The facility has defined and established procedures for intensive care.</t>
  </si>
  <si>
    <t>Standard E10.</t>
  </si>
  <si>
    <t>The facility has defined and established procedures for discharge of patient.</t>
  </si>
  <si>
    <t>Standard E9.</t>
  </si>
  <si>
    <t>Facility has defined and established procedures for maintaining, updating of patients’ clinical records and their storage</t>
  </si>
  <si>
    <t>Standard E8.</t>
  </si>
  <si>
    <t>Facility has defined procedures for safe drug administration</t>
  </si>
  <si>
    <t>Standard E7.</t>
  </si>
  <si>
    <t xml:space="preserve"> Facility follows standard treatment guidelines defined by state/Central government for prescribing the generic drugs &amp; their rational use. </t>
  </si>
  <si>
    <t>Standard E6.</t>
  </si>
  <si>
    <t xml:space="preserve">Facility has a procedure to identify high risk and vulnerable patients.  </t>
  </si>
  <si>
    <t>Standard E5.</t>
  </si>
  <si>
    <t>The facility has defined and established procedures for nursing care</t>
  </si>
  <si>
    <t>Standard E4.</t>
  </si>
  <si>
    <t>Facility has defined and established procedures for continuity of care of patient and referral</t>
  </si>
  <si>
    <t>Standard E3.</t>
  </si>
  <si>
    <t xml:space="preserve">The facility has defined and established procedures for clinical assessment and reassessment of the patients. </t>
  </si>
  <si>
    <t>Standard E2.</t>
  </si>
  <si>
    <t xml:space="preserve">The facility has defined procedures for registration,  consultation and admission of patients. </t>
  </si>
  <si>
    <t>Standard E1.</t>
  </si>
  <si>
    <t>Facility has established procedure for monitoring the quality of outsourced services and adheres to contractual obligations</t>
  </si>
  <si>
    <t>Standard D12</t>
  </si>
  <si>
    <t xml:space="preserve"> Roles &amp; Responsibilities of administrative and clinical staff are determined as per govt. regulations and standards operating procedures.  </t>
  </si>
  <si>
    <t>Standard D11.</t>
  </si>
  <si>
    <t xml:space="preserve">Facility is compliant with all statutory and regulatory requirement imposed by local, state or central government  </t>
  </si>
  <si>
    <t>Standard D10.</t>
  </si>
  <si>
    <t xml:space="preserve">Hospital has defined and established procedures for Financial Management  </t>
  </si>
  <si>
    <t>Standard D9</t>
  </si>
  <si>
    <t xml:space="preserve">The facility has defined and established procedures for promoting public participation in management of hospital transparency and accountability.  </t>
  </si>
  <si>
    <t>Standard D8</t>
  </si>
  <si>
    <t xml:space="preserve">The facility ensures clean linen to the patients </t>
  </si>
  <si>
    <t>Standard D7.</t>
  </si>
  <si>
    <t xml:space="preserve">Dietary services are available as per service provision and nutritional requirement of the patients. </t>
  </si>
  <si>
    <t>StandardD6</t>
  </si>
  <si>
    <t>The facility ensures 24X7 water and power backup as per requirement of service delivery, and support services norms</t>
  </si>
  <si>
    <t>Standard D5.</t>
  </si>
  <si>
    <t xml:space="preserve">The facility has established Programme for maintenance and upkeep of the facility </t>
  </si>
  <si>
    <t>Standard D4.</t>
  </si>
  <si>
    <t xml:space="preserve">The facility provides safe, secure and comfortable environment to staff, patients and visitors. </t>
  </si>
  <si>
    <t>Standard D3.</t>
  </si>
  <si>
    <t>The facility has defined procedures for storage, inventory management and dispensing of drugs in pharmacy and patient care areas</t>
  </si>
  <si>
    <t>Standard D2.</t>
  </si>
  <si>
    <t xml:space="preserve">The facility has established Programme for inspection, testing and maintenance and calibration of Equipment. </t>
  </si>
  <si>
    <t>Standard D1.</t>
  </si>
  <si>
    <t>Facility has a defined and established procedure for effective utilization, evaluation and augmentation of competence and performance of staff</t>
  </si>
  <si>
    <t>Standard C7</t>
  </si>
  <si>
    <t>The facility has equipment &amp; instruments required for assured list of services.</t>
  </si>
  <si>
    <t>Standard C6.</t>
  </si>
  <si>
    <t>Facility provides drugs and consumables required for assured list of services.</t>
  </si>
  <si>
    <t>Standard C5.</t>
  </si>
  <si>
    <t xml:space="preserve">The facility has adequate qualified and trained staff,  required for providing the assured services to the current case load </t>
  </si>
  <si>
    <t>Standard C4.</t>
  </si>
  <si>
    <t xml:space="preserve">The facility has established Programme for fire safety and other disaster </t>
  </si>
  <si>
    <t>Standard C3.</t>
  </si>
  <si>
    <t xml:space="preserve">The facility ensures the physical safety of the infrastructure. </t>
  </si>
  <si>
    <t>Standard C2.</t>
  </si>
  <si>
    <t>The facility has infrastructure for delivery of assured services, and available infrastructure meets the prevalent norms</t>
  </si>
  <si>
    <t>Standard C1.</t>
  </si>
  <si>
    <t>Facility ensures that there are no financial barrier to access and that there is financial protection given from cost of care.</t>
  </si>
  <si>
    <t>Standard B5.</t>
  </si>
  <si>
    <t xml:space="preserve">Facility has defined and established procedures for informing and involving patient and their families about treatment and obtaining informed consent wherever it is required.   </t>
  </si>
  <si>
    <t>Standard B4.</t>
  </si>
  <si>
    <t>Facility maintains the privacy, confidentiality &amp; Dignity of patient and related information.</t>
  </si>
  <si>
    <t>Standard B3.</t>
  </si>
  <si>
    <t xml:space="preserve">Services are delivered in a manner that is sensitive to gender, religious, and cultural needs, and there are no barrier on account of physical  economic, cultural or social reasons. </t>
  </si>
  <si>
    <t>Standard B2.</t>
  </si>
  <si>
    <t xml:space="preserve">Facility provides the information to care seekers, attendants &amp; community about the available  services  and their modalities </t>
  </si>
  <si>
    <t>Standard B1.</t>
  </si>
  <si>
    <t>Health services provided at the facility are appropriate to community needs.</t>
  </si>
  <si>
    <t>Standard A6.</t>
  </si>
  <si>
    <t xml:space="preserve">Facility provides support services </t>
  </si>
  <si>
    <t>Standard A5.</t>
  </si>
  <si>
    <t>Facility provides services as mandated in national Health Programs/ state scheme</t>
  </si>
  <si>
    <t>Standard A4</t>
  </si>
  <si>
    <t xml:space="preserve">Facility Provides diagnostic Services </t>
  </si>
  <si>
    <t>Standard A3.</t>
  </si>
  <si>
    <t xml:space="preserve">Facility provides RMNCHA Services </t>
  </si>
  <si>
    <t>Standard A2</t>
  </si>
  <si>
    <t>Facility Provides Curative Services</t>
  </si>
  <si>
    <t>Standard A1.</t>
  </si>
  <si>
    <t>Outcome</t>
  </si>
  <si>
    <t>Quality Management</t>
  </si>
  <si>
    <t>Infection Control</t>
  </si>
  <si>
    <t>Clinical Services</t>
  </si>
  <si>
    <t>HOSPITAL SCORE</t>
  </si>
  <si>
    <t>Support Services</t>
  </si>
  <si>
    <t>Inputs</t>
  </si>
  <si>
    <t>Patient Rights</t>
  </si>
  <si>
    <t>Service Provision</t>
  </si>
  <si>
    <t>Mortuary</t>
  </si>
  <si>
    <t>Pharmacy</t>
  </si>
  <si>
    <t>Radiology</t>
  </si>
  <si>
    <t>Laboratory</t>
  </si>
  <si>
    <t>ICU</t>
  </si>
  <si>
    <t>SNCU</t>
  </si>
  <si>
    <t>NRC</t>
  </si>
  <si>
    <t>OPD</t>
  </si>
  <si>
    <t>Accident &amp; Emergency</t>
  </si>
  <si>
    <t>National Quality Assurance Standards for District Hospitals</t>
  </si>
  <si>
    <t xml:space="preserve">Emergency Score Card </t>
  </si>
  <si>
    <t xml:space="preserve">NA Switch </t>
  </si>
  <si>
    <t>Checklist for Accident &amp; Emergency</t>
  </si>
  <si>
    <t>Assessment Summary</t>
  </si>
  <si>
    <t xml:space="preserve">Name of the Hospital </t>
  </si>
  <si>
    <t>Date of Assessment</t>
  </si>
  <si>
    <t>Names of Assessors</t>
  </si>
  <si>
    <t>Names of Assessees</t>
  </si>
  <si>
    <t>Type of Assessment (Internal/External)</t>
  </si>
  <si>
    <t xml:space="preserve">Action plan Submission Date </t>
  </si>
  <si>
    <t xml:space="preserve">Accident &amp; Emergency Score Card </t>
  </si>
  <si>
    <t xml:space="preserve">Area of Concern wise Score </t>
  </si>
  <si>
    <t>Accident &amp; Emergency Score</t>
  </si>
  <si>
    <t>A</t>
  </si>
  <si>
    <t xml:space="preserve">Service Provision </t>
  </si>
  <si>
    <t>B</t>
  </si>
  <si>
    <t xml:space="preserve">Patient Rights </t>
  </si>
  <si>
    <t>C</t>
  </si>
  <si>
    <t xml:space="preserve">Inputs </t>
  </si>
  <si>
    <t>D</t>
  </si>
  <si>
    <t xml:space="preserve">Support Services </t>
  </si>
  <si>
    <t>E</t>
  </si>
  <si>
    <t xml:space="preserve">Clinical Services </t>
  </si>
  <si>
    <t>F</t>
  </si>
  <si>
    <t>G</t>
  </si>
  <si>
    <t xml:space="preserve">Quality Manangement </t>
  </si>
  <si>
    <t>H</t>
  </si>
  <si>
    <t xml:space="preserve">Outcome </t>
  </si>
  <si>
    <t xml:space="preserve">Major Gaps Observed </t>
  </si>
  <si>
    <t xml:space="preserve">Strengths / Good Practices </t>
  </si>
  <si>
    <t xml:space="preserve">Recommendations/ Opportunites for Improvement </t>
  </si>
  <si>
    <t>Signature of Assessors</t>
  </si>
  <si>
    <t>Date</t>
  </si>
  <si>
    <t xml:space="preserve">Checklist for Accident &amp; Emergency </t>
  </si>
  <si>
    <t>Reference No.</t>
  </si>
  <si>
    <t>Measurable Element</t>
  </si>
  <si>
    <t xml:space="preserve">Checkpoint </t>
  </si>
  <si>
    <t xml:space="preserve">Compliance 
</t>
  </si>
  <si>
    <t xml:space="preserve">Assessment Method </t>
  </si>
  <si>
    <t>Means of Verification</t>
  </si>
  <si>
    <t xml:space="preserve">Remarks </t>
  </si>
  <si>
    <t xml:space="preserve">Area of Concern - A Service Provision </t>
  </si>
  <si>
    <t>ME A1.1.</t>
  </si>
  <si>
    <t>The facility provides General Medicine services</t>
  </si>
  <si>
    <t xml:space="preserve">Availability of Emergency Medical  Procedures </t>
  </si>
  <si>
    <t xml:space="preserve">SI/OB </t>
  </si>
  <si>
    <t xml:space="preserve">Poisoning, Snake Bite, CVA, Acute MI, ARF, Hypovolumic Shock , Dyspnoea, Unconscious Patients </t>
  </si>
  <si>
    <t>ME A1.2.</t>
  </si>
  <si>
    <t>The facility provides General Surgery services</t>
  </si>
  <si>
    <t xml:space="preserve">Availability of Emergency  Surgical Procedures </t>
  </si>
  <si>
    <t xml:space="preserve">Appendicitis, Rupture spleen, Intestinal Obstruction, Assault Injuries, perforation, Burns </t>
  </si>
  <si>
    <t>ME A1.3.</t>
  </si>
  <si>
    <t>The facility provides Obstetrics &amp; Gynaecology Services</t>
  </si>
  <si>
    <t>Availability of  Emergency Obstetrics &amp;Gynaecology Procedures</t>
  </si>
  <si>
    <t xml:space="preserve">APH, PPH, Eclampsia , Obstructed labour, Septic abortion, Emergency Contraceptives </t>
  </si>
  <si>
    <t>ME A1.4.</t>
  </si>
  <si>
    <t>The facility provides paediateric services</t>
  </si>
  <si>
    <t xml:space="preserve">Availability of emergency Paediatric procedures </t>
  </si>
  <si>
    <t>ARI, Diarrhoeal diseases, Hypothermia, PEM,resustication</t>
  </si>
  <si>
    <t>ME A1.5.</t>
  </si>
  <si>
    <t>The facility provides Ophthalmology Services</t>
  </si>
  <si>
    <t xml:space="preserve">Availability of  Emergency Ophthalmology  procedures </t>
  </si>
  <si>
    <t>Foreign body and injuries</t>
  </si>
  <si>
    <t>ME A1.6.</t>
  </si>
  <si>
    <t>The facility provides ENT Services</t>
  </si>
  <si>
    <t xml:space="preserve">Availability of Emergency  ENT  procedures   </t>
  </si>
  <si>
    <t xml:space="preserve">Epitasis, foreign body </t>
  </si>
  <si>
    <t>ME A1.7.</t>
  </si>
  <si>
    <t>The facility provides Orthopaedics Services</t>
  </si>
  <si>
    <t xml:space="preserve">Availability of  Emergency Orthopaedic procedures </t>
  </si>
  <si>
    <t xml:space="preserve">Fracture, RTA, Poly trauma </t>
  </si>
  <si>
    <t>ME A1.8</t>
  </si>
  <si>
    <t>The facility provides Skin &amp; VD Services</t>
  </si>
  <si>
    <t>ME A1.9.</t>
  </si>
  <si>
    <t>The facility provides Psychiatry Services</t>
  </si>
  <si>
    <t xml:space="preserve">Availability of Emergency Psychiatric procedures </t>
  </si>
  <si>
    <t>Conversion Reactions, other Psychiatric emergencies Hysteria, mania, psychosis</t>
  </si>
  <si>
    <t>ME A1.10</t>
  </si>
  <si>
    <t xml:space="preserve">The facility provides Dental Treatment Services </t>
  </si>
  <si>
    <t>ME A1.11</t>
  </si>
  <si>
    <t xml:space="preserve">The facility provides AYUSH Services </t>
  </si>
  <si>
    <t>ME A1.12</t>
  </si>
  <si>
    <t xml:space="preserve">The facility provides Physiotherapy Services </t>
  </si>
  <si>
    <t>ME A1.13.</t>
  </si>
  <si>
    <t xml:space="preserve">The facility provides services for OPD procedures </t>
  </si>
  <si>
    <t xml:space="preserve">Availability of Dressing room facility </t>
  </si>
  <si>
    <t xml:space="preserve">Drainage, dressing, suturing </t>
  </si>
  <si>
    <t xml:space="preserve">Availability of injection room facilities </t>
  </si>
  <si>
    <t xml:space="preserve">Injection room facility with ARV, ASV and emergency drugs </t>
  </si>
  <si>
    <t>ME A1.14.</t>
  </si>
  <si>
    <t xml:space="preserve">Services are available for the time period as mandated </t>
  </si>
  <si>
    <t xml:space="preserve">24X7 availability of dedicated emergency Services </t>
  </si>
  <si>
    <t xml:space="preserve">SI/RR </t>
  </si>
  <si>
    <t>ME A1.15</t>
  </si>
  <si>
    <t xml:space="preserve">The facility provides services for Super specialties, as mandated </t>
  </si>
  <si>
    <t>ME A1.16.</t>
  </si>
  <si>
    <t xml:space="preserve">The facility provides Accident &amp; Emergency Services </t>
  </si>
  <si>
    <t xml:space="preserve">Availability of Emergency procedures </t>
  </si>
  <si>
    <t xml:space="preserve">Defibrillation, CPR, Mobilization, Chest Tube, Intubations, Tracheotomy, Mechanical Ventilation </t>
  </si>
  <si>
    <t>ME A1.17</t>
  </si>
  <si>
    <t>The facility provides Intensive care Services</t>
  </si>
  <si>
    <t>ME A1.18</t>
  </si>
  <si>
    <t>The facility provides Blood bank &amp; transfusion services</t>
  </si>
  <si>
    <t>ME A2.1</t>
  </si>
  <si>
    <t xml:space="preserve">The facility provides Reproductive health  Services </t>
  </si>
  <si>
    <t>ME A2.2</t>
  </si>
  <si>
    <t xml:space="preserve">The facility provides Maternal health Services </t>
  </si>
  <si>
    <t>Availability of Emergency Obstetrics &amp; Gynaecology procedure</t>
  </si>
  <si>
    <t>SI/OB</t>
  </si>
  <si>
    <t>ME A2.3</t>
  </si>
  <si>
    <t xml:space="preserve">The facility provides Newborn health  Services </t>
  </si>
  <si>
    <t>ME A2.4</t>
  </si>
  <si>
    <t xml:space="preserve">The facility provides Child health Services </t>
  </si>
  <si>
    <t>Triage and emergency management  of paediatric cases</t>
  </si>
  <si>
    <t>ME A2.5</t>
  </si>
  <si>
    <t xml:space="preserve">The facility provides Adolescent health Services </t>
  </si>
  <si>
    <t>Standard A3</t>
  </si>
  <si>
    <t>ME A3.1.</t>
  </si>
  <si>
    <t xml:space="preserve">The facility provides Radiology Services </t>
  </si>
  <si>
    <t xml:space="preserve">Availability / Linkage to X-ray &amp; USG services </t>
  </si>
  <si>
    <t>Radiology Services are functional 24X7</t>
  </si>
  <si>
    <t xml:space="preserve">Check services are functional at night </t>
  </si>
  <si>
    <t>ME A3.2.</t>
  </si>
  <si>
    <t xml:space="preserve">The facility Provides Laboratory Services </t>
  </si>
  <si>
    <t>Availability of Emergency diagnostic tests 24x7</t>
  </si>
  <si>
    <t>HB%, CPC, Blood Sugar, RDK, Urine Protein, Electrolyte (Na+K)</t>
  </si>
  <si>
    <t>ME A3.3.</t>
  </si>
  <si>
    <t>The facility provides other diagnostic services, as mandated</t>
  </si>
  <si>
    <t xml:space="preserve">Availability of Functional ECG Services </t>
  </si>
  <si>
    <t>ME A4.1</t>
  </si>
  <si>
    <t xml:space="preserve">The facility provides services under National Vector Borne Disease Control Programme as per guidelines </t>
  </si>
  <si>
    <t>ME A4.2</t>
  </si>
  <si>
    <t xml:space="preserve">The facility provides services under Revised National TB Control Programme as per guidelines </t>
  </si>
  <si>
    <t>ME A4.3</t>
  </si>
  <si>
    <t>The facility provides services under National Leprosy Eradication Programme as per guidelines</t>
  </si>
  <si>
    <t>ME A4.4</t>
  </si>
  <si>
    <t>The facility provides services under National AIDS Control Programme as per guidelines</t>
  </si>
  <si>
    <t>ME A4.5</t>
  </si>
  <si>
    <t xml:space="preserve">The facility provides services under National Programme for Prevention and control of Blindness as per guidelines </t>
  </si>
  <si>
    <t>ME A4.6</t>
  </si>
  <si>
    <t xml:space="preserve">The facility provides services under Mental Health Programme  as per guidelines </t>
  </si>
  <si>
    <t>ME A4.7</t>
  </si>
  <si>
    <t xml:space="preserve">The facility provides services under National Programme for the health care of the elderly as per guidelines </t>
  </si>
  <si>
    <t>ME A4.8</t>
  </si>
  <si>
    <t xml:space="preserve">The facility provides services under National Programme for Prevention and control of Cancer, Diabetes, Cardiovascular diseases &amp; Stroke (NPCDCS)  as per guidelines </t>
  </si>
  <si>
    <t>ME A4.9</t>
  </si>
  <si>
    <t xml:space="preserve">The facility Provides services under Integrated Disease Surveillance Programme as per Guidelines </t>
  </si>
  <si>
    <t>ME A4.10</t>
  </si>
  <si>
    <t>The facility provide services under National health Programme for deafness</t>
  </si>
  <si>
    <t>ME A4.11</t>
  </si>
  <si>
    <t>The facility provides services as per State specific health programmes</t>
  </si>
  <si>
    <t>ME A5.1</t>
  </si>
  <si>
    <t>The facility provides dietary services</t>
  </si>
  <si>
    <t>ME A5.2</t>
  </si>
  <si>
    <t xml:space="preserve">The facility provides laundry services </t>
  </si>
  <si>
    <t>ME A5.3.</t>
  </si>
  <si>
    <t xml:space="preserve">The facility provides security services </t>
  </si>
  <si>
    <t xml:space="preserve">Availability of Police post </t>
  </si>
  <si>
    <t>ME A5.4</t>
  </si>
  <si>
    <t xml:space="preserve">The facility provides housekeeping services </t>
  </si>
  <si>
    <t>ME A5.5</t>
  </si>
  <si>
    <t xml:space="preserve">The facility ensures maintenance services </t>
  </si>
  <si>
    <t>ME A5.6</t>
  </si>
  <si>
    <t>The facility provides pharmacy services</t>
  </si>
  <si>
    <t>ME A5.7.</t>
  </si>
  <si>
    <t>The facility has services of medical record department</t>
  </si>
  <si>
    <t>Availability of Medico-legal record services</t>
  </si>
  <si>
    <t>ME A6.1.</t>
  </si>
  <si>
    <t xml:space="preserve">The facility provides curatives &amp; preventive services for the health problems and diseases, prevalent locally. </t>
  </si>
  <si>
    <t xml:space="preserve">Availability of specific procedures for local prevalent emergencies </t>
  </si>
  <si>
    <t>Ask for the specific local health frequent emergencies. See if emergency is ready for it or not.</t>
  </si>
  <si>
    <t>ME A6.2</t>
  </si>
  <si>
    <t xml:space="preserve">There is process for consulting community/ or their representatives when planning or revising scope of services of the facility </t>
  </si>
  <si>
    <t>.</t>
  </si>
  <si>
    <t>Area of Concern - B Patient Rights</t>
  </si>
  <si>
    <t>ME B1.1.</t>
  </si>
  <si>
    <t xml:space="preserve">The facility has uniform and user-friendly signage system </t>
  </si>
  <si>
    <t>Availability  departmental signage's .</t>
  </si>
  <si>
    <t>OB</t>
  </si>
  <si>
    <t xml:space="preserve">Emergency department board is prominently displayed with facility of illumination in night. </t>
  </si>
  <si>
    <t>Availability of Directional  Signage's.</t>
  </si>
  <si>
    <t xml:space="preserve">OB </t>
  </si>
  <si>
    <t>Direction is displayed from main gate to direct.</t>
  </si>
  <si>
    <t>ME B1.2.</t>
  </si>
  <si>
    <t xml:space="preserve">The facility displays the services and entitlements available in its departments </t>
  </si>
  <si>
    <t>List of services including emergencies that are managed at the facility</t>
  </si>
  <si>
    <t>Names of doctor and nursing staff on duty are displayed and updated</t>
  </si>
  <si>
    <t>List of drugs available are displayed</t>
  </si>
  <si>
    <t>Important  numbers including ambulance, blood bank , police and referral centres displayed</t>
  </si>
  <si>
    <t>ME B1.3</t>
  </si>
  <si>
    <t xml:space="preserve">The facility has established citizen charter, which is followed at all levels </t>
  </si>
  <si>
    <t>ME B1.4.</t>
  </si>
  <si>
    <t xml:space="preserve">User charges are displayed and communicated to patients effectively </t>
  </si>
  <si>
    <t>ME B1.5</t>
  </si>
  <si>
    <t>Patients &amp; visitors are sensitised and educated through appropriate IEC / BCC approaches</t>
  </si>
  <si>
    <t>IEC Material is displayed</t>
  </si>
  <si>
    <t>ME B1.6.</t>
  </si>
  <si>
    <t xml:space="preserve">Information is available in local language and easy to understand </t>
  </si>
  <si>
    <t>Signage's and information  are available in local language</t>
  </si>
  <si>
    <t>ME B1.7.</t>
  </si>
  <si>
    <t xml:space="preserve">The facility provides information to patients and visitor through an exclusive set-up. </t>
  </si>
  <si>
    <t>Enquiry services are available 24X7.</t>
  </si>
  <si>
    <t>Enquiry services may be provided by registration clerk/Nurse in a small set up. For large and busy emergency departments there should be dedicated enquiry counter</t>
  </si>
  <si>
    <t>ME B1.8</t>
  </si>
  <si>
    <t xml:space="preserve">The facility ensures access to clinical records of patients to entitled personnel </t>
  </si>
  <si>
    <t>Treatment note/discharge note is given to patient</t>
  </si>
  <si>
    <t>RR/OB</t>
  </si>
  <si>
    <t>ME B2.1.</t>
  </si>
  <si>
    <t>Services are provided in manner that are sensitive to gender</t>
  </si>
  <si>
    <t xml:space="preserve">Separate room for examination of rape victims </t>
  </si>
  <si>
    <t>Availability of sexual assault forensic evidence kit</t>
  </si>
  <si>
    <t xml:space="preserve">Availability of protocols /guidelines for collection of forensic evidence in case of rape victim </t>
  </si>
  <si>
    <t>OB /RR</t>
  </si>
  <si>
    <t xml:space="preserve">Counselling services are available for rape victim and domestic violence </t>
  </si>
  <si>
    <t>OB/RR</t>
  </si>
  <si>
    <t xml:space="preserve">Availability of female staff if a male doctor examine a female patients </t>
  </si>
  <si>
    <t xml:space="preserve">OB/SI </t>
  </si>
  <si>
    <t xml:space="preserve">Separate toilets for male and females </t>
  </si>
  <si>
    <t xml:space="preserve">Demarcated male and female observation areas </t>
  </si>
  <si>
    <t>ME B2.2</t>
  </si>
  <si>
    <t xml:space="preserve">Religious and cultural preferences of patients and attendants are taken into consideration while delivering services  </t>
  </si>
  <si>
    <t>ME B2.3.</t>
  </si>
  <si>
    <t xml:space="preserve">Access to facility is provided without any physical barrier &amp; and friendly to people with disabilities </t>
  </si>
  <si>
    <t>Availability of Wheel chair/ stretcher for emergency</t>
  </si>
  <si>
    <t>Availability of ramps with railing</t>
  </si>
  <si>
    <t>Emergency is located at ground floor</t>
  </si>
  <si>
    <t>Ambulance has direct access to the receiving/triage area of the emergency.</t>
  </si>
  <si>
    <t>No vehicle parked on the way /in front of emergency entrance. Access road to emergency is wide enough for streamline moment of emergency</t>
  </si>
  <si>
    <t>Availability of disable friendly toilet</t>
  </si>
  <si>
    <t>ME B2.4.</t>
  </si>
  <si>
    <t xml:space="preserve">There is no discrimination on basis of social and economic status of the patients </t>
  </si>
  <si>
    <t>ME B2.5</t>
  </si>
  <si>
    <t xml:space="preserve">There is affirmative actions to ensure that vulnerable sections can access services   </t>
  </si>
  <si>
    <t>ME B3.1.</t>
  </si>
  <si>
    <t xml:space="preserve">Adequate visual privacy is provided at every point of care </t>
  </si>
  <si>
    <t>Screens provided at emergency</t>
  </si>
  <si>
    <t>At the examination and procedure area.</t>
  </si>
  <si>
    <t>ME B3.2.</t>
  </si>
  <si>
    <t xml:space="preserve">Confidentiality of patients records and clinical information is maintained </t>
  </si>
  <si>
    <t>Confidentiality of patient record maintained</t>
  </si>
  <si>
    <t>MLC cases are kept in secure place beyond access of general public</t>
  </si>
  <si>
    <t>ME B3.3.</t>
  </si>
  <si>
    <t xml:space="preserve">The facility ensures the behaviours of staff is dignified and respectful, while delivering the services </t>
  </si>
  <si>
    <t>Behaviour of staff is empathetic and courteous</t>
  </si>
  <si>
    <t>OB/PI</t>
  </si>
  <si>
    <t>ME B3.4.</t>
  </si>
  <si>
    <t>The facility ensures privacy and confidentiality to every patient, especially of those conditions having social stigma, and also safeguards vulnerable groups</t>
  </si>
  <si>
    <t xml:space="preserve">Privacy and confidentiality  of HIV, Rape, suicidal cases, domestic violence and psychotic cases  </t>
  </si>
  <si>
    <t>ME B4.1.</t>
  </si>
  <si>
    <t xml:space="preserve">There is established procedures for taking informed consent before treatment and procedures </t>
  </si>
  <si>
    <t>Consent is taken for invasive emergency procedures</t>
  </si>
  <si>
    <t>ME B4.2.</t>
  </si>
  <si>
    <t xml:space="preserve">Patient is informed about his/her rights  and responsibilities </t>
  </si>
  <si>
    <t>Display of patient rights and responsibilities.</t>
  </si>
  <si>
    <t>ME B4.3.</t>
  </si>
  <si>
    <t>Staff are aware of Patients rights responsibilities</t>
  </si>
  <si>
    <t>Staff is aware about patient rights and responsibilities</t>
  </si>
  <si>
    <t>SI</t>
  </si>
  <si>
    <t>ME B4.4.</t>
  </si>
  <si>
    <t xml:space="preserve">Information about the treatment is shared with patients or attendants, regularly </t>
  </si>
  <si>
    <t xml:space="preserve">Patient is informed about her clinical condition and treatment been provided </t>
  </si>
  <si>
    <t>PI</t>
  </si>
  <si>
    <t xml:space="preserve">Ask patients about what they have been communicated about the treatment plan </t>
  </si>
  <si>
    <t>ME B4.5.</t>
  </si>
  <si>
    <t>The facility has defined and established grievance redressal system in place</t>
  </si>
  <si>
    <t>Availability of complaint box and display of process for grievance  redresaal and whom to contact is displayed</t>
  </si>
  <si>
    <t>ME B5.1</t>
  </si>
  <si>
    <t>The facility provides cashless services to pregnant women, mothers and neonates as per prevalent government schemes</t>
  </si>
  <si>
    <t>Emergency services are free for all including pregnant woman, neonate and children</t>
  </si>
  <si>
    <t>PI/SI</t>
  </si>
  <si>
    <t>ME B5.2.</t>
  </si>
  <si>
    <t>The facility ensures that drugs prescribed are available at Pharmacy and wards</t>
  </si>
  <si>
    <t>Check that  patient party has not spent on purchasing drugs or consumables from outside.</t>
  </si>
  <si>
    <t>ME B5.3.</t>
  </si>
  <si>
    <t xml:space="preserve">It is ensured that facilities for the prescribed investigations are available at the facility </t>
  </si>
  <si>
    <t>Check that  patient party has not spent on diagnostics from outside.</t>
  </si>
  <si>
    <t>ME B5.4.</t>
  </si>
  <si>
    <t xml:space="preserve">The facility provide free of cost treatment to Below poverty line patients without administrative hassles </t>
  </si>
  <si>
    <t xml:space="preserve">Free Emergency Consultation for BPL patients </t>
  </si>
  <si>
    <t>PI/SI/RR</t>
  </si>
  <si>
    <t>ME B5.5.</t>
  </si>
  <si>
    <t xml:space="preserve">The facility ensures timely reimbursement of financial entitlements and reimbursement to the patients </t>
  </si>
  <si>
    <t>ME B5.6</t>
  </si>
  <si>
    <t>The facility ensure implementation of health insurance schemes as per National /state scheme</t>
  </si>
  <si>
    <t>Area of Concern - C Inputs</t>
  </si>
  <si>
    <t>ME C1.1.</t>
  </si>
  <si>
    <t xml:space="preserve">Departments have adequate space as per patient or work load  </t>
  </si>
  <si>
    <t xml:space="preserve">Adequate space for accommodating emergency load </t>
  </si>
  <si>
    <t>1000 square meters per 100 patient daily loads</t>
  </si>
  <si>
    <t xml:space="preserve">Availability of adequate waiting area 
</t>
  </si>
  <si>
    <t>ME C1.2.</t>
  </si>
  <si>
    <t xml:space="preserve">Patient amenities are provide as per patient load </t>
  </si>
  <si>
    <t>Availability of seating arrangement in the waiting area</t>
  </si>
  <si>
    <t xml:space="preserve">Availability of cold  Drinking water </t>
  </si>
  <si>
    <t xml:space="preserve">Availability of functional toilets </t>
  </si>
  <si>
    <t>ME C1.3.</t>
  </si>
  <si>
    <t xml:space="preserve">Departments have layout and demarcated areas as per functions </t>
  </si>
  <si>
    <t xml:space="preserve">Demarcated trolley bay </t>
  </si>
  <si>
    <t xml:space="preserve">Demarcated receiving /triage areas </t>
  </si>
  <si>
    <t xml:space="preserve">Demarcated Nursing station </t>
  </si>
  <si>
    <t>Demarcated duty room for doctor /nurse</t>
  </si>
  <si>
    <t xml:space="preserve">Demarcated resuscitation area </t>
  </si>
  <si>
    <t xml:space="preserve">Demarcated observation area/beds </t>
  </si>
  <si>
    <t>Demarcated dressing area /room</t>
  </si>
  <si>
    <t xml:space="preserve">Demarcated injection room </t>
  </si>
  <si>
    <t xml:space="preserve">Demarcated area for keeping serious patient for intensive monitoring </t>
  </si>
  <si>
    <t>Demarcated areas for keeping dead bodies.</t>
  </si>
  <si>
    <t xml:space="preserve">Separate room or linkage with mortuary/ Post mortem room </t>
  </si>
  <si>
    <t xml:space="preserve">Lay out is flexible </t>
  </si>
  <si>
    <t>All the fixture and furniture are movable to rearrange the different areas in case of  mass casualty</t>
  </si>
  <si>
    <t xml:space="preserve">Dedicated Minor OT </t>
  </si>
  <si>
    <t xml:space="preserve">Shaded porch for ambulance </t>
  </si>
  <si>
    <t>availability of clean and dirty utility room</t>
  </si>
  <si>
    <t>ME C1.4.</t>
  </si>
  <si>
    <t>The facility has adequate circulation area and open spaces according to need and local law</t>
  </si>
  <si>
    <t xml:space="preserve">Corridors at Emergency are broad enough for easy moment of stretcher and trolley </t>
  </si>
  <si>
    <t>2-3 meter</t>
  </si>
  <si>
    <t>ME C1.5.</t>
  </si>
  <si>
    <t xml:space="preserve">The facility has infrastructure for intramural and extramural communication </t>
  </si>
  <si>
    <t xml:space="preserve">Availability of functional  telephone and Intercom Services </t>
  </si>
  <si>
    <t>The ambulance(s) has a proper communication system(at least cell phone)</t>
  </si>
  <si>
    <t>ME C1.6.</t>
  </si>
  <si>
    <t xml:space="preserve">Service counters are available as per patient load </t>
  </si>
  <si>
    <t xml:space="preserve">Availability of emergency beds as per load </t>
  </si>
  <si>
    <t xml:space="preserve">5% of the total beds </t>
  </si>
  <si>
    <t>Availability of buffer beds for handling mass causality and disaster</t>
  </si>
  <si>
    <t>ME C1.7.</t>
  </si>
  <si>
    <t xml:space="preserve">The facility and departments are planned to ensure structure follows the function/processes (Structure commensurate with the function of the hospital) </t>
  </si>
  <si>
    <t>Unidirectional flow of services.</t>
  </si>
  <si>
    <t>Receiving/Triage-Resucitation-observtion beds- Procedures area. There is no crises cross</t>
  </si>
  <si>
    <t>Separate entrance for emergency department</t>
  </si>
  <si>
    <t>Entrance of Emergency should not be shared with OPD and IPD</t>
  </si>
  <si>
    <t xml:space="preserve">Emergency has functional linkage with Major OT , ICU and labour room , Indoors and laboratories </t>
  </si>
  <si>
    <t>Emergency is located near to the entry of the hospital</t>
  </si>
  <si>
    <t>ME C2.1</t>
  </si>
  <si>
    <t xml:space="preserve">The facility ensures the seismic safety of the infrastructure </t>
  </si>
  <si>
    <t xml:space="preserve">Non structural components are properly secured </t>
  </si>
  <si>
    <t xml:space="preserve">Check for fixtures and furniture like cupboards, cabinets, and heavy equipments , hanging objects are properly fastened and secured </t>
  </si>
  <si>
    <t>ME C2.2</t>
  </si>
  <si>
    <t>The facility ensures safety of lifts and lifts have required certificate from the designated bodies/ board</t>
  </si>
  <si>
    <t>ME C2.3.</t>
  </si>
  <si>
    <t xml:space="preserve">The facility ensures safety of electrical establishment </t>
  </si>
  <si>
    <t>Emergency department does not have temporary connections and loosely hanging wires</t>
  </si>
  <si>
    <t>ME C2.4.</t>
  </si>
  <si>
    <t xml:space="preserve">Physical condition of buildings are safe for providing patient care </t>
  </si>
  <si>
    <t xml:space="preserve">Floors of the Emergency are non slippery and even </t>
  </si>
  <si>
    <t>Windows have grills and wire meshwork</t>
  </si>
  <si>
    <t>ME C3.1.</t>
  </si>
  <si>
    <t>The facility has plan for prevention of fire</t>
  </si>
  <si>
    <t>Emergency has sufficient fire  exit to permit safe escape to its occupant at time of fire</t>
  </si>
  <si>
    <t>Check the fire exits are clearly visible and routes to reach exit are clearly marked.</t>
  </si>
  <si>
    <t>ME C3.2.</t>
  </si>
  <si>
    <t xml:space="preserve">The facility has adequate fire fighting Equipment </t>
  </si>
  <si>
    <t>Emergency has installed fire Extinguisher  that is Class A , Class B, C type or ABC type</t>
  </si>
  <si>
    <t>Check the expiry date for fire extinguishers are displayed on each extinguisher as well as due date for next refilling is clearly mentioned</t>
  </si>
  <si>
    <t>ME C3.3.</t>
  </si>
  <si>
    <t xml:space="preserve">The facility has a system of periodic training of staff and conducts mock drills regularly for fire and other disaster situation </t>
  </si>
  <si>
    <t>Check for staff competencies for operating fire extinguisher and what to do in case of fire</t>
  </si>
  <si>
    <t>ME C4.1.</t>
  </si>
  <si>
    <t xml:space="preserve">The facility has adequate specialist doctors as per service provision </t>
  </si>
  <si>
    <t xml:space="preserve">Availability of specialist Doctor </t>
  </si>
  <si>
    <t xml:space="preserve">Check for specialist on call/ full time </t>
  </si>
  <si>
    <t>ME C4.2.</t>
  </si>
  <si>
    <t xml:space="preserve">The facility has adequate general duty doctors as per service provision and work load </t>
  </si>
  <si>
    <t xml:space="preserve">Availability of emergency medical officer </t>
  </si>
  <si>
    <t>ME C4.3.</t>
  </si>
  <si>
    <t xml:space="preserve">The facility has adequate nursing staff as per service provision and work load </t>
  </si>
  <si>
    <t xml:space="preserve">Availability of Nursing staff </t>
  </si>
  <si>
    <t>OB/RR/SI</t>
  </si>
  <si>
    <t xml:space="preserve">At least 2 in day and 1 in night </t>
  </si>
  <si>
    <t>ME C4.4.</t>
  </si>
  <si>
    <t xml:space="preserve">The facility has adequate technicians/paramedics as per requirement </t>
  </si>
  <si>
    <t xml:space="preserve">Availability of dresser /paramedic </t>
  </si>
  <si>
    <t>ME C4.5.</t>
  </si>
  <si>
    <t xml:space="preserve">The facility has adequate support / general staff </t>
  </si>
  <si>
    <t xml:space="preserve">Dedicated 24X7 house keeping staff </t>
  </si>
  <si>
    <t>availability of dedicated security guards 24X7</t>
  </si>
  <si>
    <t>SI/RR</t>
  </si>
  <si>
    <t>Availability of registration clerk</t>
  </si>
  <si>
    <t>Availability of Drivers for Ambulance 24X7</t>
  </si>
  <si>
    <t>Triage and Mass Casualty  Management</t>
  </si>
  <si>
    <t>Basic life support (BLS)/ Advance life support (ALS)</t>
  </si>
  <si>
    <t>Bio Medical waste Management</t>
  </si>
  <si>
    <t xml:space="preserve"> Infection control and hand hygiene </t>
  </si>
  <si>
    <t>Patient Safety</t>
  </si>
  <si>
    <t xml:space="preserve">Staff is skilled for emergency procedures </t>
  </si>
  <si>
    <t>Staff is skilled for resuscitation and use defibrillator</t>
  </si>
  <si>
    <t xml:space="preserve">Staff is skilled for maintaining clinical records </t>
  </si>
  <si>
    <t>ME C5.1.</t>
  </si>
  <si>
    <t xml:space="preserve">The departments have availability of adequate drugs at point of use </t>
  </si>
  <si>
    <t>Availability of Analgesics/Antipyretics/Anti Inflammatory</t>
  </si>
  <si>
    <t xml:space="preserve">OB/RR </t>
  </si>
  <si>
    <t>Tracers as per State EDL</t>
  </si>
  <si>
    <t xml:space="preserve">Availability of Antibiotics </t>
  </si>
  <si>
    <t xml:space="preserve">Availability of Infusion Fluids </t>
  </si>
  <si>
    <t>Availability of Drugs acting on CVS</t>
  </si>
  <si>
    <t>Availability of drugs action on CNS/PNS</t>
  </si>
  <si>
    <t xml:space="preserve">Availability of dressing material and antiseptic lotion </t>
  </si>
  <si>
    <t>Drugs for Respiratory System</t>
  </si>
  <si>
    <t xml:space="preserve">Hormonal Preparation </t>
  </si>
  <si>
    <t>Availability of emergency drugs in ambulance</t>
  </si>
  <si>
    <t>Availability of drugs for obstetric emergencies</t>
  </si>
  <si>
    <t>Megsulf, Oxytocin, Plasma Expanders</t>
  </si>
  <si>
    <t xml:space="preserve">Availability of Medical gases </t>
  </si>
  <si>
    <t xml:space="preserve">Availability of Oxygen Cylinders </t>
  </si>
  <si>
    <t xml:space="preserve">Availability of Immunological </t>
  </si>
  <si>
    <t>Polyvalent Anti snake Venom, Anti tetanus Human Immunoglobin</t>
  </si>
  <si>
    <t xml:space="preserve">Antidotes and Other Substances used in Poisonings </t>
  </si>
  <si>
    <t xml:space="preserve">Inj. Atropine Sulphate </t>
  </si>
  <si>
    <t>ME C5.2.</t>
  </si>
  <si>
    <t xml:space="preserve">The departments have adequate consumables at point of use </t>
  </si>
  <si>
    <t xml:space="preserve">Resuscitation Consumables / Tubes </t>
  </si>
  <si>
    <t xml:space="preserve">Masks, Ryles tubes, Catheters, Chest Tube, ET tubes etc </t>
  </si>
  <si>
    <t xml:space="preserve">Availability of disposables at dressing room </t>
  </si>
  <si>
    <t>Availability of consumables in ambulance</t>
  </si>
  <si>
    <t xml:space="preserve">Dressing material / Suture material </t>
  </si>
  <si>
    <t>ME C5.3.</t>
  </si>
  <si>
    <t xml:space="preserve">Emergency drug trays are maintained at every point of care, where ever it may be needed </t>
  </si>
  <si>
    <t xml:space="preserve">Emergency Drug Tray/ Crash Cart is maintained at emergency </t>
  </si>
  <si>
    <t>ME C6.1.</t>
  </si>
  <si>
    <t xml:space="preserve">Availability of equipment &amp; instruments for examination &amp; monitoring of patients </t>
  </si>
  <si>
    <t xml:space="preserve">Availability of functional Equipment  &amp;Instruments for examination &amp; Monitoring </t>
  </si>
  <si>
    <t xml:space="preserve">BP apparatus, Multiparameter Torch, hammer , Spot Light </t>
  </si>
  <si>
    <t>Availability of Monitoring equipments in ambulance</t>
  </si>
  <si>
    <t>ME C6.2.</t>
  </si>
  <si>
    <t xml:space="preserve">Availability of equipment &amp; instruments for treatment procedures, being undertaken in the facility  </t>
  </si>
  <si>
    <t xml:space="preserve">Availability of dressing tray for Emergency  procedures </t>
  </si>
  <si>
    <t>Dressing tray  are in adequate numbers as per load</t>
  </si>
  <si>
    <t xml:space="preserve">Availability of instruments for emergency obstetrics procedure </t>
  </si>
  <si>
    <t>ME C6.3.</t>
  </si>
  <si>
    <t>Availability of equipment &amp; instruments for diagnostic procedures being undertaken in the facility</t>
  </si>
  <si>
    <t xml:space="preserve">Availability of Point of care diagnostic devices </t>
  </si>
  <si>
    <t xml:space="preserve"> Glucometer, ECG and HIV rapid diagnostic kit</t>
  </si>
  <si>
    <t>ME C6.4.</t>
  </si>
  <si>
    <t>Availability of equipment and instruments for resuscitation of patients and for providing intensive and critical care to patients</t>
  </si>
  <si>
    <t>Availability  of functional Instruments for Resuscitation.</t>
  </si>
  <si>
    <t>Ambu bag, defibrillator, layrngo scope, nebulizer, suction apparatus , LMA</t>
  </si>
  <si>
    <t>Availability of resuscitation equipments in ambulance</t>
  </si>
  <si>
    <t>ME C6.5.</t>
  </si>
  <si>
    <t>Availability of Equipment for Storage</t>
  </si>
  <si>
    <t>Availability of equipment for storage for drugs</t>
  </si>
  <si>
    <t>Refrigerator, Crash cart/Drug trolley, instrument trolley, dressing trolley</t>
  </si>
  <si>
    <t>ME C6.6</t>
  </si>
  <si>
    <t>Availability of functional equipment and instruments for support services</t>
  </si>
  <si>
    <t>Availability of equipments for cleaning</t>
  </si>
  <si>
    <t xml:space="preserve">Buckets for mopping, mops, duster, waste trolley, Deck brush </t>
  </si>
  <si>
    <t xml:space="preserve">Availability of equipment for sterilization and disinfection </t>
  </si>
  <si>
    <t>Boiler</t>
  </si>
  <si>
    <t>ME C6.7.</t>
  </si>
  <si>
    <t xml:space="preserve">Departments have patient furniture and fixtures as per load and service provision </t>
  </si>
  <si>
    <t>Availability of patient beds with prop up facility  and wheels</t>
  </si>
  <si>
    <t>Availability of attachment/accessories with patient bed</t>
  </si>
  <si>
    <t>Hospital graded Mattress, IV stand, bed rails, Bed pan</t>
  </si>
  <si>
    <t xml:space="preserve">Availability of fixtures </t>
  </si>
  <si>
    <t>Spot light, electrical fixture for equipments like suction, monitor and defibrillator, X ray view box</t>
  </si>
  <si>
    <t>Availability of furniture at emergency</t>
  </si>
  <si>
    <t>Doctors Chair, Patient Stool, Examination Table, Chair, Table, Footstep, cupboard</t>
  </si>
  <si>
    <t xml:space="preserve">Area of Concern - D Support Services </t>
  </si>
  <si>
    <t>ME D1.1.</t>
  </si>
  <si>
    <t>The facility has established system for maintenance of critical Equipment</t>
  </si>
  <si>
    <t>All equipments are covered under AMC including preventive maintenance</t>
  </si>
  <si>
    <t>There is system of timely corrective  break down maintenance of the equipments</t>
  </si>
  <si>
    <t>Staff is skilled for trouble shooting in case equipment malfunction</t>
  </si>
  <si>
    <t>ME D1.2.</t>
  </si>
  <si>
    <t xml:space="preserve">The facility has established procedure for internal and external calibration of measuring Equipment </t>
  </si>
  <si>
    <t xml:space="preserve">All the measuring equipments/ instrument  are calibrated </t>
  </si>
  <si>
    <t xml:space="preserve">OB/ RR </t>
  </si>
  <si>
    <t>ME D1.3.</t>
  </si>
  <si>
    <t>Operating and maintenance instructions are available with the users of equipment</t>
  </si>
  <si>
    <t xml:space="preserve">Operating instructions for critical equipments are available </t>
  </si>
  <si>
    <t>ME D2.1</t>
  </si>
  <si>
    <t xml:space="preserve">There is established procedure for forecasting and indenting drugs and consumables </t>
  </si>
  <si>
    <t xml:space="preserve">There is established system of timely  indenting of consumables and drugs </t>
  </si>
  <si>
    <t xml:space="preserve">Stock level are daily updated
Requisition are timely placed                    
</t>
  </si>
  <si>
    <t>ME D2.2</t>
  </si>
  <si>
    <t>The facility has establish procedure for procurement of drugs</t>
  </si>
  <si>
    <t>ME D2.3.</t>
  </si>
  <si>
    <t>The facility ensures proper storage of drugs and consumables</t>
  </si>
  <si>
    <t xml:space="preserve">Drugs are stored in containers/tray/crash cart and are labelled </t>
  </si>
  <si>
    <t xml:space="preserve">Empty and  filled cylinders are labelled </t>
  </si>
  <si>
    <t>ME D2.4.</t>
  </si>
  <si>
    <t xml:space="preserve">The facility ensures management of expiry and near expiry drugs </t>
  </si>
  <si>
    <t xml:space="preserve">Expiry dates' are maintained at emergency drug tray </t>
  </si>
  <si>
    <t xml:space="preserve">No expiry drug found </t>
  </si>
  <si>
    <t>Records for expiry and near expiry drugs are maintained for drug stored at department</t>
  </si>
  <si>
    <t>RR</t>
  </si>
  <si>
    <t>ME D2.5.</t>
  </si>
  <si>
    <t>The facility has established procedure for inventory management techniques</t>
  </si>
  <si>
    <t>There is practice of calculating and maintaining buffer stock in Emergency</t>
  </si>
  <si>
    <t>Department maintained stock and expenditure register of drugs and consumables in Emergency</t>
  </si>
  <si>
    <t>RR/SI</t>
  </si>
  <si>
    <t>There is practice of calculating and maintaining buffer stock in ambulance</t>
  </si>
  <si>
    <t>Department maintained stock and expenditure register of drugs and consumables in ambulance</t>
  </si>
  <si>
    <t>ME D2.6.</t>
  </si>
  <si>
    <t>There is a procedure for periodically replenishing the drugs in patient care areas</t>
  </si>
  <si>
    <t xml:space="preserve">There is procedure for replenishing drug tray emergency crash cart </t>
  </si>
  <si>
    <t>There is procedure for replenishing drug tray emergency crash cart in ambulance</t>
  </si>
  <si>
    <t>OB/SI</t>
  </si>
  <si>
    <t>There is no stock out of drugs</t>
  </si>
  <si>
    <t>ME D2.7.</t>
  </si>
  <si>
    <t xml:space="preserve">There is process for storage of vaccines and other drugs, requiring controlled temperature </t>
  </si>
  <si>
    <t>Temperature of refrigerators are kept as per storage requirement  and records are maintained</t>
  </si>
  <si>
    <t>Check for temperature charts are maintained and updated periodically</t>
  </si>
  <si>
    <t>ME D2.8.</t>
  </si>
  <si>
    <t xml:space="preserve">There is a procedure for secure storage of narcotic and psychotropic drugs </t>
  </si>
  <si>
    <t xml:space="preserve">Narcotics and psychotropic drugs are kept in lock and key </t>
  </si>
  <si>
    <t>ME D3.1.</t>
  </si>
  <si>
    <t xml:space="preserve">The facility provides adequate illumination level at patient care areas </t>
  </si>
  <si>
    <t>Adequate illumination at procedure area</t>
  </si>
  <si>
    <t>Resuscitation area, dressing room and  examination area</t>
  </si>
  <si>
    <t>Adequate illumination at receiving and triage area</t>
  </si>
  <si>
    <t>ME D3.2.</t>
  </si>
  <si>
    <t xml:space="preserve">The facility has provision of restriction of visitors in patient areas </t>
  </si>
  <si>
    <t>Visitors are restricted at resuscitation and  procedure area</t>
  </si>
  <si>
    <t>ME D3.3</t>
  </si>
  <si>
    <t>The facility ensures safe and comfortable environment for patients and service providers</t>
  </si>
  <si>
    <t>Temperature control and ventilation in patient care area</t>
  </si>
  <si>
    <t>PI/OB</t>
  </si>
  <si>
    <t>Fans/ Air conditioning/Heating/Exhaust/Ventilators as per environment condition and requirement</t>
  </si>
  <si>
    <t>Temperature control and ventilation in nursing station/duty room</t>
  </si>
  <si>
    <t>ME D3.4.</t>
  </si>
  <si>
    <t xml:space="preserve">The facility has security system in place at patient care areas </t>
  </si>
  <si>
    <t>There are set procedures for handling mass situation and violence in emergency</t>
  </si>
  <si>
    <t xml:space="preserve">See for linkage to police, self protection form staff </t>
  </si>
  <si>
    <t>Hospital has sound security system to manage overcrowding in emergency</t>
  </si>
  <si>
    <t>ME D3.5</t>
  </si>
  <si>
    <t>The facility has established measure for safety and security of female staff</t>
  </si>
  <si>
    <t>Ask female staff whether they feel secure at work place</t>
  </si>
  <si>
    <t>ME D4.1</t>
  </si>
  <si>
    <t xml:space="preserve">Exterior of the  facility building is maintained appropriately </t>
  </si>
  <si>
    <t xml:space="preserve">Building is painted/whitewashed in uniform colour </t>
  </si>
  <si>
    <t xml:space="preserve">Interior of patient care areas are plastered &amp; painted </t>
  </si>
  <si>
    <t>ME D4.2.</t>
  </si>
  <si>
    <t xml:space="preserve">Patient care areas are clean and hygienic </t>
  </si>
  <si>
    <t xml:space="preserve">Floors, walls, roof, roof topes, sinks patient care and circulation  areas are Clean </t>
  </si>
  <si>
    <t>All area are clean  with no dirt,grease,littering and cobwebs</t>
  </si>
  <si>
    <t>Surface of furniture and fixtures are clean</t>
  </si>
  <si>
    <t>Toilets are clean with functional flush and running water</t>
  </si>
  <si>
    <t>ME D4.3.</t>
  </si>
  <si>
    <t xml:space="preserve">Hospital infrastructure is adequately maintained </t>
  </si>
  <si>
    <t xml:space="preserve">Check for there is no seepage , Cracks, chipping of plaster </t>
  </si>
  <si>
    <t>Window panes , doors and other fixtures are intact</t>
  </si>
  <si>
    <t xml:space="preserve">Patients beds are intact and  painted </t>
  </si>
  <si>
    <t>Mattresses are intact and clean</t>
  </si>
  <si>
    <t>ME D4.4</t>
  </si>
  <si>
    <t xml:space="preserve">Hospital maintains the open area and landscaping of them </t>
  </si>
  <si>
    <t>ME D4.5.</t>
  </si>
  <si>
    <t xml:space="preserve">The facility has policy of removal of condemned junk material </t>
  </si>
  <si>
    <t>No condemned/Junk material in the Emergency</t>
  </si>
  <si>
    <t>ME D4.6</t>
  </si>
  <si>
    <t xml:space="preserve">The facility has established procedures for pest, rodent and animal control </t>
  </si>
  <si>
    <t>No stray animal/rodent/birds</t>
  </si>
  <si>
    <t>ME D5.1.</t>
  </si>
  <si>
    <t xml:space="preserve">The facility has adequate arrangement storage and supply for portable water in all functional areas  </t>
  </si>
  <si>
    <t xml:space="preserve">Availability of 24x7 running and potable water </t>
  </si>
  <si>
    <t>ME D5.2.</t>
  </si>
  <si>
    <t>The facility ensures adequate power backup in all patient care areas as per load</t>
  </si>
  <si>
    <t>Availability of power back in Emergency</t>
  </si>
  <si>
    <t xml:space="preserve">Availability of UPS </t>
  </si>
  <si>
    <t>Availability of Emergency light</t>
  </si>
  <si>
    <t>ME D5.3.</t>
  </si>
  <si>
    <t>Critical areas of the facility ensures availability of oxygen, medical gases and vacuum supply</t>
  </si>
  <si>
    <t xml:space="preserve">Availability  of Centralized /local piped Oxygen and vacuum supply </t>
  </si>
  <si>
    <t>ME D6.1</t>
  </si>
  <si>
    <t xml:space="preserve">The facility has provision of nutritional assessment of the patients </t>
  </si>
  <si>
    <t>ME D6.2</t>
  </si>
  <si>
    <t xml:space="preserve">The facility provides diets according to nutritional requirements of the patients </t>
  </si>
  <si>
    <t>ME D6.3</t>
  </si>
  <si>
    <t xml:space="preserve">Hospital has standard procedures for preparation, handling, storage and distribution of diets, as per requirement of patients </t>
  </si>
  <si>
    <t>ME D7.1.</t>
  </si>
  <si>
    <t>The facility has adequate sets of linen</t>
  </si>
  <si>
    <t>Clean Linens are provided at observation beds</t>
  </si>
  <si>
    <t>ME D7.2.</t>
  </si>
  <si>
    <t xml:space="preserve">The facility has established procedures for changing of linen in patient care areas </t>
  </si>
  <si>
    <t>Linen are changed after change shift of each patient or whenever it get soiled</t>
  </si>
  <si>
    <t>ME D7.3</t>
  </si>
  <si>
    <t>The facility has standard procedures for handling , collection, transportation and washing  of linen</t>
  </si>
  <si>
    <t>There is  system to check the cleanliness and Quantity of the linen received from laundry</t>
  </si>
  <si>
    <t>ME D8.1</t>
  </si>
  <si>
    <t xml:space="preserve">The facility has established procures for management of activities of Rogi Kalyan Samitis </t>
  </si>
  <si>
    <t>ME D8.2</t>
  </si>
  <si>
    <t>The facility has established procedures for community based monitoring of its services</t>
  </si>
  <si>
    <t>ME D9.1</t>
  </si>
  <si>
    <t xml:space="preserve">The facility ensures the proper utilization of fund provided to it </t>
  </si>
  <si>
    <t>ME D9.2</t>
  </si>
  <si>
    <t xml:space="preserve">The facility ensures proper planning and requisition of resources based on its need </t>
  </si>
  <si>
    <t>ME D10.1.</t>
  </si>
  <si>
    <t xml:space="preserve">The facility has requisite licences and certificates for operation of hospital and different activities </t>
  </si>
  <si>
    <t>Valid licences for ambulances are available</t>
  </si>
  <si>
    <t>ME D10.2</t>
  </si>
  <si>
    <t xml:space="preserve">Updated copies of relevant laws, regulations and government orders are available at the facility </t>
  </si>
  <si>
    <t>ME D10.3.</t>
  </si>
  <si>
    <t>The facility ensure relevant processes are in compliance with statutory requirement</t>
  </si>
  <si>
    <t>Staff is aware of requirements of medico legal cases</t>
  </si>
  <si>
    <t>ME D11.1.</t>
  </si>
  <si>
    <t xml:space="preserve">The facility has established job description as per govt guidelines </t>
  </si>
  <si>
    <t xml:space="preserve">Staff is aware of their role and responsibilities 
</t>
  </si>
  <si>
    <t>ME D11.2.</t>
  </si>
  <si>
    <t xml:space="preserve">The facility has a established procedure for duty roster and deputation to different departments </t>
  </si>
  <si>
    <t>There is procedure to ensure that staff is available on duty as per duty roster</t>
  </si>
  <si>
    <t>Check for system for recording time of reporting and relieving (Attendance register/ Biometrics etc)</t>
  </si>
  <si>
    <t>There is designated  in charge for department</t>
  </si>
  <si>
    <t>ME D11.3.</t>
  </si>
  <si>
    <t>The facility ensures the adherence to dress code as mandated by its administration / the health department</t>
  </si>
  <si>
    <t xml:space="preserve">Doctor, nursing staff and support staff adhere to their respective dress code </t>
  </si>
  <si>
    <t>ME D12.1</t>
  </si>
  <si>
    <t>There is established system for contract management for out sourced services</t>
  </si>
  <si>
    <t>There is procedure to  monitor the quality and adequacy of  outsourced services on regular basis</t>
  </si>
  <si>
    <t>Verification of outsourced services (cleaning/ Dietary/Laundry/Security/Maintenance)  provided are done by designated in-house staff</t>
  </si>
  <si>
    <t>ME D12.2</t>
  </si>
  <si>
    <t>There is a system of periodic review of quality of out sourced services</t>
  </si>
  <si>
    <t xml:space="preserve">Area of Concern - E Clinical Services </t>
  </si>
  <si>
    <t>ME E1.1.</t>
  </si>
  <si>
    <t xml:space="preserve">The facility has established procedure for registration of patients </t>
  </si>
  <si>
    <t xml:space="preserve"> Unique  identification number  is given to each patient during process of registration</t>
  </si>
  <si>
    <t>Patient demographic details are recorded in admission records</t>
  </si>
  <si>
    <t>Check for that patient demographics like Name, age, Sex, Address, Chief complaint, etc.</t>
  </si>
  <si>
    <t>ME E1.2</t>
  </si>
  <si>
    <t xml:space="preserve">The facility has a established procedure for OPD consultation </t>
  </si>
  <si>
    <t>ME E1.3.</t>
  </si>
  <si>
    <t xml:space="preserve">There is established procedure for admission of patients </t>
  </si>
  <si>
    <t>There is established criteria for admission through emergency department</t>
  </si>
  <si>
    <t>There is establish procedure for admission of MLC cases as per prevalent laws</t>
  </si>
  <si>
    <t>There is establish procedure for prisoners as per prevalent local laws</t>
  </si>
  <si>
    <t xml:space="preserve">Admission is done by written order of a qualified doctor </t>
  </si>
  <si>
    <t>There is no delay in  treatment because of admission process</t>
  </si>
  <si>
    <t>Time of admission is recorded in patient record</t>
  </si>
  <si>
    <t>There is no delay in  transfer of patient to respective department once admission is confirmed</t>
  </si>
  <si>
    <t xml:space="preserve">Emergency department is aware of admission criteria to critical care units </t>
  </si>
  <si>
    <t xml:space="preserve">Like ICU, SNCU, Burn cases </t>
  </si>
  <si>
    <t>Staff is aware of cases that can not be admitted at the facility due to constraint in scope of services</t>
  </si>
  <si>
    <t>ME E1.4.</t>
  </si>
  <si>
    <t xml:space="preserve">There is established procedure for managing patients, in case beds are not available at the facility </t>
  </si>
  <si>
    <t>The is provision of extra beds, trolley beds  in case of high occupancy or mass casualty</t>
  </si>
  <si>
    <t>ME E2.1.</t>
  </si>
  <si>
    <t xml:space="preserve">There is established procedure for initial assessment of patients </t>
  </si>
  <si>
    <t>Assessment criteria of different kind of medical emergencies is defined and practiced</t>
  </si>
  <si>
    <t>Use of standard criteria of assessment like Glasgow comma scale, Poly trauma, MI, burn patient, paediatric patient, pain assessment criteria etc.</t>
  </si>
  <si>
    <t xml:space="preserve">Initial assessment and treatment is provided immediately  
 </t>
  </si>
  <si>
    <t>Initial assessment is documented preferably within 2 hours</t>
  </si>
  <si>
    <t>ME E2.2.</t>
  </si>
  <si>
    <t xml:space="preserve">There is established procedure for follow-up/ reassessment of Patients </t>
  </si>
  <si>
    <t>There is fixed schedule for reassessment of patient under observation</t>
  </si>
  <si>
    <t>ME E3.1.</t>
  </si>
  <si>
    <t>Facility has established procedure for continuity of care during interdepartmental transfer</t>
  </si>
  <si>
    <t>There is procedure for hand over for patient transfer from emergency to IPD /OT</t>
  </si>
  <si>
    <t>Check for how hand over is given from emergency to ward, ICU, SNCU etc.</t>
  </si>
  <si>
    <t xml:space="preserve">There is a procedure consultation of  the patient to other specialist with in the hospital </t>
  </si>
  <si>
    <t>ME E3.2.</t>
  </si>
  <si>
    <t>Facility provides appropriate referral linkages to the patients/Services  for transfer to other/higher facilities to assure their continuity of care.</t>
  </si>
  <si>
    <t>Patient referred with referral slip</t>
  </si>
  <si>
    <t xml:space="preserve">Availability of referral linkages to higher centres. </t>
  </si>
  <si>
    <t xml:space="preserve">Check how patient are referred if services are not available </t>
  </si>
  <si>
    <t>Advance communication is done with higher centre</t>
  </si>
  <si>
    <t>Referral vehicle is being arranged</t>
  </si>
  <si>
    <t>Referral in or referral out register is maintained</t>
  </si>
  <si>
    <t xml:space="preserve">Facility has functional referral linkages to lower facilities </t>
  </si>
  <si>
    <t>Check for if there is any system of follow up</t>
  </si>
  <si>
    <t>Check for referral cards filled from lower facilities</t>
  </si>
  <si>
    <t>ME E3.3.</t>
  </si>
  <si>
    <t xml:space="preserve">A person is identified for care during all steps of care </t>
  </si>
  <si>
    <t xml:space="preserve">Doctor and nurse is designated for each patient admitted to emergency ward </t>
  </si>
  <si>
    <t>ME E3.4</t>
  </si>
  <si>
    <t xml:space="preserve">Facility is connected to medical colleges through telemedicine services </t>
  </si>
  <si>
    <t>ME E4.1.</t>
  </si>
  <si>
    <t xml:space="preserve">Procedure for identification of patients is established at the facility </t>
  </si>
  <si>
    <t>There is a process  for ensuring the  identification before any clinical procedure</t>
  </si>
  <si>
    <t>Patient id band/ verbal confirmation/Bed no. etc.</t>
  </si>
  <si>
    <t>ME E4.2.</t>
  </si>
  <si>
    <t>Procedure for ensuring timely and accurate nursing care as per treatment plan is established at the facility</t>
  </si>
  <si>
    <t xml:space="preserve">Treatment chart are maintained </t>
  </si>
  <si>
    <t>Check for treatment chart are updated and drugs given are marked. Co relate it with drugs and doses prescribed.</t>
  </si>
  <si>
    <t xml:space="preserve">There is a process to ensure the accuracy of verbal/telephonic orders  </t>
  </si>
  <si>
    <t>Verbal orders are rechecked before administration</t>
  </si>
  <si>
    <t>ME E4.3.</t>
  </si>
  <si>
    <t>There is established procedure of patient hand over, whenever staff duty change happens</t>
  </si>
  <si>
    <t>Patient hand over is given during the change in the shift</t>
  </si>
  <si>
    <t>Nursing Handover register is maintained</t>
  </si>
  <si>
    <t>Hand over is given bed side</t>
  </si>
  <si>
    <t>ME E4.4.</t>
  </si>
  <si>
    <t xml:space="preserve">Nursing records are maintained </t>
  </si>
  <si>
    <t xml:space="preserve">Nursing notes are maintained adequately </t>
  </si>
  <si>
    <t>Check for nursing note register. Notes are adequately written</t>
  </si>
  <si>
    <t>ME E4.5.</t>
  </si>
  <si>
    <t xml:space="preserve">There is procedure for periodic monitoring of patients </t>
  </si>
  <si>
    <t xml:space="preserve">Patient Vitals are monitored and recorded periodically </t>
  </si>
  <si>
    <t>Check for TPR chart, IO chart, any other vital required is monitored</t>
  </si>
  <si>
    <t xml:space="preserve">Critical patients are monitored continually </t>
  </si>
  <si>
    <t xml:space="preserve">RR/OB </t>
  </si>
  <si>
    <t>Check for use of cardiac monitor/multi parameter</t>
  </si>
  <si>
    <t>ME E5.1.</t>
  </si>
  <si>
    <t xml:space="preserve">The facility identifies vulnerable patients and ensure their safe care </t>
  </si>
  <si>
    <t>Vulnerable patients are identified and measures are taken to protect them from any harm</t>
  </si>
  <si>
    <t xml:space="preserve">Unstable, irritable, unconscious. Psychotic  and serious patients are identified </t>
  </si>
  <si>
    <t>ME E5.2.</t>
  </si>
  <si>
    <t>The facility identifies high risk  patients and ensure their care, as per their need</t>
  </si>
  <si>
    <t>High risk medical emergencies are identified and treatment given on priority</t>
  </si>
  <si>
    <t>ME E6.1.</t>
  </si>
  <si>
    <t>Facility ensured that drugs are prescribed in generic name only</t>
  </si>
  <si>
    <t xml:space="preserve">Check for BHT  if drugs are prescribed under generic name only </t>
  </si>
  <si>
    <t>ME E6.2.</t>
  </si>
  <si>
    <t>There is procedure of rational use of drugs</t>
  </si>
  <si>
    <t>Check for that relevant Standard treatment guideline are available at point of use</t>
  </si>
  <si>
    <t>Check staff is aware of the drug regime and doses as per STG</t>
  </si>
  <si>
    <t>Check BHT that drugs are prescribed as per STG</t>
  </si>
  <si>
    <t xml:space="preserve">Availability of drug formulary at emergency </t>
  </si>
  <si>
    <t>ME E7.1.</t>
  </si>
  <si>
    <t xml:space="preserve">There is process for identifying and cautious administration of high alert drugs </t>
  </si>
  <si>
    <t>High alert drugs available in department are identified</t>
  </si>
  <si>
    <t>Electrolytes like Potassium chloride,opiods, Neuro muscular blocking agent, Anti thrombolytic agent, insulin, warfarin, Heparin, Adrenergic agonist etc.</t>
  </si>
  <si>
    <t>Maximum dose of high alert drugs are defined and communicated</t>
  </si>
  <si>
    <t>Value for maximum doses as per age, weight and diagnosis are available with nursing station and doctor</t>
  </si>
  <si>
    <t>There is process to ensure that right doses of high alert drugs are only given</t>
  </si>
  <si>
    <t>A system of independent double check before administration, Error prone medical abbreviations are avoided</t>
  </si>
  <si>
    <t>ME E7.2.</t>
  </si>
  <si>
    <t>Medication orders are written legibly and adequately</t>
  </si>
  <si>
    <t xml:space="preserve">Every Medical advice and procedure is accompanied with date , time and signature </t>
  </si>
  <si>
    <t>Check for the writing, It  comprehendible by the clinical staff</t>
  </si>
  <si>
    <t>ME E7.3.</t>
  </si>
  <si>
    <t xml:space="preserve">There is a procedure to check drug before administration/ dispensing </t>
  </si>
  <si>
    <t>Drugs are checked for expiry and   other inconsistency before administration</t>
  </si>
  <si>
    <t>Check single dose vial are not used for more than one dose</t>
  </si>
  <si>
    <t>Check for any open single dose vial with left  over content indented to be used later on</t>
  </si>
  <si>
    <t>Check for separate sterile needle is used every time for multiple dose vial</t>
  </si>
  <si>
    <t xml:space="preserve">
In multi dose vial needle is not left in the septum</t>
  </si>
  <si>
    <t>Any adverse drug reaction is recorded and reported</t>
  </si>
  <si>
    <t>ME E7.4.</t>
  </si>
  <si>
    <t xml:space="preserve">There is a system to ensure right medicine is given to right patient </t>
  </si>
  <si>
    <t>Administration of medicines done after ensuring right patient, right drugs , right route, right time</t>
  </si>
  <si>
    <t>ME E7.5.</t>
  </si>
  <si>
    <t xml:space="preserve">Patient is counselled for self drug administration </t>
  </si>
  <si>
    <t xml:space="preserve">Patient is advice by doctor/ Pharmacist /nurse about the dosages and timings . </t>
  </si>
  <si>
    <t>SI/PI</t>
  </si>
  <si>
    <t>ME E8.1.</t>
  </si>
  <si>
    <t xml:space="preserve">All the assessments, re-assessment and investigations are recorded and updated </t>
  </si>
  <si>
    <t>Assessment findings are written on BHT</t>
  </si>
  <si>
    <t xml:space="preserve">Day to day progress of patient is recorded in BHT </t>
  </si>
  <si>
    <t>ME E8.2.</t>
  </si>
  <si>
    <t xml:space="preserve">All treatment plan prescription/orders are recorded in the patient records. </t>
  </si>
  <si>
    <t>Treatment plan, first orders are written on BHT</t>
  </si>
  <si>
    <t xml:space="preserve">Treatment prescribed in nursing records </t>
  </si>
  <si>
    <t>ME E8.3.</t>
  </si>
  <si>
    <t xml:space="preserve">Care provided to each patient is recorded in the patient records </t>
  </si>
  <si>
    <t>Maintenance of treatment chart/treatment registers</t>
  </si>
  <si>
    <t xml:space="preserve">Treatment given is recorded in treatment chat </t>
  </si>
  <si>
    <t>ME E8.4.</t>
  </si>
  <si>
    <t xml:space="preserve">Procedures performed are written on patients records </t>
  </si>
  <si>
    <t>Any procedure performed written on BHT</t>
  </si>
  <si>
    <t>CPR, Dressing, mobilization etc</t>
  </si>
  <si>
    <t>ME E8.5.</t>
  </si>
  <si>
    <t xml:space="preserve">Adequate form and formats are available at point of use </t>
  </si>
  <si>
    <t>Availability of form formats for emergency</t>
  </si>
  <si>
    <t>MLC,PIB, Lab /X-ray requisition, death certificate, Initial assessment format, referral slip etc.</t>
  </si>
  <si>
    <t>ME E8.6.</t>
  </si>
  <si>
    <t xml:space="preserve">Register/records are maintained as per guidelines </t>
  </si>
  <si>
    <t xml:space="preserve">Emergency Records are maintained </t>
  </si>
  <si>
    <t>Emergency register, death register, MLC register, are maintained</t>
  </si>
  <si>
    <t>All register/records are identified and numbered</t>
  </si>
  <si>
    <t>ME E8.7.</t>
  </si>
  <si>
    <t>The facility ensures safe and adequate storage and retrieval  of medical records</t>
  </si>
  <si>
    <t xml:space="preserve">Safe keeping of MLC records </t>
  </si>
  <si>
    <t>ME E9.1.</t>
  </si>
  <si>
    <t xml:space="preserve">Discharge is done after assessing patient readiness </t>
  </si>
  <si>
    <t xml:space="preserve">Assessment is done before discharging patient from emergency </t>
  </si>
  <si>
    <t>See if there is any procedure/protocol for discharging the patient if the condition of patient improves in emergency itself.
What is the procedure for discharge for short stay / day care patients</t>
  </si>
  <si>
    <t>Discharge is done by a responsible and qualified doctor</t>
  </si>
  <si>
    <t xml:space="preserve">Patient / attendants are consulted before discharge </t>
  </si>
  <si>
    <t xml:space="preserve">Treating doctor is consulted/ informed  before discharge of patients </t>
  </si>
  <si>
    <t>ME E9.2.</t>
  </si>
  <si>
    <t xml:space="preserve">Case summary and follow-up instructions are provided at the discharge  </t>
  </si>
  <si>
    <t xml:space="preserve">Discharge summary is provided </t>
  </si>
  <si>
    <t>RR/PI</t>
  </si>
  <si>
    <t>See for discharge summary, referral slip provided.</t>
  </si>
  <si>
    <t xml:space="preserve">Discharge summary adequately mentions patients clinical condition, treatment given and follow up </t>
  </si>
  <si>
    <t>Discharge summary is give to patients going in LAMA/Referral</t>
  </si>
  <si>
    <t>ME E9.3.</t>
  </si>
  <si>
    <t xml:space="preserve">Counselling services are provided as during discharges wherever required </t>
  </si>
  <si>
    <t>Counselling services are provided wherever it is required</t>
  </si>
  <si>
    <t xml:space="preserve">Declaration is taken from the LAMA patient </t>
  </si>
  <si>
    <t>ME E10.1.</t>
  </si>
  <si>
    <t>The facility has established procedure for shifting the patient to step-down/ward  based on explicit assessment criteria</t>
  </si>
  <si>
    <t>ME E10.2</t>
  </si>
  <si>
    <t>The facility has defined and established procedure for intensive care</t>
  </si>
  <si>
    <t>ME E10.3.</t>
  </si>
  <si>
    <t xml:space="preserve">The facility has explicit clinical criteria for providing intubation &amp; extubation, and care of patients on ventilation and subsequently on its removal </t>
  </si>
  <si>
    <t>ME E11.1.</t>
  </si>
  <si>
    <t xml:space="preserve">There is procedure for Receiving and triage of patients </t>
  </si>
  <si>
    <t xml:space="preserve">Emergency has a implemented system of sorting the patients </t>
  </si>
  <si>
    <t>As care provider how they triage patient- immediate, delayed, expectant, minimal, dead</t>
  </si>
  <si>
    <t>Triage area  is marked</t>
  </si>
  <si>
    <t>Triage protocols are displayed</t>
  </si>
  <si>
    <t>Responsibility of receiving and shifting the patient from vehicle is defined</t>
  </si>
  <si>
    <t>ME E11.2.</t>
  </si>
  <si>
    <t>Emergency protocols are defined and implemented</t>
  </si>
  <si>
    <t>Emergency protocols are available at point of use</t>
  </si>
  <si>
    <t>See for protocols of head injury, snake bite, poisoning, drawing etc.</t>
  </si>
  <si>
    <t>Staff is aware of Clinical protocols</t>
  </si>
  <si>
    <t>There is procedure for CPR</t>
  </si>
  <si>
    <t>ME E11.3.</t>
  </si>
  <si>
    <t xml:space="preserve">The facility has disaster management plan in place </t>
  </si>
  <si>
    <t>Lines of authority is defined</t>
  </si>
  <si>
    <t>Procedure for internal communication defined</t>
  </si>
  <si>
    <t xml:space="preserve">There is procedure for setting up control room </t>
  </si>
  <si>
    <t>Disaster buffer stock of medicines and other supplies maintained</t>
  </si>
  <si>
    <t>Role and responsibilities of staff in disaster is defined</t>
  </si>
  <si>
    <t>Staff is aware of disaster plan</t>
  </si>
  <si>
    <t>ME E11.4.</t>
  </si>
  <si>
    <t>The facility ensures adequate and timely availability of ambulances services and mobilisation of resources, as per requirement</t>
  </si>
  <si>
    <t xml:space="preserve">Check for how ambulances are called and patient is shifted </t>
  </si>
  <si>
    <t xml:space="preserve">Ambulances are equipped </t>
  </si>
  <si>
    <t>If the patient is stable then he is transferred in ambulance with the trained driver and one staff from hospital.</t>
  </si>
  <si>
    <t>If the patient is serious (as decided by the Doctor), then trained driver and one paramedical staff is mandatory to accompany him.</t>
  </si>
  <si>
    <t>The Patient’s rights are respected during transport.</t>
  </si>
  <si>
    <t>Ambulance appropriately equipped for BLS with trained personnel</t>
  </si>
  <si>
    <t>There is a daily checklist of all equipment and emergency medications</t>
  </si>
  <si>
    <t xml:space="preserve">Ambulance has a log book for the maintenance of vehicle and daily vehicle checklist </t>
  </si>
  <si>
    <t>Transfer register is maintained to record the detail of the referred patient</t>
  </si>
  <si>
    <t>ME E11.5.</t>
  </si>
  <si>
    <t xml:space="preserve">There is procedure for handling medico legal cases </t>
  </si>
  <si>
    <t>Medico legal cases are identified by on patient records</t>
  </si>
  <si>
    <t>MLC cases are not delayed because of police proceedings</t>
  </si>
  <si>
    <t>SI/OB/RR</t>
  </si>
  <si>
    <t>There is procedure for informing police</t>
  </si>
  <si>
    <t>Discharge is not done before police consent</t>
  </si>
  <si>
    <t>Emergency has criteria for defining medico legal cases</t>
  </si>
  <si>
    <t>Criteria is defined based on cases and when to do MLC</t>
  </si>
  <si>
    <t>ME E12.1.</t>
  </si>
  <si>
    <t xml:space="preserve">There are established  procedures for Pre-testing Activities </t>
  </si>
  <si>
    <t xml:space="preserve"> Container is labelled properly after the sample collection</t>
  </si>
  <si>
    <t>ME E12.2</t>
  </si>
  <si>
    <t xml:space="preserve">There are established  procedures for testing Activities </t>
  </si>
  <si>
    <t>ME E12.3.</t>
  </si>
  <si>
    <t xml:space="preserve">There are established  procedures for Post-testing Activities </t>
  </si>
  <si>
    <t xml:space="preserve">Nursing station is provided with the critical value of different tests </t>
  </si>
  <si>
    <t>ME E13.1</t>
  </si>
  <si>
    <t xml:space="preserve">Blood bank has defined and implemented donor selection criteria </t>
  </si>
  <si>
    <t>ME E13.2</t>
  </si>
  <si>
    <t xml:space="preserve">There is established procedure for the collection of blood </t>
  </si>
  <si>
    <t>ME E13.3</t>
  </si>
  <si>
    <t xml:space="preserve">There is established procedure for the testing of blood </t>
  </si>
  <si>
    <t>ME E13.4</t>
  </si>
  <si>
    <t xml:space="preserve">There is established procedure for preparation of blood component </t>
  </si>
  <si>
    <t>ME E13.5.</t>
  </si>
  <si>
    <t xml:space="preserve">There is establish procedure for labelling and identification of blood and its product </t>
  </si>
  <si>
    <t>ME E13.6</t>
  </si>
  <si>
    <t xml:space="preserve">There is established procedure for storage of blood </t>
  </si>
  <si>
    <t>ME E13.7</t>
  </si>
  <si>
    <t xml:space="preserve">There is established the compatibility testing </t>
  </si>
  <si>
    <t>ME E13.8</t>
  </si>
  <si>
    <t xml:space="preserve">There is established procedure for issuing blood </t>
  </si>
  <si>
    <t>There is a procedure for issuing the blood promptly for life saving measures</t>
  </si>
  <si>
    <t>ME E13.9</t>
  </si>
  <si>
    <t xml:space="preserve">There is established procedure for transfusion of blood </t>
  </si>
  <si>
    <t xml:space="preserve">Consent is taken before transfusion </t>
  </si>
  <si>
    <t xml:space="preserve">Patient's identification is verified before transfusion </t>
  </si>
  <si>
    <t xml:space="preserve">Blood is kept on optimum temperature before transfusion </t>
  </si>
  <si>
    <t xml:space="preserve">Blood transfusion is monitored and regulated by qualified person </t>
  </si>
  <si>
    <t xml:space="preserve">Blood transfusion note is written in patient record </t>
  </si>
  <si>
    <t>ME E13.10</t>
  </si>
  <si>
    <t xml:space="preserve">There is a established procedure for monitoring and reporting Transfusion complication </t>
  </si>
  <si>
    <t xml:space="preserve">Any major or minor transfusion reaction is recorded and reported to responsible person </t>
  </si>
  <si>
    <t>ME E14.1</t>
  </si>
  <si>
    <t xml:space="preserve">Facility has established procedures for Pre Anaesthetic Check up </t>
  </si>
  <si>
    <t>ME E14.2</t>
  </si>
  <si>
    <t xml:space="preserve">Facility has established procedures for monitoring during anaesthesia </t>
  </si>
  <si>
    <t>ME E14.3</t>
  </si>
  <si>
    <t xml:space="preserve">Facility has established procedures for Post Anaesthesia care </t>
  </si>
  <si>
    <t>ME E15.1.</t>
  </si>
  <si>
    <t xml:space="preserve">Facility has established procedures OT Scheduling </t>
  </si>
  <si>
    <t>There is procedure for emergency surgeries</t>
  </si>
  <si>
    <t>See surgeon is available on call/on duty</t>
  </si>
  <si>
    <t>Procedure for arranging logistics</t>
  </si>
  <si>
    <t>Responsibilities are defined and patient is shifted promptly</t>
  </si>
  <si>
    <t>ME E15.2</t>
  </si>
  <si>
    <t xml:space="preserve">Facility has established procedures for Preoperative care </t>
  </si>
  <si>
    <t>ME E15.3</t>
  </si>
  <si>
    <t xml:space="preserve">Facility has established procedures for Surgical Safety </t>
  </si>
  <si>
    <t>ME E15.4</t>
  </si>
  <si>
    <t xml:space="preserve">Facility has established procedures for Post operative care </t>
  </si>
  <si>
    <t>ME E16.1.</t>
  </si>
  <si>
    <t xml:space="preserve">Death of admitted patient is adequately recorded and communicated </t>
  </si>
  <si>
    <t xml:space="preserve">Facility has a standard procedure to decent communicate death to relatives </t>
  </si>
  <si>
    <t>Death note is written on patient record</t>
  </si>
  <si>
    <t>ME E16.2.</t>
  </si>
  <si>
    <t>The facility has standard procedures for handling the death in the hospital</t>
  </si>
  <si>
    <t>Past history and sign of any medico legal cause is looked for</t>
  </si>
  <si>
    <t>Check what is policy for registering brought in dead, death cases as MLC</t>
  </si>
  <si>
    <t>There is criteria for declaring death</t>
  </si>
  <si>
    <t>ask form how death is declared - Physical examination or ECG is done</t>
  </si>
  <si>
    <t>Procedure for handing over the dead body</t>
  </si>
  <si>
    <t>Death certificate is issued</t>
  </si>
  <si>
    <t>ME E16.3</t>
  </si>
  <si>
    <t xml:space="preserve">Patients Relatives are informed clearly about the deterioration in health condition of Patients </t>
  </si>
  <si>
    <t xml:space="preserve">There is a standard procedure of removal of life sustaining treatment as per law </t>
  </si>
  <si>
    <t xml:space="preserve">Check about the policy and practice for removing life support </t>
  </si>
  <si>
    <t xml:space="preserve">There is a procedure to allow patient relative/Next of Kin to observe patient in last hours </t>
  </si>
  <si>
    <t>The facility has standard procedures for conducting post-mortem, its recording and meeting its obligation under the law</t>
  </si>
  <si>
    <t>ME E17.1</t>
  </si>
  <si>
    <t>There is an established procedure for Registration and follow up of pregnant women.</t>
  </si>
  <si>
    <t>ME E17.2</t>
  </si>
  <si>
    <t>There is an established procedure for History taking, Physical examination, and counselling for each antenatal visit.</t>
  </si>
  <si>
    <t>ME E17.3</t>
  </si>
  <si>
    <t>Facility ensures availability of diagnostic and drugs during antenatal care of pregnant women</t>
  </si>
  <si>
    <t>ME E17.4</t>
  </si>
  <si>
    <t>There is an established procedure for identification of High risk pregnancy and appropriate treatment/referral as per scope of services.</t>
  </si>
  <si>
    <t>ME E17.5</t>
  </si>
  <si>
    <t xml:space="preserve">There is an established procedure for identification and management of moderate and severe anaemia </t>
  </si>
  <si>
    <t>ME E17.6</t>
  </si>
  <si>
    <t>Counselling of pregnant women is done as per standard protocol and gestational age</t>
  </si>
  <si>
    <t>ME E18.1</t>
  </si>
  <si>
    <t>ME E18.2</t>
  </si>
  <si>
    <t>There is an established procedure for assisted and C-section deliveries per scope of services.</t>
  </si>
  <si>
    <t>ME E18.3</t>
  </si>
  <si>
    <t>ME E18.4</t>
  </si>
  <si>
    <t>ME E19.1</t>
  </si>
  <si>
    <t>ME E19.2</t>
  </si>
  <si>
    <t>ME E19.3</t>
  </si>
  <si>
    <t>ME E19.4</t>
  </si>
  <si>
    <t>ME E19.5</t>
  </si>
  <si>
    <t>There is established procedure for discharge and follow up of mother and newborn.</t>
  </si>
  <si>
    <t>ME E20.1</t>
  </si>
  <si>
    <t xml:space="preserve">The facility provides immunization services as per guidelines </t>
  </si>
  <si>
    <t>ME E20.2</t>
  </si>
  <si>
    <t>Triage, Assessment &amp; Management of newborns having 
emergency signs are done as per guidelines</t>
  </si>
  <si>
    <t>ME E20.3</t>
  </si>
  <si>
    <t xml:space="preserve">Management of Low birth weight
newborns is done as per  guidelines </t>
  </si>
  <si>
    <t>ME E20.4</t>
  </si>
  <si>
    <t>ME E20.5</t>
  </si>
  <si>
    <t xml:space="preserve">Management of children presenting
with fever, cough/ breathlessness is done as per guidelines </t>
  </si>
  <si>
    <t>ME E20.6</t>
  </si>
  <si>
    <t xml:space="preserve">Management of children with severe
Acute Malnutrition is done as per  guidelines </t>
  </si>
  <si>
    <t>ME E20.7</t>
  </si>
  <si>
    <t xml:space="preserve">Management of children presenting
diarrhoea is done per  guidelines </t>
  </si>
  <si>
    <t>ME E21.1</t>
  </si>
  <si>
    <t xml:space="preserve">Family planning counselling services provided as per guidelines </t>
  </si>
  <si>
    <t>ME E21.2</t>
  </si>
  <si>
    <t>Facility provides spacing method of family planning as per guideline</t>
  </si>
  <si>
    <t>ME E21.3</t>
  </si>
  <si>
    <t>Facility provides limiting method of family planning as per guideline</t>
  </si>
  <si>
    <t>ME E21.4</t>
  </si>
  <si>
    <t>Facility provide counselling services for abortion as per guideline</t>
  </si>
  <si>
    <t>ME E21.5</t>
  </si>
  <si>
    <t>Facility provide abortion services for 1st trimester as per guideline</t>
  </si>
  <si>
    <t>ME E21.6</t>
  </si>
  <si>
    <t>Facility provide abortion services for 2nd trimester as per guideline</t>
  </si>
  <si>
    <t>ME E22.1</t>
  </si>
  <si>
    <t>Facility provides Promotive ARSH Services</t>
  </si>
  <si>
    <t>ME E22.2</t>
  </si>
  <si>
    <t>Facility provides Preventive ARSH Services</t>
  </si>
  <si>
    <t>ME E22.3</t>
  </si>
  <si>
    <t>Facility Provides Curative ARSH Services</t>
  </si>
  <si>
    <t>ME E22.4</t>
  </si>
  <si>
    <t>Facility Provides Referral Services for ARSH</t>
  </si>
  <si>
    <t>ME E23.1</t>
  </si>
  <si>
    <t xml:space="preserve">Facility provides service under National Vector Borne Disease Control Program as per guidelines </t>
  </si>
  <si>
    <t>ME E23.2</t>
  </si>
  <si>
    <t xml:space="preserve">Facility provides service under Revised National TB Control Program as per guidelines </t>
  </si>
  <si>
    <t>ME E23.3</t>
  </si>
  <si>
    <t>Facility provides service under National Leprosy Eradication Program as per guidelines</t>
  </si>
  <si>
    <t>ME E23.4</t>
  </si>
  <si>
    <t>Facility provides service under National AIDS Control program as per guidelines</t>
  </si>
  <si>
    <t>ME E23.5</t>
  </si>
  <si>
    <t xml:space="preserve">Facility provides service under National program for control of Blindness as per guidelines </t>
  </si>
  <si>
    <t>ME E23.6</t>
  </si>
  <si>
    <t xml:space="preserve">Facility provides service under Mental Health Program  as per guidelines </t>
  </si>
  <si>
    <t>ME E23.7</t>
  </si>
  <si>
    <t xml:space="preserve">Facility provides service under National programme for the health care of the elderly as per guidelines </t>
  </si>
  <si>
    <t>ME E23.8</t>
  </si>
  <si>
    <t xml:space="preserve">Facility provides service under National Programme for Prevention and Control of cancer, diabetes, cardiovascular diseases &amp; stroke (NPCDCS)  as per guidelines </t>
  </si>
  <si>
    <t>ME E23.9</t>
  </si>
  <si>
    <t>Facility provide service for Integrated disease surveillance program</t>
  </si>
  <si>
    <t>ME E23.10</t>
  </si>
  <si>
    <t>Facility provide services under National  program for prevention and control of  deafness</t>
  </si>
  <si>
    <t>Area of Concern - F Infection Control</t>
  </si>
  <si>
    <t>ME F1.1</t>
  </si>
  <si>
    <t xml:space="preserve">Facility has functional infection control committee </t>
  </si>
  <si>
    <t>ME F1.2.</t>
  </si>
  <si>
    <t>Facility  has provision for Passive  and active culture surveillance of critical &amp; high risk areas</t>
  </si>
  <si>
    <t>Surface and environment samples are taken for microbiological surveillance</t>
  </si>
  <si>
    <t xml:space="preserve">Swab are taken from infection prone surfaces </t>
  </si>
  <si>
    <t>ME F1.3</t>
  </si>
  <si>
    <t xml:space="preserve">Facility measures hospital associated infection rates </t>
  </si>
  <si>
    <t>ME F1.4.</t>
  </si>
  <si>
    <t xml:space="preserve">There is Provision of Periodic Medical Checkups and immunization of staff </t>
  </si>
  <si>
    <t>There is procedure for immunization of the staff</t>
  </si>
  <si>
    <t>Hepatitis B, Tetanus Toxic etc</t>
  </si>
  <si>
    <t>Periodic medical checkups of the staff</t>
  </si>
  <si>
    <t>ME F1.5.</t>
  </si>
  <si>
    <t xml:space="preserve">Facility has established procedures for regular monitoring of infection control practices </t>
  </si>
  <si>
    <t xml:space="preserve">Regular monitoring of infection control practices </t>
  </si>
  <si>
    <t xml:space="preserve">Hand washing and infection control audits done at periodic intervals </t>
  </si>
  <si>
    <t>ME F1.6</t>
  </si>
  <si>
    <t>Facility has defined and established antibiotic policy</t>
  </si>
  <si>
    <t xml:space="preserve">Check for Doctors are aware of Hospital Antibiotic Policy </t>
  </si>
  <si>
    <t>ME F2.1.</t>
  </si>
  <si>
    <t xml:space="preserve">Hand washing facilities are provided at point of use </t>
  </si>
  <si>
    <t xml:space="preserve">Availability of hand washing Facility at Point of Use </t>
  </si>
  <si>
    <t xml:space="preserve">Check for availability of wash basin near the point of use </t>
  </si>
  <si>
    <t xml:space="preserve">Availability of running Water </t>
  </si>
  <si>
    <t xml:space="preserve">Ask to Open the tap. Ask Staff  water supply is regular </t>
  </si>
  <si>
    <t>Availability of antiseptic soap with soap dish/ liquid antiseptic with dispenser.</t>
  </si>
  <si>
    <t>Check for availability/ Ask staff if the supply is adequate and uninterrupted</t>
  </si>
  <si>
    <t xml:space="preserve">Availability of Alchol based Hand rub </t>
  </si>
  <si>
    <t>Check for availability/  Ask staff for regular supply.</t>
  </si>
  <si>
    <t xml:space="preserve">Display of Hand washing Instruction at Point of Use </t>
  </si>
  <si>
    <t>Prominently displayed above the hand washing facility , preferably in Local language</t>
  </si>
  <si>
    <t>ME F2.2.</t>
  </si>
  <si>
    <t xml:space="preserve">Staff is trained and adhere to standard hand washing practices </t>
  </si>
  <si>
    <t xml:space="preserve">Adherence to 6 steps of Hand washing </t>
  </si>
  <si>
    <t xml:space="preserve">Ask of demonstration </t>
  </si>
  <si>
    <t xml:space="preserve">Staff aware of when to hand wash </t>
  </si>
  <si>
    <t>ME F2.3.</t>
  </si>
  <si>
    <t>Facility ensures standard practices and materials for antisepsis</t>
  </si>
  <si>
    <t xml:space="preserve">Availability of Antiseptic Solutions </t>
  </si>
  <si>
    <t>Proper cleaning of procedure site  with antisepesis</t>
  </si>
  <si>
    <t>like before giving IM/IV injection, drawing blood, putting Interavenous and urinary catheter</t>
  </si>
  <si>
    <t>ME F3.1.</t>
  </si>
  <si>
    <t xml:space="preserve">Facility ensures adequate personal protection equipments as per requirements </t>
  </si>
  <si>
    <t xml:space="preserve">Clean gloves are available at point of use </t>
  </si>
  <si>
    <t xml:space="preserve">Availability of Masks </t>
  </si>
  <si>
    <t>Personal protective kit for infectious patients</t>
  </si>
  <si>
    <t>ME F3.2.</t>
  </si>
  <si>
    <t xml:space="preserve">Staff is adhere to standard personal protection practices </t>
  </si>
  <si>
    <t xml:space="preserve">No reuse of disposable gloves, Masks, caps and aprons. </t>
  </si>
  <si>
    <t xml:space="preserve">Compliance to correct method of wearing and removing the gloves </t>
  </si>
  <si>
    <t>ME F4.1.</t>
  </si>
  <si>
    <t xml:space="preserve">Facility ensures standard practices and materials for decontamination and clean ing of instruments and  procedures areas </t>
  </si>
  <si>
    <t>Decontamination of operating &amp; Procedure surfaces</t>
  </si>
  <si>
    <t>Ask stff about how they decontaminate the procedure surface like Examination table , dressing table, Stretcher/Trolleys  etc. 
(Wiping with .5% Chlorine solution</t>
  </si>
  <si>
    <t xml:space="preserve">Decontamination of instruments after use </t>
  </si>
  <si>
    <t xml:space="preserve">
Ask staff how they decontaminate the instruments like ambubag, suction cannula, Airways, Face Masks, Surgical Instruments 
(Soaking in 0.5% Chlorine Solution, Wiping with 0.5% Chlorine Solution or 70% Alcohal as applicable </t>
  </si>
  <si>
    <t>Contact time for decontamination  is adeqaute</t>
  </si>
  <si>
    <t>10 minutes</t>
  </si>
  <si>
    <t>Cleaning of instruments after decontamination</t>
  </si>
  <si>
    <t>Cleaning is done with detergent and running water after decontamination</t>
  </si>
  <si>
    <t>Proper handling of Soiled and infected linen</t>
  </si>
  <si>
    <t xml:space="preserve">No sorting ,Rinsing or sluicing at Point of use/ Patient care area </t>
  </si>
  <si>
    <t>Staff know how to make chlorine solution</t>
  </si>
  <si>
    <t>ME F4.2.</t>
  </si>
  <si>
    <t xml:space="preserve">Facility ensures standard practices and materials for disinfection and sterilization of instruments and equipments </t>
  </si>
  <si>
    <t>Equipment and instruments are  sterlized after each use as per requirement</t>
  </si>
  <si>
    <t>Autoclaving/HLD/Chemical Sterlization</t>
  </si>
  <si>
    <t>High level Disinfection of instruments/equipments  is done  as per protocol</t>
  </si>
  <si>
    <t>Ask staff about method and time required for boiling</t>
  </si>
  <si>
    <t>Chemical sterilization  of instruments/equipments is done as per protocols</t>
  </si>
  <si>
    <t>Ask staff about method, concentration and contact time  requied for chemical sterilization</t>
  </si>
  <si>
    <t>Autoclaved dressing material is used</t>
  </si>
  <si>
    <t>ME F5.1.</t>
  </si>
  <si>
    <t xml:space="preserve">Layout of the department is conducive for the infection control practices </t>
  </si>
  <si>
    <t xml:space="preserve">Facility layout ensures separation of general traffic from patient traffic </t>
  </si>
  <si>
    <t>ME F5.2.</t>
  </si>
  <si>
    <t xml:space="preserve">Facility ensures availability of  standard materials for cleaning and disinfection of patient care areas </t>
  </si>
  <si>
    <t>Availability of disinfectant as per requirement</t>
  </si>
  <si>
    <t xml:space="preserve">Chlorine solution, Gluteraldehye, carbolic acid </t>
  </si>
  <si>
    <t>Availability of cleaning agent as per requirement</t>
  </si>
  <si>
    <t>Hospital grade phenyle, disinfectant detergent solution</t>
  </si>
  <si>
    <t>ME F5.3.</t>
  </si>
  <si>
    <t xml:space="preserve">Facility ensures standard practices followed for cleaning and disinfection of patient care areas </t>
  </si>
  <si>
    <t xml:space="preserve">Staff is trained for spill management </t>
  </si>
  <si>
    <t>Cleaning of patient care area with disinfectant detergent solution</t>
  </si>
  <si>
    <t>Staff is trained for preparing cleaning solution as per standard procedure</t>
  </si>
  <si>
    <t>Standard practice of mopping and scrubbing are followed</t>
  </si>
  <si>
    <t>Unidirectional mopping from inside out</t>
  </si>
  <si>
    <t>Cleaning equipments like broom are not used in patient care areas</t>
  </si>
  <si>
    <t>Any cleaning equipment leading to dispersion of dust particles in air should be avoided</t>
  </si>
  <si>
    <t>ME F5.4.</t>
  </si>
  <si>
    <t xml:space="preserve">Facility ensures segregation infectious patients </t>
  </si>
  <si>
    <t>Emergency department define list of infectious diseases require special precaution and barrier nursing</t>
  </si>
  <si>
    <t xml:space="preserve">Staff is trained for barrier nursing </t>
  </si>
  <si>
    <t>ME F5.5</t>
  </si>
  <si>
    <t xml:space="preserve">Facility ensures air quality of high risk area </t>
  </si>
  <si>
    <t>ME F6.1.</t>
  </si>
  <si>
    <t>Facility Ensures segregation of Bio Medical Waste as per guidelines</t>
  </si>
  <si>
    <t xml:space="preserve">Segregation of different category of waste as per guidelines </t>
  </si>
  <si>
    <t xml:space="preserve">Display of work instructions for segregation and handling of Biomedical waste </t>
  </si>
  <si>
    <t>There is no mixing of infectious and general waste</t>
  </si>
  <si>
    <t>ME F6.2.</t>
  </si>
  <si>
    <t xml:space="preserve">Facility ensures management of sharps as per guidelines </t>
  </si>
  <si>
    <t xml:space="preserve">Availability of functional needle cutters </t>
  </si>
  <si>
    <t xml:space="preserve">See if it has been used or just lying idle </t>
  </si>
  <si>
    <t xml:space="preserve">Availability of post exposure prophylaxis </t>
  </si>
  <si>
    <t>Ask if available. Where it is stored and who is in charge of that.</t>
  </si>
  <si>
    <t xml:space="preserve">Staff knows what to do in condition of needle stick injury </t>
  </si>
  <si>
    <t xml:space="preserve">Staff knows what to do in case of shape injury. Whom to report. See if any reporting has been done </t>
  </si>
  <si>
    <t>ME F6.3.</t>
  </si>
  <si>
    <t xml:space="preserve">Facility ensures transportation and disposal of waste as per guidelines </t>
  </si>
  <si>
    <t>Check bins are not overfilled</t>
  </si>
  <si>
    <t xml:space="preserve">Disinfection of liquid waste before disposal </t>
  </si>
  <si>
    <t>Transportation of bio medical waste is done in close container/trolley</t>
  </si>
  <si>
    <t xml:space="preserve">Staff aware of mercury spill management </t>
  </si>
  <si>
    <t>Area of Concern - G Quality  Management</t>
  </si>
  <si>
    <t>ME G1.1</t>
  </si>
  <si>
    <t xml:space="preserve">The facility has a quality team in place </t>
  </si>
  <si>
    <t xml:space="preserve">There is a designated departmental  nodal person for coordinating Quality Assurance activities </t>
  </si>
  <si>
    <t>ME G1.2</t>
  </si>
  <si>
    <t>The facility reviews quality of its services at periodic intervals</t>
  </si>
  <si>
    <t>ME G2.1</t>
  </si>
  <si>
    <t>Patient Satisfaction surveys are conducted at periodic intervals</t>
  </si>
  <si>
    <t>ME G2.2</t>
  </si>
  <si>
    <t xml:space="preserve">Facility analyses the patient feed back and do root cause analysis </t>
  </si>
  <si>
    <t>ME G2.3</t>
  </si>
  <si>
    <t xml:space="preserve">Facility prepares the action plans for the areas of low satisfaction </t>
  </si>
  <si>
    <t>ME G3.1.</t>
  </si>
  <si>
    <t xml:space="preserve">Facility has established internal quality assurance program at relevant departments </t>
  </si>
  <si>
    <t>There is system daily round by matron/hospital manager/ hospital superitendant/ Hospital Manager/ Matron in charge for monitoring of services</t>
  </si>
  <si>
    <t xml:space="preserve">There is system for periodic check up of Ambulances by designated hospital staff </t>
  </si>
  <si>
    <t>ME G3.2.</t>
  </si>
  <si>
    <t xml:space="preserve">Facility has established external assurance programs at relevant departments </t>
  </si>
  <si>
    <t>There is periodic assessment of preparedness for disaster by competent authority</t>
  </si>
  <si>
    <t>ME G3.3.</t>
  </si>
  <si>
    <t>Facility has established system for use of check lists in different departments and services</t>
  </si>
  <si>
    <t xml:space="preserve">Departmental checklist are used for monitoring and quality assurance </t>
  </si>
  <si>
    <t xml:space="preserve">Staff is designated for filling and monitoring of these checklists </t>
  </si>
  <si>
    <t>ME G4.1.</t>
  </si>
  <si>
    <t xml:space="preserve">Departmental standard operating procedures are available </t>
  </si>
  <si>
    <t>Standard operating procedure for department has been prepared and approved</t>
  </si>
  <si>
    <t>Current version of SOP are available with  process owner</t>
  </si>
  <si>
    <t>ME G4.2.</t>
  </si>
  <si>
    <t xml:space="preserve">Standard Operating Procedures adequately describes process and procedures </t>
  </si>
  <si>
    <t>Emergency has documented procedure for receiving the patient in emergency</t>
  </si>
  <si>
    <t xml:space="preserve">Department has documented procedure for triaging </t>
  </si>
  <si>
    <t xml:space="preserve">Department has documented procedure for taking consent </t>
  </si>
  <si>
    <t>Department has documented procedure for initial screening of patient</t>
  </si>
  <si>
    <t>Department has documented procedure for nursing care</t>
  </si>
  <si>
    <t>Department has documented procedure for admission and transfer of the patient to ward</t>
  </si>
  <si>
    <t>Emergency has documented procedure for Handling medical records</t>
  </si>
  <si>
    <t>Department has documented procedure for maintaining records in Emergency</t>
  </si>
  <si>
    <t>Department has documented procedure to handle brought in dead patient</t>
  </si>
  <si>
    <t>Department has documented procedure for storage, handling and release of dead body</t>
  </si>
  <si>
    <t>Department has documented procedure for storage and replenishing the  medicine  in emergency</t>
  </si>
  <si>
    <t>Department has documented procedure for equipment preventive and break down maintenance</t>
  </si>
  <si>
    <t>Department has documented procedure for Disaster management</t>
  </si>
  <si>
    <t>ME G4.3.</t>
  </si>
  <si>
    <t xml:space="preserve">Staff is trained and aware of the standard procedures written in SOPs </t>
  </si>
  <si>
    <t xml:space="preserve">Check Staff is a aware of relevant part of SOPs </t>
  </si>
  <si>
    <t>ME G4.4.</t>
  </si>
  <si>
    <t xml:space="preserve">Work instructions are displayed at Point of use </t>
  </si>
  <si>
    <t>Work instruction/clinical  protocols are displayed</t>
  </si>
  <si>
    <t>Triage, CPR, Medical clinical protocols like Snake bite and poisoning</t>
  </si>
  <si>
    <t>Standard G 5.</t>
  </si>
  <si>
    <t>ME G5.1.</t>
  </si>
  <si>
    <t xml:space="preserve">Facility maps its critical processes </t>
  </si>
  <si>
    <t>Process mapping of critical processes done</t>
  </si>
  <si>
    <t>ME G5.2.</t>
  </si>
  <si>
    <t xml:space="preserve">Facility identifies non value adding activities / waste / redundant activities </t>
  </si>
  <si>
    <t xml:space="preserve">Non value adding activities are identified </t>
  </si>
  <si>
    <t>ME G5.3</t>
  </si>
  <si>
    <t xml:space="preserve">Facility takes corrective action to improve the processes </t>
  </si>
  <si>
    <t xml:space="preserve">Processes are rearranged as per requirement </t>
  </si>
  <si>
    <t>ME G6.1.</t>
  </si>
  <si>
    <t xml:space="preserve">The facility conducts periodic internal assessment </t>
  </si>
  <si>
    <t xml:space="preserve">Internal assessment is done at periodic interval </t>
  </si>
  <si>
    <t>ME G6.2</t>
  </si>
  <si>
    <t xml:space="preserve">The facility conducts the periodic prescription/ medical/death audits </t>
  </si>
  <si>
    <t xml:space="preserve">There is procedure to conduct Medical Audit </t>
  </si>
  <si>
    <t xml:space="preserve">There is procedure to conduct Prescription audit </t>
  </si>
  <si>
    <t xml:space="preserve">There is procedure to conduct Death audit </t>
  </si>
  <si>
    <t>ME G6.3</t>
  </si>
  <si>
    <t>The facility ensures non compliances are enumerated and recorded adequately</t>
  </si>
  <si>
    <t xml:space="preserve">Non Compliance are enumerated and recorded </t>
  </si>
  <si>
    <t>ME G6.4.</t>
  </si>
  <si>
    <t xml:space="preserve">Action plan is made on the gaps found in the assessment / audit process </t>
  </si>
  <si>
    <t xml:space="preserve">Action plan prepared </t>
  </si>
  <si>
    <t>ME G6.5.</t>
  </si>
  <si>
    <t xml:space="preserve">Planned actions are implemenated through Quality improvement cycle (PDCA) </t>
  </si>
  <si>
    <t xml:space="preserve">Corrective and preventive  action taken </t>
  </si>
  <si>
    <t>The facility has defined mission, values, Quality policy &amp; objectives &amp; prepared a strategic plan to achieve them</t>
  </si>
  <si>
    <t>ME G7.1</t>
  </si>
  <si>
    <t xml:space="preserve">The facility defines its quality policy </t>
  </si>
  <si>
    <t>Facility has defined mission statement</t>
  </si>
  <si>
    <t xml:space="preserve">Check if mission statement has been defined adequately </t>
  </si>
  <si>
    <t xml:space="preserve">Mission state meant should define the purpose , target users and long term goal of facility. Mission should be defined in consultation with stakeholders and duly approved by head of facility. Mission should be in coherence with the stated mission of state health department and National Health Mission </t>
  </si>
  <si>
    <t>ME G7.2</t>
  </si>
  <si>
    <t>Facility has defined core values of the organization</t>
  </si>
  <si>
    <t xml:space="preserve">Check if core values of the facilities have been defined </t>
  </si>
  <si>
    <t xml:space="preserve">Check if core values of organization such as non discrimination, transparency, ethical clinical practices, competence etc have been defined </t>
  </si>
  <si>
    <t>ME G7.3</t>
  </si>
  <si>
    <t>Facility has defined Quality policy, which is in congruency with the mission of facility</t>
  </si>
  <si>
    <t xml:space="preserve">Check if Quality Policy has been defined and approved </t>
  </si>
  <si>
    <t xml:space="preserve">Check quality policy of the facility has been defined in consultation with hospital staff and duly approved by the head of the facility . Also check Quality Policy enables achievement of mission of the facility and health department </t>
  </si>
  <si>
    <t>ME G7.4</t>
  </si>
  <si>
    <t>Facility has de defined quality objectives to achieve mission and quality policy</t>
  </si>
  <si>
    <t xml:space="preserve">Check if SMART Quality Objectives have framed </t>
  </si>
  <si>
    <t xml:space="preserve">Check short term valid quality objectivities have been framed addressing key quality issues in each department and cores services. Check if  these objectives are Specific, Measurable, Attainable, Relevant and Time Bound. </t>
  </si>
  <si>
    <t>ME G7.5</t>
  </si>
  <si>
    <t>Mission, Values, Quality policy and objectives are effectively communicated to staff and users of services</t>
  </si>
  <si>
    <t xml:space="preserve">Check of staff is aware of Mission , Values, Quality Policy and objectives </t>
  </si>
  <si>
    <t xml:space="preserve">Interview with staff for their awareness. Check if Mission Statement, Core Values and Quality Policy is displayed prominently in local language at Key Points </t>
  </si>
  <si>
    <t>ME G7.6</t>
  </si>
  <si>
    <t>Facility prepares strategic plan to achieve mission, quality policy and objectives</t>
  </si>
  <si>
    <t xml:space="preserve">Check if plan for implementing quality policy and objectives have prepared </t>
  </si>
  <si>
    <t xml:space="preserve">Verify with records that a time bound action plan has been prepared to achieve quality policy and objectives in consultation with hospital staff . Check if the plan has been approved by the hospital management </t>
  </si>
  <si>
    <t>ME G7.7</t>
  </si>
  <si>
    <t>Facility periodically reviews the progress of strategic plan towards mission, policy and objectives</t>
  </si>
  <si>
    <t xml:space="preserve">Check time bound action plan is being reviewed at regular time interval </t>
  </si>
  <si>
    <t xml:space="preserve">Review the records that action plan on quality objectives being reviewed at least onnce in month by departmnetal incharges and during the qulaity team meeting. The progress on quality objectives have been recorded in Action Plan tracking sheet </t>
  </si>
  <si>
    <t>ME G8.1.</t>
  </si>
  <si>
    <t xml:space="preserve">Facility uses method for quality improvement in services </t>
  </si>
  <si>
    <t>Basic quality improvement method</t>
  </si>
  <si>
    <t>PDCA &amp; 5S</t>
  </si>
  <si>
    <t>Advance quality improvement method</t>
  </si>
  <si>
    <t>Six sigma, lean.</t>
  </si>
  <si>
    <t>ME G8.2.</t>
  </si>
  <si>
    <t xml:space="preserve">Facility uses tools for quality improvement in services </t>
  </si>
  <si>
    <t>Minimum 2 applicable tools are used in each department</t>
  </si>
  <si>
    <t xml:space="preserve">Facility has de defined, approved and communicated Risk Management framework for existing and potential risks. </t>
  </si>
  <si>
    <t>ME G9.1</t>
  </si>
  <si>
    <t>Risk Management framework has been defined including context, scope, objectives and criteria</t>
  </si>
  <si>
    <t>ME G9.2</t>
  </si>
  <si>
    <t>Risk Management framework defines the responsibilities for identifying and managing risk at each level of functions</t>
  </si>
  <si>
    <t>ME G9.3</t>
  </si>
  <si>
    <t>Risk Management Framework includes process of reporting incidents and potential risk to all stakeholders</t>
  </si>
  <si>
    <t>ME G9.4</t>
  </si>
  <si>
    <t>A compressive list of current and potential risk including potential strategic, regulatory, operational,  financial, environmental risks has been prepared</t>
  </si>
  <si>
    <t>ME G9.5</t>
  </si>
  <si>
    <t>Modality for staff training on risk management is defined</t>
  </si>
  <si>
    <t>ME G9.6</t>
  </si>
  <si>
    <t>Risk Management Framework is reviewed periodically</t>
  </si>
  <si>
    <t>Standards G10</t>
  </si>
  <si>
    <t>ME G10.1</t>
  </si>
  <si>
    <t>Risk management plan has been prepared and approved by the designated authority and there is a system of its updating at least once in a year</t>
  </si>
  <si>
    <t>ME G10.2</t>
  </si>
  <si>
    <t>Risk Management Plan has been effectively communicated to all the staff, and as well as relevant external stakeholders</t>
  </si>
  <si>
    <t>ME G10.3</t>
  </si>
  <si>
    <t>Risk assessment criteria and checklist for assessment have been defined and communicated to relevant stakeholders</t>
  </si>
  <si>
    <t>ME G10.4</t>
  </si>
  <si>
    <t>Periodic assessment for Physical and Electrical risks is done as per defined criteria</t>
  </si>
  <si>
    <t>ME G10.5</t>
  </si>
  <si>
    <t>Periodic assessment for potential disasters including  re is done as per de defined criteria</t>
  </si>
  <si>
    <t>ME G10.6</t>
  </si>
  <si>
    <t>Periodic assessment for Medication and Patient care safety risks is done as per defined criteria.</t>
  </si>
  <si>
    <t xml:space="preserve">Check periodic assessment of medication and patient care safety risk is done using defined checklist periodically </t>
  </si>
  <si>
    <t xml:space="preserve">Verify with the records. A comprehensive risk asesement of all clincial processes should be done using pre define critera at least once in three month. </t>
  </si>
  <si>
    <t>ME G10.7</t>
  </si>
  <si>
    <t>Periodic assessment for potential risk regarding safety and security of staff including violence against service providers is done as per defined criteria</t>
  </si>
  <si>
    <t>ME G10.8</t>
  </si>
  <si>
    <t>Risks identified are analyzed evaluated and rated for severity</t>
  </si>
  <si>
    <t>ME G10.9</t>
  </si>
  <si>
    <t>Identifed risks are treated based on severity and resources available</t>
  </si>
  <si>
    <t>ME G10.10</t>
  </si>
  <si>
    <t>A risk register is maintained and updated regularly to risk records identify ed risks, there severity and action to be taken</t>
  </si>
  <si>
    <t xml:space="preserve">Area of Concern - H Outcome </t>
  </si>
  <si>
    <t>ME H1.1.</t>
  </si>
  <si>
    <t xml:space="preserve">Facility measures productivity Indicators on monthly basis </t>
  </si>
  <si>
    <t xml:space="preserve">No of Emergency cases per thousand population </t>
  </si>
  <si>
    <t xml:space="preserve">No of trips per ambulance </t>
  </si>
  <si>
    <t>No. of trauma cases treated per 1000 emergency cases</t>
  </si>
  <si>
    <t>No. of poisoning cases treated per 1000 emergency cases</t>
  </si>
  <si>
    <t>No. of cardiac cases treated per 1000 emergency cases</t>
  </si>
  <si>
    <t>No. of obstetric cases treated per 1000 emergency cases</t>
  </si>
  <si>
    <t xml:space="preserve">No of resuscitation done per thousand population </t>
  </si>
  <si>
    <t>Resuscitation should include: Chest  Compression, Airway and Breathing</t>
  </si>
  <si>
    <t xml:space="preserve">Proportion of Patients attended in Night </t>
  </si>
  <si>
    <t xml:space="preserve">Proportion of BPL Patients </t>
  </si>
  <si>
    <t>ME H1.2.</t>
  </si>
  <si>
    <t>Facility endavours to improve its productivity indicators to meet benchmarks</t>
  </si>
  <si>
    <t>ME H2.1.</t>
  </si>
  <si>
    <t xml:space="preserve">Facility measures efficiency Indicators on monthly basis </t>
  </si>
  <si>
    <t xml:space="preserve">Response time for ambulance </t>
  </si>
  <si>
    <t xml:space="preserve">Proportion of cases referred </t>
  </si>
  <si>
    <t>Response time at emergency for initial assessment</t>
  </si>
  <si>
    <t xml:space="preserve">Average Turn Around Time </t>
  </si>
  <si>
    <t xml:space="preserve">Average time a patient stays at emergency observation bed </t>
  </si>
  <si>
    <t xml:space="preserve">ME H2.2 </t>
  </si>
  <si>
    <t>Proportion of patient referred by state owned/108 ambulance per 1000 referral cases</t>
  </si>
  <si>
    <t>ME H2.2</t>
  </si>
  <si>
    <t>Facility endavours to improve its efficiency indicators to meet benchmarks</t>
  </si>
  <si>
    <t>ME H3.1.</t>
  </si>
  <si>
    <t xml:space="preserve">Facility measures Clinical Care &amp; Safety Indicators on monthly basis </t>
  </si>
  <si>
    <t xml:space="preserve">No of adverse events per thousand patients </t>
  </si>
  <si>
    <t xml:space="preserve">Death Rate </t>
  </si>
  <si>
    <t xml:space="preserve">No of Deaths in Emergency/ Total no of emergency attended </t>
  </si>
  <si>
    <t>ME H3.2</t>
  </si>
  <si>
    <t>Facility endavours to improve its clincal &amp; safety indicators to meet benchmarks</t>
  </si>
  <si>
    <t>ME H4.1.</t>
  </si>
  <si>
    <t xml:space="preserve">Facility measures Service Quality Indicators on monthly basis </t>
  </si>
  <si>
    <t xml:space="preserve">LAMA  Rate </t>
  </si>
  <si>
    <t xml:space="preserve">No of LAMA X 100/ No of Patients seen at emergency </t>
  </si>
  <si>
    <t>Absconding rate</t>
  </si>
  <si>
    <t xml:space="preserve">No of Absconding X 100/ No of Patients seen at emergency </t>
  </si>
  <si>
    <t>ME H4.2</t>
  </si>
  <si>
    <t xml:space="preserve"> Facility endavours to improve its service Quality indicators to meet benchmarks</t>
  </si>
  <si>
    <t>s</t>
  </si>
  <si>
    <t xml:space="preserve">Obtained </t>
  </si>
  <si>
    <t xml:space="preserve">Maximum </t>
  </si>
  <si>
    <t xml:space="preserve">Percent </t>
  </si>
  <si>
    <t xml:space="preserve">Total </t>
  </si>
  <si>
    <t xml:space="preserve">Checklist for Labour Room </t>
  </si>
  <si>
    <t>Type of Assessment (Internal/Peer/External)</t>
  </si>
  <si>
    <t xml:space="preserve">Labour room Score Card </t>
  </si>
  <si>
    <t xml:space="preserve">Labour Room Score </t>
  </si>
  <si>
    <t xml:space="preserve">Quality Management </t>
  </si>
  <si>
    <t xml:space="preserve">Recommendations/ Opportunities for Improvement </t>
  </si>
  <si>
    <t>Reference No</t>
  </si>
  <si>
    <t>Checkpoint</t>
  </si>
  <si>
    <t>%</t>
  </si>
  <si>
    <t>Standard A1</t>
  </si>
  <si>
    <t>The facility provides Curative Services</t>
  </si>
  <si>
    <t>ME A1.1</t>
  </si>
  <si>
    <t>ME A1.2</t>
  </si>
  <si>
    <t>ME A1.3</t>
  </si>
  <si>
    <t>ME A1.4</t>
  </si>
  <si>
    <t>The facility provides Paediatric Services</t>
  </si>
  <si>
    <t>ME A1.5</t>
  </si>
  <si>
    <t>ME A1.6</t>
  </si>
  <si>
    <t>ME A1.7</t>
  </si>
  <si>
    <t>ME A1.9</t>
  </si>
  <si>
    <t>ME A1.13</t>
  </si>
  <si>
    <t>ME A1.14</t>
  </si>
  <si>
    <t>Labour room service is functional 24X7</t>
  </si>
  <si>
    <t>Verify with records that deliveries have been conducted in night on regular basis</t>
  </si>
  <si>
    <t>ME A1.16</t>
  </si>
  <si>
    <t xml:space="preserve">The facility provides RMNCHA Services </t>
  </si>
  <si>
    <t xml:space="preserve">Availability of Post Partum IUD insertion services </t>
  </si>
  <si>
    <t xml:space="preserve">Verify with records that PPIUD services have been offered in labour room </t>
  </si>
  <si>
    <t xml:space="preserve">Availability of Vaginal Delivery services </t>
  </si>
  <si>
    <t xml:space="preserve">Normal vaginal &amp; assisted (Vacuum / Forcep ) delivery </t>
  </si>
  <si>
    <t xml:space="preserve">Availability of Pre term delivery services </t>
  </si>
  <si>
    <t>Check if pre term delivery are being conducted at facility and not referred to higher centres  unnecessarily</t>
  </si>
  <si>
    <t xml:space="preserve">Management of Postpartum Haemorrhage  </t>
  </si>
  <si>
    <t xml:space="preserve">Check if Medical /Surgical management of PPH is being done at labour room </t>
  </si>
  <si>
    <t xml:space="preserve">Management of Retained Placenta </t>
  </si>
  <si>
    <t xml:space="preserve">Check staff manages retained placenta cases in labour room . Verify with records </t>
  </si>
  <si>
    <t>Septic Delivery &amp; Delivery of   HIV positive Pregnant Women</t>
  </si>
  <si>
    <t xml:space="preserve">Check if infected delivery cases are managed at labour room and not referred to higher centres unnecessarily </t>
  </si>
  <si>
    <t>Management of PIH/Eclampsia/ Pre eclampsia</t>
  </si>
  <si>
    <t xml:space="preserve">Check services for management of PIH/ Eclampsia are being proved at labour room </t>
  </si>
  <si>
    <t>Availability of New born resuscitation</t>
  </si>
  <si>
    <t xml:space="preserve">Check if labour room has a functional New born resuscitation services available in labour room </t>
  </si>
  <si>
    <t>Availability of Essential new born care</t>
  </si>
  <si>
    <t xml:space="preserve">Check essential newborn care provisions such as Keeping baby on mother's abdomen, immediate drying of baby, Skin to skin contact, delayed chord clamp, initiation of breast  feeding, recording of vitals and Vit. K are provided  </t>
  </si>
  <si>
    <t xml:space="preserve">The facility Provides diagnostic Services </t>
  </si>
  <si>
    <t>ME A3.1</t>
  </si>
  <si>
    <t>ME A3.2</t>
  </si>
  <si>
    <t>24 *7 Availability of point of care diagnostic tests</t>
  </si>
  <si>
    <t xml:space="preserve">HIV, Hb% , Random blood sugar , Protein Urea Test </t>
  </si>
  <si>
    <t>ME A3.3</t>
  </si>
  <si>
    <t>The facility provides services as mandated in national Health Programmes/ state scheme</t>
  </si>
  <si>
    <t xml:space="preserve">The facility provides services under National Programme for prevention and control of Blindness as per guidelines </t>
  </si>
  <si>
    <t>Standard A5</t>
  </si>
  <si>
    <t xml:space="preserve">The facility provides support services </t>
  </si>
  <si>
    <t>ME A5.3</t>
  </si>
  <si>
    <t>ME A5.7</t>
  </si>
  <si>
    <t>Standard A6</t>
  </si>
  <si>
    <t>ME A6.1</t>
  </si>
  <si>
    <t>Standard B1</t>
  </si>
  <si>
    <t xml:space="preserve">The facility provides the information to care seekers, attendants &amp; community about the available  services  and their modalities </t>
  </si>
  <si>
    <t>ME B1.1</t>
  </si>
  <si>
    <t xml:space="preserve">Availability of departmental signage's </t>
  </si>
  <si>
    <t xml:space="preserve">Numbering, main department and internal sectional signage, Restricted area signage displayed. Directional signages are given from the entry of the facility </t>
  </si>
  <si>
    <t>ME B1.2</t>
  </si>
  <si>
    <t xml:space="preserve">Necessary Information regarding services provided is displayed </t>
  </si>
  <si>
    <t xml:space="preserve">Name of doctor and Nurse on duty  are displayed and updated. Contact details of referral transport / ambulance displayed </t>
  </si>
  <si>
    <t>ME B1.4</t>
  </si>
  <si>
    <t xml:space="preserve">Breast feeding, kangaroo care, family planning etc (Pictorial and chart ) in circulation &amp; waiting area </t>
  </si>
  <si>
    <t>ME B1.6</t>
  </si>
  <si>
    <t xml:space="preserve">Check all information for patients/ visitors are available in local language </t>
  </si>
  <si>
    <t>ME B1.7</t>
  </si>
  <si>
    <t>Standard B2</t>
  </si>
  <si>
    <t xml:space="preserve">Services are delivered in a manner that is sensitive to gender, religious and cultural needs, and there are no barrier on account of physical  economic, cultural or social reasons. </t>
  </si>
  <si>
    <t>ME B2.1</t>
  </si>
  <si>
    <t xml:space="preserve">Only on duty staff is allowed in the labour room when it is occupied </t>
  </si>
  <si>
    <t>Pregnant woman, her birth companion, doctor, nurse/ANM on duty, and other support staff only, is allowed in the labour room</t>
  </si>
  <si>
    <t>ME B2.3</t>
  </si>
  <si>
    <t xml:space="preserve">Access to facility is provided without any physical barrier &amp;  friendly to people with disabilities </t>
  </si>
  <si>
    <t>Availability of Wheel chair or stretcher for easy Access to the labour room</t>
  </si>
  <si>
    <t>Availability of ramps and railing &amp; Labour room is located at ground floor</t>
  </si>
  <si>
    <t>If not located on the ground floor availability of the ramp / lift with person for shifting</t>
  </si>
  <si>
    <t>ME B2.4</t>
  </si>
  <si>
    <t xml:space="preserve">Check care to pregnant women is not denied or differed due to discrimination </t>
  </si>
  <si>
    <t xml:space="preserve">Discrimination may happen because of religion, caste, ethnicity, cast, language, paying capacity and educational level. </t>
  </si>
  <si>
    <t>Standard B3</t>
  </si>
  <si>
    <t>The facility maintains privacy, confidentiality &amp; dignity of patient, and has a system for guarding patient related information.</t>
  </si>
  <si>
    <t>ME B3.1</t>
  </si>
  <si>
    <t>Availability of screen/ partition at delivery tables</t>
  </si>
  <si>
    <t xml:space="preserve">Screens / Partition has been provided from three side of the delivery table or Cubicle for ensuring visual privacy </t>
  </si>
  <si>
    <t>Curtains / frosted glass have been provided at windows</t>
  </si>
  <si>
    <t xml:space="preserve">Check all the windows are fitted with frosted glass or curtains have been provided </t>
  </si>
  <si>
    <t xml:space="preserve">No two women are treated on common bed/ Delivery Table </t>
  </si>
  <si>
    <t xml:space="preserve">Check that observation beds and delivery tables are not shared by multiple women at the same time because of any reason </t>
  </si>
  <si>
    <t>ME B3.2</t>
  </si>
  <si>
    <t>Patient Records are kept at secure place beyond access to general staff/visitors</t>
  </si>
  <si>
    <r>
      <t>Check records are not lying in open and there is designated space for keeping records with limited access. Records are not shared with anybody without</t>
    </r>
    <r>
      <rPr>
        <sz val="11"/>
        <color rgb="FFFF0000"/>
        <rFont val="Calibri"/>
        <family val="2"/>
        <scheme val="minor"/>
      </rPr>
      <t xml:space="preserve"> </t>
    </r>
    <r>
      <rPr>
        <sz val="11"/>
        <rFont val="Calibri"/>
        <family val="2"/>
        <scheme val="minor"/>
      </rPr>
      <t xml:space="preserve">permission of hospital administration </t>
    </r>
  </si>
  <si>
    <t>ME B3.3</t>
  </si>
  <si>
    <t xml:space="preserve">The facility ensures the behavior of staff is dignified and respectful, while delivering the services </t>
  </si>
  <si>
    <t>Behavior of labour room staff is dignified and respectful</t>
  </si>
  <si>
    <t xml:space="preserve">OB/PI </t>
  </si>
  <si>
    <t xml:space="preserve">Check that labour staff is not providing care in undignified manner such as yelling, scolding , shouting, blaming and using abusive language, unnecessary touching or examination </t>
  </si>
  <si>
    <t>Pregnant women is not left unattended or ignored  during care in the labour room</t>
  </si>
  <si>
    <t xml:space="preserve">Check that care providers are attentive and empathetic to the pregnant women at no point of care they are left alone. </t>
  </si>
  <si>
    <t xml:space="preserve">Care provided at labour room is free from physical abuse or harm </t>
  </si>
  <si>
    <t>Check if the physical abuse practices such as pinching, slapping, restraining , pushing on the abdomen, extensive episiotomy etc.</t>
  </si>
  <si>
    <t xml:space="preserve">Pregnant women is explicitly informed before examination and procedures </t>
  </si>
  <si>
    <t xml:space="preserve">Check if care providers verbally inform the pregnant women before touching, examination or starting procedure. </t>
  </si>
  <si>
    <t>ME B3.4</t>
  </si>
  <si>
    <t xml:space="preserve">HIV status of patient is not disclosed except to staff that is directly involved in care </t>
  </si>
  <si>
    <t>Check if HIV status of pregnant women is not explicitly written on case sheets and  avoiding any means by which they can be identified in public such as labelling or allocating specific beds.</t>
  </si>
  <si>
    <t>Standard B4</t>
  </si>
  <si>
    <t xml:space="preserve">The facility has defined and established procedures for informing patients about the medical condition, and involving them in treatment planning, and facilitates informed decision making    </t>
  </si>
  <si>
    <t>ME B4.1</t>
  </si>
  <si>
    <t xml:space="preserve">There is established procedure for taking informed consent before treatment and procedures </t>
  </si>
  <si>
    <t xml:space="preserve">Consent is taken before delivery and or shifting </t>
  </si>
  <si>
    <t xml:space="preserve">Check the labour room case sheet for consent has been taken </t>
  </si>
  <si>
    <t>ME B4.2</t>
  </si>
  <si>
    <t>ME B4.3</t>
  </si>
  <si>
    <t>ME B4.4</t>
  </si>
  <si>
    <t xml:space="preserve">Labour room has system in place to involve patient's relative in decision making about pregnant women treatment  </t>
  </si>
  <si>
    <t>Check if pregnant women and her family members have been informed and consulted before shifting the patient for C-Section or referral to higher center</t>
  </si>
  <si>
    <t>ME B4.5</t>
  </si>
  <si>
    <t>Standard B5</t>
  </si>
  <si>
    <t>The facility ensures that there are no financial barrier to access, and that there is financial protection given from the cost of hospital services.</t>
  </si>
  <si>
    <t xml:space="preserve">Check all services including  drugs, consumables, diagnostics and blood are free of cost in labour room </t>
  </si>
  <si>
    <t xml:space="preserve">Check if there are no user charges of any services in labour room .
Ask Pregnant women and their attendants if they have not paid for any services or any informal fees to service providers </t>
  </si>
  <si>
    <t>ME B5.2</t>
  </si>
  <si>
    <t>ME B5.3</t>
  </si>
  <si>
    <t>ME B5.4</t>
  </si>
  <si>
    <t>Standard C1</t>
  </si>
  <si>
    <t>ME C1.1</t>
  </si>
  <si>
    <t xml:space="preserve">Adequate space as per delivery load </t>
  </si>
  <si>
    <t xml:space="preserve"> Labour tables should be placed in a way that there is a distance of at least 3 feet from the sidewall, at least 2 feet from head end wall, and at least 6’ from the second table </t>
  </si>
  <si>
    <t>ME C1.2</t>
  </si>
  <si>
    <t xml:space="preserve">Patient amenities are provided as per patient load </t>
  </si>
  <si>
    <t>Availability of patients amenities such as Drinking water, Toilet &amp; Changing area</t>
  </si>
  <si>
    <t>Dedicated Toilets for Labour Room area and Staff Rooms. LDR concept for Labour Room should have attached toilet with each LDR unit . Toilets are provided with western style toilet seats. Drinking water Facility within labour room
For Pregnant women  &amp; companion</t>
  </si>
  <si>
    <t>ME C1.3</t>
  </si>
  <si>
    <t xml:space="preserve">Labour Room layout is arranged in LDR concept </t>
  </si>
  <si>
    <t xml:space="preserve">Labour Room and associated services are arranged according to Labour-Delivery-Recovery Concepts with each LDR unit comprising of 4 Labour Beds and dedicated Nursing Station and New Born Corner  </t>
  </si>
  <si>
    <t>Availability of   Registration Area &amp; Waiting area</t>
  </si>
  <si>
    <t>Dedicated reception and registration area the entry of Labour Room Complex with registration desk and seating arrangement for 30 people in waiting area</t>
  </si>
  <si>
    <t xml:space="preserve">Availability of Triage and Examination Area </t>
  </si>
  <si>
    <t xml:space="preserve">Dedicated Triage &amp; Examination  room with two examination beds for segregation of High &amp; Low Risk patients  
Entry to the labour room should not be direct. Check if there is any buffer area  </t>
  </si>
  <si>
    <t xml:space="preserve">Dedicated nursing station and Duty Rooms </t>
  </si>
  <si>
    <t>One common Nursing station for Conventional Labour Room 
Dedicated Nursing station for Each unit if LDR concept is followed</t>
  </si>
  <si>
    <t xml:space="preserve">Availability of Storage Area </t>
  </si>
  <si>
    <t xml:space="preserve">A dedicated sub store with cabinets and storage racks for storing supplies 
Separate Clean room &amp; Dirty Utility room for Storing Sterile and Used goods respectively </t>
  </si>
  <si>
    <t xml:space="preserve">Availability of Newborn Care area </t>
  </si>
  <si>
    <t xml:space="preserve">One Dedicated Newborn care area for each four tables.  Incase of LDR dedicated NBCA for each unit.There should be no obstruction between labour table and Newborn corner for swift shifting of newborn requiring resuscitation Radiant Warmer Should have free space from three sides  
 </t>
  </si>
  <si>
    <t xml:space="preserve">Availability of Staff  Room &amp;  Doctor's Duty Room </t>
  </si>
  <si>
    <t>Dedicated rooms for Nursing staff  and Doctors provided with beds, storage furniture and attached toilets</t>
  </si>
  <si>
    <t>ME C1.4</t>
  </si>
  <si>
    <t xml:space="preserve">Corridors connecting labour room are broad enough to manage stretcher and trolleys </t>
  </si>
  <si>
    <t>Corridor should be wide enough that 2 stretcher can pass simultaneously without any hassle</t>
  </si>
  <si>
    <t>ME C1.5</t>
  </si>
  <si>
    <t xml:space="preserve">Availability of functional telephone and Intercom Services </t>
  </si>
  <si>
    <t xml:space="preserve">Check availability of functional telephone and intercom connections </t>
  </si>
  <si>
    <t>ME C1.6</t>
  </si>
  <si>
    <t>Availability of labour tables as per delivery load</t>
  </si>
  <si>
    <t>Less than 20 Deliveries/ Month -1
20-99 Deliveries/ Month - 2
100- 199 Deliveries/Month -4
200- 499 Deliveries/Month -6
More than 500 Deliveries-
Conventional Labour Room - Monthly Delivery Cases X 0.014
(Labour- Delivery-Recovery) LDR format  -  Monthly Delivery Cases X.028</t>
  </si>
  <si>
    <t>ME C1.7</t>
  </si>
  <si>
    <t>Labour room is in Proximity and function linkage with OT  &amp; SNCU</t>
  </si>
  <si>
    <t xml:space="preserve">Check labour room is located in the proximity of Maternity OT and SNCU/ NICU in one block only with means of swift shifting of patients in case of emergency. If located on different floor lift/ ramp with manned trolley should be provided </t>
  </si>
  <si>
    <t>Unidirectional  flow of care</t>
  </si>
  <si>
    <t>Labour room lay out and arrangement of services are designed in a way, that there is no criss cross  movement of patient, staff, supplies &amp; equipment</t>
  </si>
  <si>
    <t>Standard C2</t>
  </si>
  <si>
    <t xml:space="preserve">Check for fixtures and furniture like cupboards, cabinets, and heavy equipment , hanging objects are properly fastened and secured </t>
  </si>
  <si>
    <t>ME C2.3</t>
  </si>
  <si>
    <t>Labour room does not have temporary connections and loosely hanging wires</t>
  </si>
  <si>
    <t xml:space="preserve">Switch Boards other electrical installations are intact. Check adequate power outlets have been provided as per requirement of electric appliances </t>
  </si>
  <si>
    <t>ME C2.4</t>
  </si>
  <si>
    <t xml:space="preserve">Check if safety features  have been provided in infrastructure </t>
  </si>
  <si>
    <t>The floor of the labour room complex should be made of  anti-skid material. 
Each window have 2-panel sliding
doors. The outside panel be fixed The second panel should be moving with frosted glass and a lock.</t>
  </si>
  <si>
    <t>Standard C3</t>
  </si>
  <si>
    <t>ME C3.1</t>
  </si>
  <si>
    <t>Labour room has sufficient fire  exit to permit safe escape to its occupant at time of fire</t>
  </si>
  <si>
    <t>ME C3.2</t>
  </si>
  <si>
    <t>Labour  room  has installed fire Extinguishers &amp; expiry is displayed on each fire extinguisher</t>
  </si>
  <si>
    <t xml:space="preserve"> Class A , Class B, C type or ABC type. Check the expiry date for fire extinguishers are displayed on each extinguisher as well as due date for next refilling is clearly mentioned</t>
  </si>
  <si>
    <t>ME C3.3</t>
  </si>
  <si>
    <t>Check staff is aware of RACE (Rescue-Alarm-Contain-Extinguish) method for in case of fire and confident in using fire extinguisher.</t>
  </si>
  <si>
    <t>Standard C4</t>
  </si>
  <si>
    <t>ME C4.1</t>
  </si>
  <si>
    <t xml:space="preserve">Availability of Ob&amp;G specialist </t>
  </si>
  <si>
    <t xml:space="preserve">100-200 Deliveries -1 (OBG/EMOC)
200 - 500 Deliveries - 1 OBG (Mandatory  + 4 (OBG/EMOC)
&gt;500 3 OBG + 4 EMOC </t>
  </si>
  <si>
    <t xml:space="preserve">Availability of Pediatrician </t>
  </si>
  <si>
    <t xml:space="preserve">At least 1 pediatrician </t>
  </si>
  <si>
    <t>ME C4.2</t>
  </si>
  <si>
    <t xml:space="preserve">Availability of General duty doctor </t>
  </si>
  <si>
    <t xml:space="preserve">At least 4 Medical Officers </t>
  </si>
  <si>
    <t>ME C4.3</t>
  </si>
  <si>
    <t>Availability of Nursing staff /ANM</t>
  </si>
  <si>
    <t xml:space="preserve"> Deliveries Per month-
100-200- 8
200-500 -12 
&gt; 500 - 16 </t>
  </si>
  <si>
    <t>ME C4.4</t>
  </si>
  <si>
    <t>ME C4.5</t>
  </si>
  <si>
    <t xml:space="preserve">Availability of house keeping staff &amp; Security Guards  </t>
  </si>
  <si>
    <t>Housekeeping Staff as per delivery load 
100-200- 4
200-500 - 8 
Security Guards as per Delivery Load 
&gt; 500 - 12  
100-200- 4
200-500 - 6
&gt; 500 - 8</t>
  </si>
  <si>
    <t>Nursing staff is skilled identifying and managing complication</t>
  </si>
  <si>
    <t xml:space="preserve">Counsellor is skilled for postnatal counselling </t>
  </si>
  <si>
    <t>Standard C5</t>
  </si>
  <si>
    <t>The facility provides drugs and consumables required for assured services.</t>
  </si>
  <si>
    <t>ME C5.1</t>
  </si>
  <si>
    <t xml:space="preserve">Availability of uterotonic Drugs </t>
  </si>
  <si>
    <t>Inj Oxytocin 10 IU (to be kept in fridge) Tab Misoprostol 200mg</t>
  </si>
  <si>
    <t xml:space="preserve">Availability of Anti-infective Drugs </t>
  </si>
  <si>
    <t>Cap Ampicillin 500mg, Tab Metronidazole 400mg, Inj Gentamicin</t>
  </si>
  <si>
    <t>Availability of Antihypertensive , analgesic and antipyretic and Anesthetic drugs</t>
  </si>
  <si>
    <t xml:space="preserve">  Nifedipine, Methyldopa, Inj Hydralazine,  Tab Paracetamol, Tab Ibuprofen, Inj Xylocaine 2%,</t>
  </si>
  <si>
    <t xml:space="preserve">Availability of IV Fluids </t>
  </si>
  <si>
    <t xml:space="preserve"> IV fluids, Normal saline, Ringer lactate,</t>
  </si>
  <si>
    <t xml:space="preserve">Availability of Vitamins </t>
  </si>
  <si>
    <t xml:space="preserve">  Vit K</t>
  </si>
  <si>
    <t>ME C5.2</t>
  </si>
  <si>
    <t>Availability of dressings material and Sanitary pads</t>
  </si>
  <si>
    <t>Gauze piece and cotton swabs, sanitary Napkins (2 for Each Delivery),  Sanitary Pads (4 for each delivery, needle (round body and cutting), chromic catgut no. 0, antiseptic solution</t>
  </si>
  <si>
    <t xml:space="preserve">Availability of syringes and IV Sets /tubes and consumables for newborn </t>
  </si>
  <si>
    <t>Paediatric IV sets,urinery catheter,  Gastric tube and cord clamp, Baby ID tag</t>
  </si>
  <si>
    <t>ME C5.3</t>
  </si>
  <si>
    <t xml:space="preserve">Emergency drug trays are maintained at every point of care, wherever it may be needed </t>
  </si>
  <si>
    <t>Emergency Drug Tray is maintained</t>
  </si>
  <si>
    <t xml:space="preserve"> Inj Magsulf 50%, Inj Calcium gluconate 10%, Inj Dexamethasone, inj Hydrocortisone Succinate, Inj Ampicillin, Inj Gentamicin,  inj metronidazole, , Inj diazepam, inj Pheniramine maleate, inj Corboprost, Inj Pentazocine, Inj Promethazine, Betamethasone, Inj Hydralazine, Nifedipine, Methyldopa,ceftriaxone </t>
  </si>
  <si>
    <t>Standard C6</t>
  </si>
  <si>
    <t>ME C6.1</t>
  </si>
  <si>
    <t xml:space="preserve">One set of Digital BP apparatus,  Stethoscope,  Adult Thermometer , Baby Thermometer,  baby forehead thermometer, Handheld Fetal Doppler , Fetoscope, baby weighting scale, Measuring Tape for four labour tables or at least two sets., Wall clock </t>
  </si>
  <si>
    <t>ME C6.2</t>
  </si>
  <si>
    <t>Availability of  instrument arranged in Delivery trays</t>
  </si>
  <si>
    <t>Cord Cutting Scissor, Artery forceps, Cord clamp, Sponge holder, speculum, kidney tray,  bowl for antiseptic lotion are present in tray</t>
  </si>
  <si>
    <t>Delivery kits are in adequate numbers as per load</t>
  </si>
  <si>
    <t>One autoclaved delivery tray for each table plus 4 extra trays</t>
  </si>
  <si>
    <t>Availability of Instruments arranged  for Episiotomy  trays</t>
  </si>
  <si>
    <t xml:space="preserve"> Episiotomy scissor, kidney tray, artery forceps, allis forceps, sponge holder, toothed forceps, needle holder,thumb forceps, are present in tray</t>
  </si>
  <si>
    <t>Availability of Baby tray</t>
  </si>
  <si>
    <t>Two pre warmed towels/sheets for wrapping the baby, mucus extractor, bag and mask (0 &amp;1 no.), sterilized thread for cord/cord clamp, nasogastric tube are present in tray</t>
  </si>
  <si>
    <t>Availability of instruments arranged for MVA/EVA tray</t>
  </si>
  <si>
    <t>Speculum, anterior  vaginal wall retractor, posterior wall retractor, sponge holding forceps, MVA syringe, cannulas, MTP, cannulas, small bowl of antiseptic lotion, are present in tray</t>
  </si>
  <si>
    <t>Availability of instruments arranged for PPIUCD tray</t>
  </si>
  <si>
    <t>PPIUCD insertion forceps, CuIUCD 380A/Cu IUCD375 in sterile package are present in tray</t>
  </si>
  <si>
    <t xml:space="preserve">Availability of Radiant Warmers </t>
  </si>
  <si>
    <t xml:space="preserve">1 Functional Radiant warmer for each four tables </t>
  </si>
  <si>
    <t>ME C6.3</t>
  </si>
  <si>
    <t xml:space="preserve">Availability of Diagnostic Instruments </t>
  </si>
  <si>
    <t>Atleast 2 Glucometers, Protien Urea Test Kit , HB Testing Kits, HIV Kits.</t>
  </si>
  <si>
    <t>ME C6.4</t>
  </si>
  <si>
    <t xml:space="preserve">Availability of resuscitation  Instruments  for Newborn &amp; Mother </t>
  </si>
  <si>
    <t xml:space="preserve">Availability of Neonatal Resuscitation Kit  Pediatric resuscitator bag (volume 250 ml) with masks of
0 and 1 size for each Radiant warmer 
Adult Resuscitation Kit </t>
  </si>
  <si>
    <t>ME C6.5</t>
  </si>
  <si>
    <t>Refrigerator, Movable Crash cart/Drug trolley, instrument trolley, dressing trolley</t>
  </si>
  <si>
    <t>Availability of equipment for cleaning &amp; sterilization</t>
  </si>
  <si>
    <t>Buckets for mopping, Separate mops for labour room and circulation area duster, waste trolley, Deck brush, Autoclave</t>
  </si>
  <si>
    <t>ME C6.7</t>
  </si>
  <si>
    <t>Availability of Labour Beds with attachment/accessories</t>
  </si>
  <si>
    <t>Each labor bed should be have following facilities 
 Adjustable side rails, Facilities for Trendelenburg/reverse positions, Facilities for height adjustment, Stainless steel IV rod, wheels &amp; brakes ,Steel basins attachment, Calf support, handgrip, legs support.</t>
  </si>
  <si>
    <t xml:space="preserve">Availability of Mattress for each Labour Beds </t>
  </si>
  <si>
    <t xml:space="preserve">Mattress should be in three parts and seamless in each part with a thin cushioning at the joints, detachable at perineal end. It should be washable and water proof with extra set. </t>
  </si>
  <si>
    <t>ME C7.1</t>
  </si>
  <si>
    <t>Criteria for Competence assessment are defined  for clinical and Para clinical staff</t>
  </si>
  <si>
    <t>Check parameters for assessing skills and proficiency of clinical staff has been defined</t>
  </si>
  <si>
    <t xml:space="preserve">Check objective checklist such OSCE (Onsite Clinical Examination) defined Dakshta program are available at the labor room </t>
  </si>
  <si>
    <t>ME C7.2</t>
  </si>
  <si>
    <t>Competence assessment of Clinical and Para clinical staff is done on predefined  criteria at least once in a year</t>
  </si>
  <si>
    <t xml:space="preserve">Check for competence assessment is done at least once in a year </t>
  </si>
  <si>
    <t xml:space="preserve">Check for records of competence assessment using OSCE including filled checklist, scoring and grading . Verify with staff for actual competence assessment done </t>
  </si>
  <si>
    <t xml:space="preserve">ME C7.9 </t>
  </si>
  <si>
    <t>The Staff is provided training as per defined core competencies and training plan</t>
  </si>
  <si>
    <t>Navjat Shishu Surkasha Karyakarm (NSSK) training &amp; Skilled birth Attendant (SBA)</t>
  </si>
  <si>
    <t xml:space="preserve">Check training records </t>
  </si>
  <si>
    <t>Biomedical Waste Management&amp; Infection control and hand hygiene ,Patient safety</t>
  </si>
  <si>
    <t>Training on Quality Management</t>
  </si>
  <si>
    <t>Assessment, action planning, PDCA, 5S &amp; use of checklist</t>
  </si>
  <si>
    <t xml:space="preserve">Training on Respectful  Maternal Care </t>
  </si>
  <si>
    <t xml:space="preserve">ME C7.10 </t>
  </si>
  <si>
    <t>There is established procedure for utilization of skills gained thought trainings by on -job supportive supervision</t>
  </si>
  <si>
    <t xml:space="preserve">Labour room staff is provided refresher training </t>
  </si>
  <si>
    <t xml:space="preserve">Check with training records the labour room staff have been provided refresher training  at lest once in every 12 month on Intrapartum care, Identification and &amp; management of obstetric emergencies  and Essential Newborn care &amp; Breast feeding  support </t>
  </si>
  <si>
    <t>Standard D1</t>
  </si>
  <si>
    <t>ME D1.1</t>
  </si>
  <si>
    <t xml:space="preserve">Check with AMC records/ Warranty documents </t>
  </si>
  <si>
    <t>Check for breakdown &amp; Maintenance  record in the log book</t>
  </si>
  <si>
    <t>ME D1.2</t>
  </si>
  <si>
    <t>BP apparatus, thermometers, weighing scale , radiant warmer etc are calibrated . Check for records /calibration stickers</t>
  </si>
  <si>
    <t>ME D1.3</t>
  </si>
  <si>
    <t>Up to date instructions for operation and maintenance of equipments are readily available with labour room staff.</t>
  </si>
  <si>
    <t xml:space="preserve">Check operating and trouble shooting instructions of equipment such as radiant warmer are available at labour room </t>
  </si>
  <si>
    <t>Standard D2</t>
  </si>
  <si>
    <t xml:space="preserve">Stock level are daily updated
Requisition are timely placed well before reaching the stock out level.                  
Check with stock and indent registers. </t>
  </si>
  <si>
    <t>ME D2.3</t>
  </si>
  <si>
    <t xml:space="preserve">Check drugs and consumables are  kept at allocated space in Crash cart/ Drug trolleys and are labelled. Look alike and sound alike drugs are kept seprately </t>
  </si>
  <si>
    <t xml:space="preserve">Empty and  filled cylinders are labelled and updated </t>
  </si>
  <si>
    <t xml:space="preserve">Empty and filled cylinders are kept separately and labelled, flow meter is working and pressure/ flow rate is updated in the checklist </t>
  </si>
  <si>
    <t>ME D2.4</t>
  </si>
  <si>
    <t xml:space="preserve">Expiry dates' are maintained at emergency drug tray / Crash cart </t>
  </si>
  <si>
    <t xml:space="preserve">Expiry dates against drugs are mentioned  crash cart/ emergency drug tray 
No expiry drug found </t>
  </si>
  <si>
    <t>ME D2.5</t>
  </si>
  <si>
    <t xml:space="preserve">There is practice of calculating and maintaining buffer stock </t>
  </si>
  <si>
    <t xml:space="preserve">At least one week of minimum buffer stock is  maintained all the time in the labour room. Minimum stock and reorder level are calculated based on consumption in a week accordingly </t>
  </si>
  <si>
    <t xml:space="preserve">Department maintained stock and expenditure register of drugs and consumables </t>
  </si>
  <si>
    <t xml:space="preserve">Check stock and expenditure register is adequately maintained </t>
  </si>
  <si>
    <t>ME D2.6</t>
  </si>
  <si>
    <t xml:space="preserve">There is procedure for replenishing drug tray /crash cart </t>
  </si>
  <si>
    <t>SI/RR/OB</t>
  </si>
  <si>
    <t>ME D2.7</t>
  </si>
  <si>
    <t xml:space="preserve">Check for temperature charts are maintained and updated periodically. Refrigerators meant for storing drugs should not be used for storing other items such as eatables </t>
  </si>
  <si>
    <t>ME D2.8</t>
  </si>
  <si>
    <t>Standard D3</t>
  </si>
  <si>
    <t>ME D3.1</t>
  </si>
  <si>
    <t>Adequate Illumination at delivery table &amp; observation area</t>
  </si>
  <si>
    <t xml:space="preserve">Labour Area - 500 Lux 
Support Area - 150 Lux </t>
  </si>
  <si>
    <t>ME D3.2</t>
  </si>
  <si>
    <t>There is no overcrowding in labour room</t>
  </si>
  <si>
    <t xml:space="preserve">Visitors are restricted at labour room. One birth companion is allowed to stay with the Pregnant women </t>
  </si>
  <si>
    <t xml:space="preserve">Temperature of the labour room should be kept around 26-28 degree C ,labour complex should have split ACs  with tonnage = (square root of area)/10 and one ceiling mounted fan for every labour table . Area should be drought free </t>
  </si>
  <si>
    <t>ME D3.4</t>
  </si>
  <si>
    <t>Security arrangement in labour room</t>
  </si>
  <si>
    <t xml:space="preserve">Dedicated security guards preferably female security staff. CCTV Camera at entrance / circulation areas </t>
  </si>
  <si>
    <t>Check adequate security measures have been taken for safety and security of staff working in labour room</t>
  </si>
  <si>
    <t>Standard D4</t>
  </si>
  <si>
    <r>
      <t>Exterior &amp; Interior</t>
    </r>
    <r>
      <rPr>
        <sz val="11"/>
        <color rgb="FFFF0000"/>
        <rFont val="Calibri"/>
        <family val="2"/>
        <scheme val="minor"/>
      </rPr>
      <t xml:space="preserve"> </t>
    </r>
    <r>
      <rPr>
        <sz val="11"/>
        <rFont val="Calibri"/>
        <family val="2"/>
        <scheme val="minor"/>
      </rPr>
      <t xml:space="preserve">of the  facility building is maintained appropriately </t>
    </r>
  </si>
  <si>
    <t>Interior &amp; exterior of patient care areas are plastered &amp; painted &amp; building are white washed in uniform colour</t>
  </si>
  <si>
    <t>Wall and Ceiling of Labour Room are painted in white colour. The walls of the labour room complex should be made of white wall tiles, with seamless joint, and extending up to the ceiling.</t>
  </si>
  <si>
    <t>ME D4.2</t>
  </si>
  <si>
    <t xml:space="preserve">All area are clean  with no dirt,grease,littering and cobwebs. Surface of furniture and fixtures are clean </t>
  </si>
  <si>
    <t xml:space="preserve">Check toilet seats, floors, basins etc are clean and water supply with functional cistern has been provided. </t>
  </si>
  <si>
    <t>ME D4.3</t>
  </si>
  <si>
    <t>Check for there is no seepage , Cracks, chipping of plaster Window panes , doors and other fixtures are intact</t>
  </si>
  <si>
    <t xml:space="preserve">Check for delivery as well as auxiliary areas </t>
  </si>
  <si>
    <t>Delivery table are intact and  without rust &amp; Mattresses are intact and clean</t>
  </si>
  <si>
    <t xml:space="preserve">Observe for any signs for rusting or accumulation of dirt/ grease/ encrusted body fluid </t>
  </si>
  <si>
    <t>ME D4.5</t>
  </si>
  <si>
    <t>No condemned/Junk material in the Labour room</t>
  </si>
  <si>
    <t xml:space="preserve">Check of any obsolete article including equipment, instrument, records, drugs and consumables </t>
  </si>
  <si>
    <t xml:space="preserve">Check for no stray animal in and around labour room </t>
  </si>
  <si>
    <t>Standard D5</t>
  </si>
  <si>
    <t>ME D5.1</t>
  </si>
  <si>
    <t xml:space="preserve">Availability of 24x7 running and portable water </t>
  </si>
  <si>
    <t xml:space="preserve">Availability of 24X7 Running water &amp;  hot water facility. </t>
  </si>
  <si>
    <t>ME D5.2</t>
  </si>
  <si>
    <t>Availability of power back  up in labour room</t>
  </si>
  <si>
    <t xml:space="preserve">Check for 24X7 availability of power backup including  Dedicated UPS and emergency light </t>
  </si>
  <si>
    <t>Standard D7</t>
  </si>
  <si>
    <t>ME D7.1</t>
  </si>
  <si>
    <t>Availability &amp; use of clean linen</t>
  </si>
  <si>
    <t xml:space="preserve">Clean Delivery gown is provided to Pregnant Women &amp; 
sterile drape for baby.  </t>
  </si>
  <si>
    <t>ME D7.2</t>
  </si>
  <si>
    <t xml:space="preserve">There is  system to check the cleanliness and Quantity of the linen </t>
  </si>
  <si>
    <t>Quantity of linen is checked before sending it to laundry. Cleanliness &amp; Quantity of linen is checked received from laundry. Records are maintained</t>
  </si>
  <si>
    <t>Standard D10</t>
  </si>
  <si>
    <t xml:space="preserve">The facility is compliant with all statutory and regulatory requirement imposed by local, state or central government  </t>
  </si>
  <si>
    <t>ME D10.1</t>
  </si>
  <si>
    <t xml:space="preserve">The facility has requisite licenses and certificates for operation of hospital and different activities </t>
  </si>
  <si>
    <t>ME D10.3</t>
  </si>
  <si>
    <t>Standard D11</t>
  </si>
  <si>
    <t xml:space="preserve">Roles &amp; Responsibilities of administrative and clinical staff are determined as per govt. regulations and standards operating procedures.  </t>
  </si>
  <si>
    <t>ME D11.1</t>
  </si>
  <si>
    <t>ME D11.2</t>
  </si>
  <si>
    <t xml:space="preserve">The facility has an established procedure for duty roster and deputation to different departments </t>
  </si>
  <si>
    <t>Staff posted in the labor room should not be rotated outside the labor room</t>
  </si>
  <si>
    <t xml:space="preserve">Check with the duty roster </t>
  </si>
  <si>
    <t>ME D11.3</t>
  </si>
  <si>
    <t xml:space="preserve">As per hospital administration or state policy </t>
  </si>
  <si>
    <t>Standard E1</t>
  </si>
  <si>
    <t>ME E1.1</t>
  </si>
  <si>
    <t xml:space="preserve"> Unique  identification number  &amp; patient demographic records are generated  during process of registration &amp; admission </t>
  </si>
  <si>
    <t>Check for  demographics like Name, age, Sex, Chief complaint, etc.</t>
  </si>
  <si>
    <t>ME E1.3</t>
  </si>
  <si>
    <t>There is procedure for admitting Pregnant women directly coming to Labour room</t>
  </si>
  <si>
    <t xml:space="preserve">There is no delay in admission of pregnant women in labour pain </t>
  </si>
  <si>
    <t>OB/SI/RR</t>
  </si>
  <si>
    <t>Co relate the time admission with &amp; clinical intervention (vital chart , partograph, medication given etc.)</t>
  </si>
  <si>
    <t>ME E1.4</t>
  </si>
  <si>
    <t>Check how service provider cope with shortage of delivery tables due to high patient load</t>
  </si>
  <si>
    <t xml:space="preserve">Provision of extra tables. </t>
  </si>
  <si>
    <t>Standard E2</t>
  </si>
  <si>
    <t>ME E2.1</t>
  </si>
  <si>
    <t xml:space="preserve">Rapid Initial assessment of Pregnant Women to identify complication and Prioritize care 
 </t>
  </si>
  <si>
    <t>RR/SI/OB</t>
  </si>
  <si>
    <t xml:space="preserve">Recording of vitals and FHR. immediate sign if following danger sign are present - difficulty in breathing, fever, sever abdominal pain, Convulsion or unconsciousness, Severe headache or blurred vision </t>
  </si>
  <si>
    <t xml:space="preserve">Recording and reporting of Clinical History </t>
  </si>
  <si>
    <t xml:space="preserve">Recording of women obstetric History including
LMP and EDD Parity, Gravid status, h/o CS, Live birth, Still Birth, Medical History (TB, Heart diseases, STD etc) HIV status and Surgical History </t>
  </si>
  <si>
    <t xml:space="preserve">Recording of current labour details  </t>
  </si>
  <si>
    <t xml:space="preserve">Time of start, frequency of contractions, time of bag of water leaking, colour and smell of fluid and baby movement </t>
  </si>
  <si>
    <t xml:space="preserve">Physical Examination </t>
  </si>
  <si>
    <t xml:space="preserve">Recording of Vitals , shape &amp; Size of abdomen , presence of  scars, foetal lie  and presentation. &amp; vaginal examination </t>
  </si>
  <si>
    <t>ME E2.2</t>
  </si>
  <si>
    <t>There is fixed schedule for reassessment of Pregnant women as per standard protocol</t>
  </si>
  <si>
    <t xml:space="preserve">There is fix schedule of reassessment as per protocols. Assessment finding should be recorded in partograph </t>
  </si>
  <si>
    <t>Standard E3</t>
  </si>
  <si>
    <t>The facility has defined and established procedures for continuity of care of patient and referral</t>
  </si>
  <si>
    <t>ME E3.1</t>
  </si>
  <si>
    <t>The facility has established procedure for continuity of care during interdepartmental transfer</t>
  </si>
  <si>
    <t>There is procedure of handing  over patient / new born from labour room to OT/ Ward/SNCU</t>
  </si>
  <si>
    <t>Hand over from Labour Room to the destination department is given while shifting the Mother &amp; Baby.  Shifting to ward should be done at least two hours after delivery in case of conventional LR and 4 hours in case of LDR</t>
  </si>
  <si>
    <t xml:space="preserve">There is a procedure for consultation of  the patient to other specialist with in the hospital </t>
  </si>
  <si>
    <t xml:space="preserve">check if there are linkages and established process for calling other specialist in labour room if required </t>
  </si>
  <si>
    <t>ME E3.2</t>
  </si>
  <si>
    <t>The facility provides appropriate referral linkages to the patients/Services  for transfer to other/higher facilities to assure the continuity of care.</t>
  </si>
  <si>
    <t>Reason for referral is clearly stated and referral is authorized competent person (Gynaecologist or Medical Officer on duty)</t>
  </si>
  <si>
    <t xml:space="preserve">Verify with referral records that reasons for referral were clearly mentioned and rational. Referral is authorized by Gynaecologist or Medical officer on duty  after ascertaining that case can not be managed at the facility 
Labor room staff confirms the suitability of referral with higher centers to ascertain that case can be managed at higher center and will not require further referrals  </t>
  </si>
  <si>
    <t xml:space="preserve">Essential information regarding referral facilities are available at labour room </t>
  </si>
  <si>
    <t xml:space="preserve">Check for availability of following -
Referral Pathway
Names, Contact details  and duty schedules for responsible persons higher referral centers
Name , Contact details, duty schedule of Ambulance services  </t>
  </si>
  <si>
    <t xml:space="preserve">Advance communication regarding the patient's condition is shared with the higher center </t>
  </si>
  <si>
    <t>The information  regarding the case, expected time of arrival and special facilities such as specialist, blood, intensive care may be required is communicated to the higher center</t>
  </si>
  <si>
    <t xml:space="preserve">A referral slip/ Discharge card is provided to patient when referred to another health care facility. Referral slip includes demographic details,  History of woman, examination findings, management done , drugs administered, any procedure done, reason for referral, detail of referral center including whom to contact and signature of approving medical officer </t>
  </si>
  <si>
    <t xml:space="preserve"> Referral vehicle is being arranged </t>
  </si>
  <si>
    <t xml:space="preserve">Check labour room staff facilitates arrangement of ambulance for transferring the patient to higher center . Patient attendant are not asked to arrange vehicle by their own 
Check if labour room staff checks ambulance preparedness in terms of necessary equipments, drugs, accompanying staff in terms of care that may be required in transit </t>
  </si>
  <si>
    <t xml:space="preserve">Referral checklist &amp; Referral in/ Out register is maintained all referred cases </t>
  </si>
  <si>
    <t xml:space="preserve">Referral check list is filled before referral to ensure all necessary steps have been taken for safe referral including advance communication,  transport arrangement, accompanying care provider, referral slip , time taken for referral etc. regarding referral cases including demographics, date &amp; time of admission, date &amp; time of referral, diagnosis at referral and follow up of outcome is recorded in referral register </t>
  </si>
  <si>
    <t xml:space="preserve">Follow-up of referral cases is done </t>
  </si>
  <si>
    <t xml:space="preserve">Check that labour room staff follow up of referred cases for timely arrival and appropriate care provided at higher center. Outcome and deficiencies if any should be recorded in referral out register. </t>
  </si>
  <si>
    <t>ME E3.3</t>
  </si>
  <si>
    <t xml:space="preserve">Nurse is assigned for each pregnant  women </t>
  </si>
  <si>
    <t>Check for nursing hand over</t>
  </si>
  <si>
    <t xml:space="preserve">The facility is connected to medical colleges through telemedicine services </t>
  </si>
  <si>
    <t>Standard E4</t>
  </si>
  <si>
    <t>ME E4.1</t>
  </si>
  <si>
    <t xml:space="preserve">Identification  tags for mother and baby </t>
  </si>
  <si>
    <t>ME E4.2</t>
  </si>
  <si>
    <t xml:space="preserve">Verbal orders are rechecked before administration.  Verbal orders are documented in the case sheet </t>
  </si>
  <si>
    <t>ME E4.3</t>
  </si>
  <si>
    <t xml:space="preserve">Handover is given during the shift change beside the pregnant women explaining the condition,  care provided and any specific care if required </t>
  </si>
  <si>
    <t>ME E4.4</t>
  </si>
  <si>
    <t>ME E4.5</t>
  </si>
  <si>
    <t xml:space="preserve">Check  for BP, pulse,temp,Respiratory rate  FHR,dilation Uterine Contractions, blood loss any other vital required is monitored and recoded in case sheet </t>
  </si>
  <si>
    <t>Standard E5</t>
  </si>
  <si>
    <t xml:space="preserve">The facility has a procedure to identify high risk and vulnerable patients.  </t>
  </si>
  <si>
    <t>ME E5.1</t>
  </si>
  <si>
    <t>Check the measure taken to prevent new born theft, sweeping and baby fall</t>
  </si>
  <si>
    <t>ME E5.2</t>
  </si>
  <si>
    <t xml:space="preserve">High Risk Pregnancy cases are identified and kept in intensive monitoring </t>
  </si>
  <si>
    <t>List of cases identified as High Risk is available with labour room staff . Check for the frequency of observation: Ist stage :half an hour and 2nd stage: every 5 min</t>
  </si>
  <si>
    <t>Standard E6</t>
  </si>
  <si>
    <t xml:space="preserve"> The facility follows standard treatment guidelines defined by state/Central government for prescribing the generic drugs &amp; their rational use. </t>
  </si>
  <si>
    <t>ME E6.1</t>
  </si>
  <si>
    <t>The facility ensured that drugs are prescribed in generic name only</t>
  </si>
  <si>
    <t xml:space="preserve">Check for case sheet if drugs are prescribed under generic name only </t>
  </si>
  <si>
    <t xml:space="preserve">Check all the drugs in case sheet and discharge slip are written in generic name only. </t>
  </si>
  <si>
    <t>ME E6.2</t>
  </si>
  <si>
    <t>Check for that relevant Standard treatment protocols  are available at point of use</t>
  </si>
  <si>
    <t xml:space="preserve">Intrapartum care, Essential newborn care, Newborn Resuscitation, Pre- Eclampsia, Eclampsia, Postpartum hemorrhage , Obstructed Labour, Management of preterm labour </t>
  </si>
  <si>
    <t>Check BHT that drugs are prescribed as per treatment protocols &amp;Check for rational use of uterotonic drugs</t>
  </si>
  <si>
    <t>Standard E7</t>
  </si>
  <si>
    <t>The facility has defined procedures for safe drug administration</t>
  </si>
  <si>
    <t>ME E7.1</t>
  </si>
  <si>
    <t xml:space="preserve">There is process for identifying and cautious administration of high alert drugs  </t>
  </si>
  <si>
    <t xml:space="preserve">Check high alert drugs such as Magsulf, Oxytocin, Carbopost,  Adrenaline are identified in the labour room </t>
  </si>
  <si>
    <t>Maximum dose of high alert drugs are defined and communicated &amp; there is process to ensure that right doses of high alert drugs are only given</t>
  </si>
  <si>
    <t>Value for maximum doses as per age, weight and diagnosis are available with nursing station and doctor. A system of independent double check before administration, Error prone medical abbreviations are avoided</t>
  </si>
  <si>
    <t>ME E7.2</t>
  </si>
  <si>
    <t xml:space="preserve">Verify case sheets of sample basis </t>
  </si>
  <si>
    <t>ME E7.3</t>
  </si>
  <si>
    <t>Check for any open single dose vial with left  over content intended to be used later on.In multi dose vial needle is not left in the septum</t>
  </si>
  <si>
    <t xml:space="preserve">Check if adverse drug reaction form is available in labour room and reporting is in practice </t>
  </si>
  <si>
    <t>ME E7.4</t>
  </si>
  <si>
    <t xml:space="preserve">Check Nursing staff  is aware 7 Rs of Medication and follows them  </t>
  </si>
  <si>
    <t xml:space="preserve">Administration of medicines done after ensuring right patient, right drugs , right route, right time, Right dose , Right Reason and Right Documentation </t>
  </si>
  <si>
    <t>ME E7.5</t>
  </si>
  <si>
    <t>Standard E8</t>
  </si>
  <si>
    <t>The facility has defined and established procedures for maintaining, updating of patients’ clinical records and their storage</t>
  </si>
  <si>
    <t>ME E8.1</t>
  </si>
  <si>
    <t>Progress of labour is recorded</t>
  </si>
  <si>
    <t xml:space="preserve">Partograph </t>
  </si>
  <si>
    <t>ME E8.2</t>
  </si>
  <si>
    <t>Medication order, treatment plan, lab investigation are recoded adequately</t>
  </si>
  <si>
    <t>ME E8.3</t>
  </si>
  <si>
    <t>ME E8.4</t>
  </si>
  <si>
    <t>Delivery note is adequate</t>
  </si>
  <si>
    <t>Outcome of delivery, date and time, gestation age, delivery conducted by, type of delivery, complication if any ,indication of intervention, date and time of transfer, cause of death etc</t>
  </si>
  <si>
    <t>Baby note is adequate</t>
  </si>
  <si>
    <t>Did baby cry, Essential new born care, resuscitation if any, Sex, weight, time of initiation of breast feed, birth doses, congenital anomaly if any.</t>
  </si>
  <si>
    <t>ME E8.5</t>
  </si>
  <si>
    <t>Standard Formats are available</t>
  </si>
  <si>
    <t xml:space="preserve">Availability of standardized labour room case sheets including partograph and safe Birthing checklist </t>
  </si>
  <si>
    <t>ME E8.6</t>
  </si>
  <si>
    <t xml:space="preserve">Registers and records are maintained as per guidelines </t>
  </si>
  <si>
    <t xml:space="preserve">Labour room register, OT register, MTP register, Maternal death register and records, lab register, referral in /out register, internal &amp; PPIUD register , NBCC register, handover register </t>
  </si>
  <si>
    <t xml:space="preserve">Check records are numbered and labelled legibily </t>
  </si>
  <si>
    <t>ME E8.7</t>
  </si>
  <si>
    <t>Standard E9</t>
  </si>
  <si>
    <t>ME E9.1</t>
  </si>
  <si>
    <t>ME E9.2</t>
  </si>
  <si>
    <t>ME E9.3</t>
  </si>
  <si>
    <t>Standard E10</t>
  </si>
  <si>
    <t>ME E10.1</t>
  </si>
  <si>
    <t>ME E10.3</t>
  </si>
  <si>
    <t xml:space="preserve">The facility has explicit clinical criteria for providing intubation &amp; extubating, and care of patients on ventilation and subsequently on its removal </t>
  </si>
  <si>
    <t>ME E11.1</t>
  </si>
  <si>
    <t>ME E11.2</t>
  </si>
  <si>
    <t>ME E11.4</t>
  </si>
  <si>
    <t>The facility ensures adequate and timely availability of ambulances services and mobilization of resources, as per requirement</t>
  </si>
  <si>
    <t>ME E11.5</t>
  </si>
  <si>
    <t>Standard E12</t>
  </si>
  <si>
    <t>ME E12.1</t>
  </si>
  <si>
    <t>ME E12.3</t>
  </si>
  <si>
    <t xml:space="preserve">Nursing station is provided with the critical value of different test </t>
  </si>
  <si>
    <t xml:space="preserve">Check for list of critical values is available at nursing station </t>
  </si>
  <si>
    <t>Standard E13</t>
  </si>
  <si>
    <t>ME E13.5</t>
  </si>
  <si>
    <t>Protocol of blood transfusion is monitored &amp; regulated</t>
  </si>
  <si>
    <t xml:space="preserve">blood is kept on room temperature (28 degree C) before transfusion. Blood transfusion is monitored and regulated by qualified person </t>
  </si>
  <si>
    <t xml:space="preserve">The facility has established procedures for Anesthetic Services </t>
  </si>
  <si>
    <t>The facility has established procedures for Pre-anesthetic Check up and maintenance of records</t>
  </si>
  <si>
    <t>The facility has established procedures for monitoring during anesthesia and maintenance of records</t>
  </si>
  <si>
    <t xml:space="preserve">The facility has established procedures for Post-anesthesia care </t>
  </si>
  <si>
    <t>Standard E15</t>
  </si>
  <si>
    <t xml:space="preserve">The facility has defined and established procedures of Operation theatre services </t>
  </si>
  <si>
    <t>ME E15.1</t>
  </si>
  <si>
    <t xml:space="preserve">The facility has established procedures OT Scheduling </t>
  </si>
  <si>
    <t xml:space="preserve">The facility has established procedures for Preoperative care </t>
  </si>
  <si>
    <t xml:space="preserve">The facility has established procedures for Surgical Safety </t>
  </si>
  <si>
    <t xml:space="preserve">The facility has established procedures for Post operative care </t>
  </si>
  <si>
    <t>Standard E16</t>
  </si>
  <si>
    <t>ME E16.2</t>
  </si>
  <si>
    <t xml:space="preserve">Death note is written as per mother &amp; neonatal death review guidelines </t>
  </si>
  <si>
    <t xml:space="preserve">Maternal and neonatal death are recorded as per MDR guideline. Death note including efforts done for resuscitation is noted in patient record. Death summary is given to patient attendant quoting the immediate cause and underlying cause if possible </t>
  </si>
  <si>
    <t>There is established criteria for distinguishing between new-born death and still birth</t>
  </si>
  <si>
    <t>Every still birth is examined, classified by paediatrician before declaration &amp; record is maintained</t>
  </si>
  <si>
    <t xml:space="preserve">The facility has established procedures for Antenatal care as per  guidelines </t>
  </si>
  <si>
    <t>There is an established procedure for History taking, Physical examination, and counselling of each antenatal woman, visiting the facility.</t>
  </si>
  <si>
    <t>The facility ensures availability of diagnostic and drugs during antenatal care of pregnant women</t>
  </si>
  <si>
    <t xml:space="preserve">The facility has established procedures for Intranatal care as per guidelines </t>
  </si>
  <si>
    <t xml:space="preserve">
Facility staff adheres to standard procedures for management of second stage of labour.
</t>
  </si>
  <si>
    <r>
      <t xml:space="preserve">
Ensures 'six cleans' are followed during delivery
</t>
    </r>
    <r>
      <rPr>
        <sz val="11"/>
        <color rgb="FF0070C0"/>
        <rFont val="Calibri"/>
        <family val="2"/>
        <scheme val="minor"/>
      </rPr>
      <t/>
    </r>
  </si>
  <si>
    <r>
      <t xml:space="preserve">
Ensures 'six cleans' are followed during delivery 
Clean hands, Clean Surface, clean blade, clean cord tie, clean towel &amp; clean cloth to wrap mother 
</t>
    </r>
    <r>
      <rPr>
        <sz val="11"/>
        <color rgb="FF0070C0"/>
        <rFont val="Calibri"/>
        <family val="2"/>
        <scheme val="minor"/>
      </rPr>
      <t/>
    </r>
  </si>
  <si>
    <t xml:space="preserve">
Allows spontaneous delivery of head 
</t>
  </si>
  <si>
    <t>By flexing the head and giving perineal support</t>
  </si>
  <si>
    <t xml:space="preserve">Delivery of shoulders and Neck 
</t>
  </si>
  <si>
    <t xml:space="preserve">Manages cord round the neck; assists delivery of shoulders and body; delivers baby on mother's abdomen
</t>
  </si>
  <si>
    <t xml:space="preserve">Check no unneccessary episiotomy performed </t>
  </si>
  <si>
    <t>Check with records and interview with staff if they are still practicing routine episiotomy.</t>
  </si>
  <si>
    <t xml:space="preserve">Unnecessary augmentation and induction of labour is not done using uterotonics </t>
  </si>
  <si>
    <t xml:space="preserve">Check uterotonics such as oxytocin and mesoperstol is not used  for routine induction  normal labour unless clear medical indication and the expected
benefits outweigh the potential harms
Outpatient induction of labour is not done </t>
  </si>
  <si>
    <t xml:space="preserve">Facility staff adheres to standard procedure for active management of third stage of labour </t>
  </si>
  <si>
    <t>Rules out presence of second baby by palpating abdomen</t>
  </si>
  <si>
    <t xml:space="preserve">Check staff competence </t>
  </si>
  <si>
    <t>Use of Uterotonic Drugs</t>
  </si>
  <si>
    <t xml:space="preserve">Administration of 10 IU of oxytocin IM immediately after Birth . Check if there is practice of preloading the oxytocin inj for prompt administration after birth.
</t>
  </si>
  <si>
    <t>Control Cord Traction</t>
  </si>
  <si>
    <t xml:space="preserve">Only during Contraction </t>
  </si>
  <si>
    <t xml:space="preserve">Uterine tone assessment </t>
  </si>
  <si>
    <t>Checks for completeness of placenta before discarding</t>
  </si>
  <si>
    <t xml:space="preserve">After placenta expulsion , Checks Placenta &amp; Membranes for Completeness </t>
  </si>
  <si>
    <t xml:space="preserve">Facility staff adheres to standard procedures for routine care of new-born immediately after birth </t>
  </si>
  <si>
    <t xml:space="preserve">Wipes the baby with a clean pre-warmed towel and wraps baby in second pre-warmed towel;  </t>
  </si>
  <si>
    <t xml:space="preserve">Check staff competence through demonstration or case observation </t>
  </si>
  <si>
    <t>Performs delayed cord clamping and cutting (1-3 min);</t>
  </si>
  <si>
    <t>Initiates breast-feeding soon after birth</t>
  </si>
  <si>
    <t>Records birth weight and gives injection vitamin K</t>
  </si>
  <si>
    <t xml:space="preserve">Staff is aware of Indications for referring patient for to Surgical Intervention </t>
  </si>
  <si>
    <t xml:space="preserve">Ask staff how they identify slow progress of labour , How they interpret Partogram </t>
  </si>
  <si>
    <t xml:space="preserve">Management of Obstructed Labour </t>
  </si>
  <si>
    <t xml:space="preserve">Diagnosis obstructed labour based on data registered from the partograph, Re-hydrates the patient to maintain normal plasma volume, check vitals, gives broad spectrum antibiotics, perform bladder catheterization and takes blood for Hb &amp; grouping, Decides on the mode of delivery as per the condition of mother and the baby </t>
  </si>
  <si>
    <t>ME E18.5</t>
  </si>
  <si>
    <t xml:space="preserve">Facility staff adheres to standard protocols for identification and management of Pre Eclampsia / Eclampsia </t>
  </si>
  <si>
    <t>Records BP in every case
checks for proteinuria</t>
  </si>
  <si>
    <t xml:space="preserve">identifies danger signs of severe PE and convulsions; </t>
  </si>
  <si>
    <t xml:space="preserve">Administers injection magnesium sulphate appropriately; </t>
  </si>
  <si>
    <t>provides nursing care &amp; ensures specialist attention.</t>
  </si>
  <si>
    <t>ME E18.6</t>
  </si>
  <si>
    <t>Facility staff adheres to standard protocols for identification and management of PPH.</t>
  </si>
  <si>
    <t xml:space="preserve">Checks uterine tone and bleeding PV regularly </t>
  </si>
  <si>
    <t>Identifies PPH</t>
  </si>
  <si>
    <t xml:space="preserve">SI?OB/RR </t>
  </si>
  <si>
    <t>Assessment of bleeding (PPH if &gt;500 ml or &gt; 1 pad soaked in 5 Minutes or any bleeding sufficient to cause signs of hypovolemia in patient.</t>
  </si>
  <si>
    <t xml:space="preserve">Manages PPH as per protocol </t>
  </si>
  <si>
    <t xml:space="preserve">starts IV fluids, manages shock if present, gives uterotonic, identifies causes, performs cause specific management.
</t>
  </si>
  <si>
    <t xml:space="preserve">Staff knows the use of oxytocin for Management of PPH </t>
  </si>
  <si>
    <t xml:space="preserve">SI/OB/RR </t>
  </si>
  <si>
    <t>Initial Dose: Infuse 20 IU in 1 L NS/RL at 60 drops per minute
Continuing dose: Infuse 20 IU in 1 L NS/RL at 40 drops per minute
Maximum Dose: Not more than 3 L of IV fluids containing oxytocin</t>
  </si>
  <si>
    <t xml:space="preserve">Administration of another dose of Oxytocin 20IU in 500 ml of RL at 40-60 drops/min an attempt to deliver placenta with repeat controlled cord traction. If this fails performs manual removal of Placenta </t>
  </si>
  <si>
    <t>ME E18.7</t>
  </si>
  <si>
    <t xml:space="preserve">Facility staff adheres to standard protocols for Management of HIV in Pregnant Woman &amp; Newborn </t>
  </si>
  <si>
    <t>Provides ART for seropositive mothers/ links with ART center</t>
  </si>
  <si>
    <t xml:space="preserve">Check case records and Interview of staff </t>
  </si>
  <si>
    <t>Provides syrup Nevirapine to newborns of HIV seropositive mothers</t>
  </si>
  <si>
    <t>ME E18.8</t>
  </si>
  <si>
    <t>Facility staff adheres to standard protocol for identification and management of preterm delivery.</t>
  </si>
  <si>
    <t>Correctly estimates gestational age to confirm that labour is preterm</t>
  </si>
  <si>
    <t xml:space="preserve">Assessment and evaluation to confirm gestational age, administration of corticosteroid and tocolytoics for 24-34 weeks
Magnesium sulphate given to preterm labour &lt; 32 weeks </t>
  </si>
  <si>
    <t xml:space="preserve"> identifies conditions that may lead to preterm birth </t>
  </si>
  <si>
    <t xml:space="preserve">(severe PE/E, APH, PPROM); </t>
  </si>
  <si>
    <t xml:space="preserve">administers antenatal corticosteroids in pre term labour and conditions leading to pre term delivery (24-34 weeks); </t>
  </si>
  <si>
    <t xml:space="preserve">Review case records </t>
  </si>
  <si>
    <t>ME E18.9</t>
  </si>
  <si>
    <t>Staff identifies and manages infection in pregnant woman</t>
  </si>
  <si>
    <t>Records mother' s temperature at admission and assesses need for antibiotics</t>
  </si>
  <si>
    <t xml:space="preserve">Administers appropriate antibiotics to mother </t>
  </si>
  <si>
    <t>ME 18.10</t>
  </si>
  <si>
    <t>There is Established protocol for newborn resuscitation is followed at the facility.</t>
  </si>
  <si>
    <t xml:space="preserve">Facility staff adheres to standard protocol for resuscitating the newborn within 30 seconds.  </t>
  </si>
  <si>
    <t>Performs initial steps of resuscitation within 30 seconds: immediate cord cutting and PSSR at radiant warmer.</t>
  </si>
  <si>
    <t>Facility staff adheres to standard protocol for preforming bag and mask ventilation for 30 seconds if baby is still not breathing.</t>
  </si>
  <si>
    <t>Initiates bag and mask ventilation using room air with 5 ventilator breaths and continues ventilation for next 30 seconds if baby still does not breathe.</t>
  </si>
  <si>
    <t xml:space="preserve">Facility staff adheres to standard protocol for taking appropriate actions if baby does not respond to bag and mask ventilation after golden minute. </t>
  </si>
  <si>
    <t>If baby still not breathing/ breathing well, continues ventilation with oxygen, calls or arranges for advanced help or referral.</t>
  </si>
  <si>
    <t>ME E18.11</t>
  </si>
  <si>
    <t xml:space="preserve">Facility ensures Physical and emotional support to the pregnant women means of birth companion of her choice </t>
  </si>
  <si>
    <t xml:space="preserve">Women are encouraged and counselled for allowing birth companion of their choice </t>
  </si>
  <si>
    <t xml:space="preserve">Orientation session and information is available for Birth companion </t>
  </si>
  <si>
    <t xml:space="preserve">The facility has established procedures for postnatal care as per guidelines </t>
  </si>
  <si>
    <t xml:space="preserve">Facility staff adheres to protocol for assessment of condition of mother and baby and providing adequate postpartum care </t>
  </si>
  <si>
    <t>Performs detailed examination of mother</t>
  </si>
  <si>
    <t>SI/RR/PI</t>
  </si>
  <si>
    <t xml:space="preserve">Check for records of Uterine contraction, bleeding, temperature, B.P, pulse, Breast examination, (Nipple care, milk initiation), Check for perineal washes performed </t>
  </si>
  <si>
    <t>Looks for signs of infection in mother and baby</t>
  </si>
  <si>
    <t>Staff Interview</t>
  </si>
  <si>
    <t>Looks for signs of hypothermia in baby and provides appropriate care</t>
  </si>
  <si>
    <t>RR/SI/PI</t>
  </si>
  <si>
    <t>Skin to skin contact with mother, regular monitoring and specialist attention as required</t>
  </si>
  <si>
    <t>Facility staff adheres to protocol for counselling on danger signs, post-partum family planning and exclusive breast feeding</t>
  </si>
  <si>
    <t xml:space="preserve">Staff counsels mother on vital issues </t>
  </si>
  <si>
    <t>Counsels on danger signs to mother at time of discharge; Counsels on post partum family planning to mother at discharge;  Counsels on exclusive breast feeding to mother at discharge</t>
  </si>
  <si>
    <t>Facility staff adheres to protocol for  ensuring care of newborns with small size at birth</t>
  </si>
  <si>
    <t>Facilitates specialist care in newborn &lt;1800 gm</t>
  </si>
  <si>
    <t>Facilitates specialist care in newborn &lt;1800 gm (seen by paediatrician)</t>
  </si>
  <si>
    <t>Facilitates assisted feeding whenever required</t>
  </si>
  <si>
    <t>Facilitates thermal management including kangaroo mother care</t>
  </si>
  <si>
    <t>ME 19.4</t>
  </si>
  <si>
    <t>The facility has established procedures for stabilization/treatment/referral of post natal complications</t>
  </si>
  <si>
    <t xml:space="preserve">There is established criteria for shifting newborn to SNCU </t>
  </si>
  <si>
    <t xml:space="preserve">Check if criteria has been defined and in practice by labour room staff </t>
  </si>
  <si>
    <t>The facility has established procedures for abortion and family planning as per government guidelines and law</t>
  </si>
  <si>
    <t>The facility provides spacing method of family planning as per guideline</t>
  </si>
  <si>
    <t>The facility provides limiting method of family planning as per guideline</t>
  </si>
  <si>
    <t>The facility provide counselling services for abortion as per guideline</t>
  </si>
  <si>
    <t>The facility provide abortion services for 1st trimester as per guideline</t>
  </si>
  <si>
    <t>The facility provide abortion services for 2nd trimester as per guideline</t>
  </si>
  <si>
    <t xml:space="preserve">The facility provides Adolescent Reproductive and Sexual Health services as per guidelines  </t>
  </si>
  <si>
    <t>The facility provides Promotive ARSH Services</t>
  </si>
  <si>
    <t>The facility provides Preventive ARSH Services</t>
  </si>
  <si>
    <t>The facility Provides Curative ARSH Services</t>
  </si>
  <si>
    <t>The facility Provides Referral Services for ARSH</t>
  </si>
  <si>
    <t xml:space="preserve">The facility provides National health Programme as per operational/Clinical Guidelines </t>
  </si>
  <si>
    <t xml:space="preserve">The facility provides services under National Programme for control of Blindness as per guidelines </t>
  </si>
  <si>
    <t xml:space="preserve">The facility provides service under National Programme for Prevention and Control of cancer, diabetes, cardiovascular diseases &amp; stroke (NPCDCS)  as per guidelines </t>
  </si>
  <si>
    <t>The facility provide service for Integrated disease surveillance Programme</t>
  </si>
  <si>
    <t>The facility provide services under National  Programme for prevention and control of  deafness</t>
  </si>
  <si>
    <t>Standard F1</t>
  </si>
  <si>
    <t>The facility has infection control Programme and procedures in place for prevention and measurement of hospital associated infection</t>
  </si>
  <si>
    <t xml:space="preserve">The facility has functional infection control committee </t>
  </si>
  <si>
    <t>ME F1.2</t>
  </si>
  <si>
    <t>The facility  has provision for Passive  and active culture surveillance of critical &amp; high risk areas</t>
  </si>
  <si>
    <r>
      <rPr>
        <sz val="11"/>
        <color theme="1"/>
        <rFont val="Calibri"/>
        <family val="2"/>
        <scheme val="minor"/>
      </rPr>
      <t>Surface and environment samples are taken for microbiological surveillance</t>
    </r>
  </si>
  <si>
    <t xml:space="preserve">Swab are taken from infection prone surfaces such as delivery tables , door, handles, procedure lights etc. </t>
  </si>
  <si>
    <t xml:space="preserve">The facility measures hospital associated infection rates </t>
  </si>
  <si>
    <t>ME F1.4</t>
  </si>
  <si>
    <t xml:space="preserve">There is Provision of Periodic Medical Check-up and immunization of staff </t>
  </si>
  <si>
    <t>There is procedure for immunization &amp; medical check up of the staff</t>
  </si>
  <si>
    <t>Hepatitis B, Tetanus Toxic .</t>
  </si>
  <si>
    <t>ME F1.5</t>
  </si>
  <si>
    <t xml:space="preserve">The facility has established procedures for regular monitoring of infection control practices </t>
  </si>
  <si>
    <t>The facility has defined and established antibiotic policy</t>
  </si>
  <si>
    <t>Standard F2</t>
  </si>
  <si>
    <t>The facility has defined and Implemented procedures for ensuring hand hygiene practices and antisepsis</t>
  </si>
  <si>
    <t>ME F2.1</t>
  </si>
  <si>
    <t xml:space="preserve">Availability of hand washing  with running Water Facility at Point of Use </t>
  </si>
  <si>
    <t xml:space="preserve">Check for availability of wash basin near the point of use  Ask to Open the tap. Ask Staff  water supply is regular </t>
  </si>
  <si>
    <t xml:space="preserve">Check for availability/ Ask staff if the supply is adequate and uninterrupted. Availability of Alcohol based Hand rub </t>
  </si>
  <si>
    <t xml:space="preserve">Handwashing station is as per specification </t>
  </si>
  <si>
    <t>Availability of elbow operated taps  &amp; Hand washing sink is wide and deep enough to prevent splashing and retention of water</t>
  </si>
  <si>
    <t>ME F2.2</t>
  </si>
  <si>
    <t xml:space="preserve">The facility staff is trained in hand washing practices and they adhere to standard hand washing practices </t>
  </si>
  <si>
    <t xml:space="preserve">Staff is aware of when and how to hand wash </t>
  </si>
  <si>
    <t xml:space="preserve">Ask for demonstration of six steps &amp; check staff awareness five moments of handwashing </t>
  </si>
  <si>
    <t>ME F2.3</t>
  </si>
  <si>
    <t>The facility ensures standard practices and materials for antisepsis</t>
  </si>
  <si>
    <t xml:space="preserve">Availability &amp; Use of Antiseptics </t>
  </si>
  <si>
    <t>like before giving IM/IV injection, drawing blood, putting Intravenous and urinary catheter &amp;Proper cleaning of perineal area before procedure with antisepsis</t>
  </si>
  <si>
    <t>Check Shaving is not done during part preparation/delivery cases</t>
  </si>
  <si>
    <t xml:space="preserve">Staff Interview </t>
  </si>
  <si>
    <t>Standard F3</t>
  </si>
  <si>
    <t xml:space="preserve">The facility ensures standard practices and materials for Personal protection </t>
  </si>
  <si>
    <t>ME F3.1</t>
  </si>
  <si>
    <t xml:space="preserve">The facility ensures adequate personal protection Equipment as per requirements </t>
  </si>
  <si>
    <t xml:space="preserve">Availability of Masks , caps and protective eye cover </t>
  </si>
  <si>
    <t>OB/SI/ RR</t>
  </si>
  <si>
    <t xml:space="preserve">Check if staff is using PPEs
Ask staff if they have adequate supply 
Verify with the stock / Expenditure register </t>
  </si>
  <si>
    <t>Sterile gloves are available at labour room</t>
  </si>
  <si>
    <t xml:space="preserve">OB/SI /RR </t>
  </si>
  <si>
    <t xml:space="preserve">Use of elbow length gloves for obstetrical purpose </t>
  </si>
  <si>
    <t xml:space="preserve">Availability of disposable gown/ Apron </t>
  </si>
  <si>
    <t>Heavy duty gloves and gum boots for housekeeping staff</t>
  </si>
  <si>
    <t xml:space="preserve">Personal protective kit for delivering HIV cases </t>
  </si>
  <si>
    <t xml:space="preserve">Cap &amp; Mask, protective Eye cover, Disposable apron </t>
  </si>
  <si>
    <t>ME F3.2</t>
  </si>
  <si>
    <t xml:space="preserve">The facility staff adheres to standard personal protection practices </t>
  </si>
  <si>
    <t>Entry to the labour Room is only after change of shoes and wearing  Mask  &amp; Cap</t>
  </si>
  <si>
    <t>Standard F4</t>
  </si>
  <si>
    <t xml:space="preserve">The facility has standard procedures for processing of equipment and instruments </t>
  </si>
  <si>
    <t>ME F4.1</t>
  </si>
  <si>
    <t xml:space="preserve">The facility ensures standard practices and materials for decontamination and cleaning of instruments and  procedures areas </t>
  </si>
  <si>
    <t>Disinfection of operating &amp; Procedure surfaces</t>
  </si>
  <si>
    <t xml:space="preserve">Cleaning of delivery tables tops after each delivery with 2% carbolic acid </t>
  </si>
  <si>
    <t xml:space="preserve">Cleaning of instruments </t>
  </si>
  <si>
    <t xml:space="preserve">Cleaning is done with detergent and running water after use </t>
  </si>
  <si>
    <t>ME F4.2</t>
  </si>
  <si>
    <t xml:space="preserve">The facility ensures standard practices and materials for disinfection and sterilization of instruments and equipment </t>
  </si>
  <si>
    <t>Equipment and instruments are  sterilized after each use as per requirement</t>
  </si>
  <si>
    <t>Autoclaving</t>
  </si>
  <si>
    <t>Autoclaving  of delivery kits is done as per protocols</t>
  </si>
  <si>
    <t>Ask staff about temperature, pressure and time. Ask staff about method, concentration and contact time  required for chemical sterilization</t>
  </si>
  <si>
    <t>There is a procedure to ensure the traceability of sterilized packs &amp; their storage</t>
  </si>
  <si>
    <t>Sterile packs are kept in clean, dust free, moist free environment.</t>
  </si>
  <si>
    <t>Standard F5</t>
  </si>
  <si>
    <t>ME F5.1</t>
  </si>
  <si>
    <t>Facility layout ensures separation of routes for clean and dirty items</t>
  </si>
  <si>
    <t>ME F5.2</t>
  </si>
  <si>
    <t xml:space="preserve">The facility ensures availability of  standard materials for cleaning and disinfection of patient care areas </t>
  </si>
  <si>
    <t>Availability of disinfectant  &amp; cleaning agents as per requirement</t>
  </si>
  <si>
    <t>Chlorine solution, Glutaraldehyde, Hospital grade phenyl, disinfectant detergent solution</t>
  </si>
  <si>
    <t>ME F5.3</t>
  </si>
  <si>
    <t xml:space="preserve">The facility ensures standard practices are followed for the cleaning and disinfection of patient care areas </t>
  </si>
  <si>
    <t>Spill management protocols are implemented</t>
  </si>
  <si>
    <t>spill management kit staff training, protocol displayed</t>
  </si>
  <si>
    <t>Cleaning of patient care area with detergent solution</t>
  </si>
  <si>
    <t>Standard practice of mopping and scrubbing are followed &amp; three bucket system is followed</t>
  </si>
  <si>
    <t>Unidirectional mopping from inside out. Cleaning protocols are available / displayed 
Cleaning equipment like broom are not used in patient care areas</t>
  </si>
  <si>
    <t>ME F5.4</t>
  </si>
  <si>
    <t xml:space="preserve">The facility ensures segregation infectious patients </t>
  </si>
  <si>
    <t xml:space="preserve">The facility ensures air quality of high risk area </t>
  </si>
  <si>
    <t>Standard F6</t>
  </si>
  <si>
    <t xml:space="preserve">The facility has defined and established procedures for segregation, collection, treatment and disposal of Bio Medical and hazardous Waste. </t>
  </si>
  <si>
    <t>ME F6.1</t>
  </si>
  <si>
    <t>The facility Ensures segregation of Bio Medical Waste as per guidelines and 'on-site' management of waste is carried out as per guidelines</t>
  </si>
  <si>
    <t xml:space="preserve">Availability of colour coded bins &amp; Plastic bags  at point of waste generation </t>
  </si>
  <si>
    <t xml:space="preserve">Segregation of Anatomical and soiled waste in Yellow Bin </t>
  </si>
  <si>
    <t xml:space="preserve">Segregation of infected plastic waste in red bin </t>
  </si>
  <si>
    <t>ME F6.2</t>
  </si>
  <si>
    <t xml:space="preserve">The facility ensures management of sharps as per guidelines </t>
  </si>
  <si>
    <t xml:space="preserve">Availability of post exposure prophylaxis  &amp; Protcols </t>
  </si>
  <si>
    <t xml:space="preserve">Ask if available. Where it is stored and who is in charge of that. Also check PEP issuance register 
Staff knows what to do in condition of needle stick injury </t>
  </si>
  <si>
    <t>Includes used vials, slides and other broken infected glass</t>
  </si>
  <si>
    <t>ME F6.3</t>
  </si>
  <si>
    <t xml:space="preserve">The facility ensures transportation and disposal of waste as per guidelines </t>
  </si>
  <si>
    <t>Bins should not be filled more than 2/3 of its capacity</t>
  </si>
  <si>
    <t>Area of Concern - G Quality Management</t>
  </si>
  <si>
    <t xml:space="preserve">Quality circle has been formed in the Labour Room </t>
  </si>
  <si>
    <t xml:space="preserve">Check if quality circle formed and functional in the Labour Room </t>
  </si>
  <si>
    <t>The facility has established system for patient and employee satisfaction</t>
  </si>
  <si>
    <t>Patient satisfaction surveys are conducted at periodic intervals</t>
  </si>
  <si>
    <t>Client  satisfaction survey done on monthly basis</t>
  </si>
  <si>
    <t xml:space="preserve">The facility analyses the patient feed back, and root-cause analysis </t>
  </si>
  <si>
    <t xml:space="preserve">Analysis of low performing attributes of client feedback is done </t>
  </si>
  <si>
    <t xml:space="preserve">The facility prepares the action plans for the areas, contributing to low satisfaction of patients </t>
  </si>
  <si>
    <t xml:space="preserve">Action plan prepared is prepared to address the areas of low satisfaction </t>
  </si>
  <si>
    <t>Standard G3</t>
  </si>
  <si>
    <t xml:space="preserve">The facility have established internal and external quality assurance Programmes wherever it is critical to quality. </t>
  </si>
  <si>
    <t>ME G3.1</t>
  </si>
  <si>
    <t xml:space="preserve">The facility has established internal quality assurance programme in key departments </t>
  </si>
  <si>
    <t>There is system of daily round by matron/hospital manager/ hospital superintendent/ Hospital Manager/ Matron in charge for monitoring of services</t>
  </si>
  <si>
    <t xml:space="preserve">Facility Incharge should visit at least twice in a week.  OBG Incharge should visit Labour room  atleast twice a day, Matron/Nursing supervisor should visit at once in each shift 
Findings/instructions during the visits are recorded </t>
  </si>
  <si>
    <t>ME G3.2</t>
  </si>
  <si>
    <t xml:space="preserve">The facility has established external assurance programmes at relevant departments </t>
  </si>
  <si>
    <t>ME G3.3</t>
  </si>
  <si>
    <t>The facility has established system for use of check lists in different departments and services</t>
  </si>
  <si>
    <t xml:space="preserve">Daily Checklist to check labour room preparedness and cleanliness is used for quality assurance 
Staff is designated for filling and monitoring of these checklists </t>
  </si>
  <si>
    <t>Standard G4</t>
  </si>
  <si>
    <t xml:space="preserve">The facility has established, documented implemented and maintained Standard Operating Procedures for all key processes and support services. </t>
  </si>
  <si>
    <t>ME G4.1</t>
  </si>
  <si>
    <t xml:space="preserve">Check if SOPs available at labour room are formally approved </t>
  </si>
  <si>
    <t xml:space="preserve">Check current version of SOP is available with all staff members of labour room </t>
  </si>
  <si>
    <t>ME G4.2</t>
  </si>
  <si>
    <t>Department has documented procedure for ensuring patients rights including consent, privacy, confidentiality &amp; entitlement</t>
  </si>
  <si>
    <t xml:space="preserve">Review the Labour Room SOPs for description of processes pertaining to ensuring privacy, confidentiality, respectful maternity care and consent </t>
  </si>
  <si>
    <t>Department has documented procedure for safety &amp; risk management</t>
  </si>
  <si>
    <t xml:space="preserve">Review the Labour Room SOPs for inclusion for processes to Physical as well as patient safety, assessment of risks and their timely mitigation </t>
  </si>
  <si>
    <t>Department has documented procedure for support services &amp; facility management.</t>
  </si>
  <si>
    <t>Review the Labour Room SOPs for process description of support services such as equipment maintenance , calibration, housekeeping, security, storage and inventory management</t>
  </si>
  <si>
    <t>Department has documented procedure for general patient care processes</t>
  </si>
  <si>
    <t xml:space="preserve">Review Labour room SOPS for processes of triage, assessment, admission, identification of high risk patients, Referral , Medication management and maintenance of clinical records </t>
  </si>
  <si>
    <t>Department has documented procedure for specific processes to the department</t>
  </si>
  <si>
    <t xml:space="preserve">Review Labour room SOPs for process of intrapartum care, management of complications,  immediate postpartum care , Natural Birthing Process and Birth Companion </t>
  </si>
  <si>
    <t>Department has documented procedure for infection control &amp; bio medical waste management</t>
  </si>
  <si>
    <t xml:space="preserve">Review Labour room SOPs for process description of Hand Hygiene, personal protection, environmental cleaning, instrument sterilization, asepsis, Bio Medical Waste management , surveillance and monitoring of infection control practices, Periodic quality review such as Maternal Death Audit, Newborn Death Audit, Referral audit and Near miss audit. </t>
  </si>
  <si>
    <t>Department has documented procedure for quality management &amp; improvement</t>
  </si>
  <si>
    <t xml:space="preserve">Review Labour room SOPs for process description of function of quality circles, internal quality assessment, Quality improvement using PDCA cycle  client satisfaction surveys, processes improvement , Maternal Death Audit, Newborn Death Audit, Referral Death Audit and Near Miss audits. </t>
  </si>
  <si>
    <t>Department has documented procedure for data collection, analysis &amp; use for improvement</t>
  </si>
  <si>
    <t xml:space="preserve">Review Labour room SOPs for description of process related to collection of data &amp; quality indicators , their analysis and use for quality improvement </t>
  </si>
  <si>
    <t>ME G4.3</t>
  </si>
  <si>
    <t xml:space="preserve">Staff is trained and aware of the procedures written in SOPs </t>
  </si>
  <si>
    <t xml:space="preserve">Check Staff is aware of relevant part of SOPs </t>
  </si>
  <si>
    <t>Interview labour room staff for their awareness about content of SOPs</t>
  </si>
  <si>
    <t>ME G4.4</t>
  </si>
  <si>
    <t xml:space="preserve">clinical  protocols for Intrapartum care  and Management of obstetric emergency are  Displayed </t>
  </si>
  <si>
    <t xml:space="preserve">Clinical Protocols on AMSTL, Preparing Partograph, , PPH, Eclampsia, Infection control,  Referral, Infection Control </t>
  </si>
  <si>
    <t xml:space="preserve">Clinical protocols  on Newborn Care are displayed </t>
  </si>
  <si>
    <t>Clinical Protocols on Essential Newborn Care, New born resuscitation</t>
  </si>
  <si>
    <t xml:space="preserve">Don'ts/ Harmful Activities are Displayed at labour Room </t>
  </si>
  <si>
    <t>1. No routine enema
2. No routine shaving
3. No routine induction/augmentation of labour
4. No place for routine suctioning of the baby
5. No pulling of the baby.  
6. No routine episiotomy
7. No fundal pressure
8. No immediate cord cutting
9. No immediate bathing of the newborn
10. No routine resuscitation on warmer</t>
  </si>
  <si>
    <t>Standard G 5</t>
  </si>
  <si>
    <t xml:space="preserve">The facility maps its key processes and seeks to make them more efficient by reducing non value adding activities and wastages </t>
  </si>
  <si>
    <t>ME G5.1</t>
  </si>
  <si>
    <t xml:space="preserve">The facility maps its critical processes </t>
  </si>
  <si>
    <t xml:space="preserve">Critical process are the ones where is some problem-delays, errors, cost, time, etc. and improvement will make our process effective and efficient. </t>
  </si>
  <si>
    <t>ME G5.2</t>
  </si>
  <si>
    <t xml:space="preserve">Non value adding activities are wastes. In these steps resources are expended, delays occur, and no value is added to the service.   </t>
  </si>
  <si>
    <t>Processes are improved &amp; implemented</t>
  </si>
  <si>
    <t>Look for the improvements made in the critical process.</t>
  </si>
  <si>
    <t>Standard G6</t>
  </si>
  <si>
    <t>ME G6.1</t>
  </si>
  <si>
    <t xml:space="preserve">Check for assessment records such as circular, assessment plan and filled checklists. Internal assessment should be done at least quarterly </t>
  </si>
  <si>
    <t xml:space="preserve">Check points having scores of 0 and 1. </t>
  </si>
  <si>
    <t xml:space="preserve">Referral Audits are conducted on  Monthly Basis </t>
  </si>
  <si>
    <t xml:space="preserve">Check for records referral audit is being done on regular basis </t>
  </si>
  <si>
    <t xml:space="preserve">Maternal Death Audits are conducted on Monthly Basis </t>
  </si>
  <si>
    <t xml:space="preserve">Check for records maternal audit is being done on regular basis </t>
  </si>
  <si>
    <t xml:space="preserve">Neonatal Death Audits are conducted on Monthly Basis </t>
  </si>
  <si>
    <t xml:space="preserve">Check for records Neonatal  audits is being done on regular basis </t>
  </si>
  <si>
    <t xml:space="preserve">Check points having scores partial and Non Compliances are listed </t>
  </si>
  <si>
    <t>ME G6.4</t>
  </si>
  <si>
    <t xml:space="preserve">With details of action, responsibility, time line and Feedback mechanism. </t>
  </si>
  <si>
    <t>ME G6.5</t>
  </si>
  <si>
    <t xml:space="preserve">Planned actions are implemented through Quality improvement cycle (PDCA) </t>
  </si>
  <si>
    <t xml:space="preserve">Check correction &amp; corrective actions are taken </t>
  </si>
  <si>
    <t xml:space="preserve">Check actions have been taken to close the gap. Can be in form of Action taken report or Quality Improvement (PDCA) project report </t>
  </si>
  <si>
    <t>Standard G7</t>
  </si>
  <si>
    <t>Facility has defined quality objectives to achieve mission and quality policy</t>
  </si>
  <si>
    <t xml:space="preserve">Check short term valid quality objectives have been framed addressing key quality issues in each department and cores services. Check if  these objectives are Specific, Measurable, Attainable, Relevant and Time Bound. </t>
  </si>
  <si>
    <t>Standard G8</t>
  </si>
  <si>
    <t>The facility seeks continually improvement by practicing Quality method and tools.</t>
  </si>
  <si>
    <t>ME G8.1</t>
  </si>
  <si>
    <t xml:space="preserve">The facility uses method for quality improvement in services </t>
  </si>
  <si>
    <t>ME G8.2</t>
  </si>
  <si>
    <t xml:space="preserve">The facility uses tools for quality improvement in services </t>
  </si>
  <si>
    <r>
      <rPr>
        <sz val="11"/>
        <rFont val="Calibri (Body)"/>
      </rPr>
      <t>7</t>
    </r>
    <r>
      <rPr>
        <sz val="11"/>
        <rFont val="Calibri"/>
        <family val="2"/>
        <scheme val="minor"/>
      </rPr>
      <t xml:space="preserve"> </t>
    </r>
    <r>
      <rPr>
        <sz val="11"/>
        <rFont val="Calibri (Body)"/>
      </rPr>
      <t>basic tools of Quality</t>
    </r>
  </si>
  <si>
    <t>Periodic assessment for Medication and Patient care safety risks is done as per  defined criteria.</t>
  </si>
  <si>
    <t xml:space="preserve">Verify with the records. A comprehensive risk assessment of all clinical processes should be done using pre define criteria at least once in three month. </t>
  </si>
  <si>
    <t>Area of Concern - H Outcome</t>
  </si>
  <si>
    <t xml:space="preserve">Standard H1 </t>
  </si>
  <si>
    <t>ME H1.1</t>
  </si>
  <si>
    <t xml:space="preserve">Percentage of deliveries conducted at night </t>
  </si>
  <si>
    <t>Percentage of complicated
cases managed</t>
  </si>
  <si>
    <t>% PPIUCD inserted against
total number of normal delivery</t>
  </si>
  <si>
    <t>ME H1.2</t>
  </si>
  <si>
    <t>Facility endeavors to improve its productivity indicators to meet benchmarks</t>
  </si>
  <si>
    <t xml:space="preserve">Standard H2 </t>
  </si>
  <si>
    <t>ME H2.1</t>
  </si>
  <si>
    <t>Percentage of cases referred to OT</t>
  </si>
  <si>
    <t>% of newborns required
resuscitation out of total live
births</t>
  </si>
  <si>
    <t xml:space="preserve">No of drugs stock out in the month </t>
  </si>
  <si>
    <t>Facility endeavors to improve its efficiency indicators to meet benchmarks</t>
  </si>
  <si>
    <t>Facility has improved no. of  drug  stock out rate as per National Bench mark</t>
  </si>
  <si>
    <t>Standard H3</t>
  </si>
  <si>
    <t>ME H3.1</t>
  </si>
  <si>
    <t xml:space="preserve">Percentage of deliveries conducted using real time partograph </t>
  </si>
  <si>
    <t xml:space="preserve">Percentage of deliveries conducted using safe birth checklist </t>
  </si>
  <si>
    <t xml:space="preserve">The percentage of Women, administered Oxytocin, immediately after birth.
</t>
  </si>
  <si>
    <t>Intrapartum stillbirth rate</t>
  </si>
  <si>
    <t xml:space="preserve">Percentage newborn breastfed within 1 hour of birth </t>
  </si>
  <si>
    <t xml:space="preserve">No. of cases of Neonatal asphyxia </t>
  </si>
  <si>
    <t>No. of cases of Neonatal Sepsis</t>
  </si>
  <si>
    <t xml:space="preserve">Percentage of antenatal corticosteroid administration in case of preterm labour </t>
  </si>
  <si>
    <t xml:space="preserve">No. of  cases of Maternal death related to APH/ PPH </t>
  </si>
  <si>
    <t xml:space="preserve">No of cases pf maternal death related to Eclampsia/ PIH </t>
  </si>
  <si>
    <t xml:space="preserve">OSCE Score </t>
  </si>
  <si>
    <t>Facility endeavors to improve its clinical &amp; safety indicators to meet benchmarks</t>
  </si>
  <si>
    <t>Facility has improved Percentage of deliveries conducted using safe birth checklist as per National bench mark</t>
  </si>
  <si>
    <t>Facility has improved  Percentage of deliveries conducted using real time partograph as per National Benchmark</t>
  </si>
  <si>
    <t>Facility has improved Percentage newborn breastfed within 1 hour of birth as per National bench mark</t>
  </si>
  <si>
    <t>Standard H4</t>
  </si>
  <si>
    <t xml:space="preserve">The facility measures Service Quality Indicators and endeavors to reach State/National benchmark </t>
  </si>
  <si>
    <t>ME H4.1</t>
  </si>
  <si>
    <t xml:space="preserve">Percentage of Deliveries attended by Birth Companion </t>
  </si>
  <si>
    <t xml:space="preserve">Client Satisfaction Score </t>
  </si>
  <si>
    <t>Facility endeavors to improve its service Quality indicators to meet benchmarks</t>
  </si>
  <si>
    <t xml:space="preserve">Deliveries conducted at facility  are attend ended by birth companion </t>
  </si>
  <si>
    <t>As per National Benchmark</t>
  </si>
  <si>
    <t>Maximum</t>
  </si>
  <si>
    <t xml:space="preserve">Checklist for Maternity Ward </t>
  </si>
  <si>
    <t xml:space="preserve">Maternity Ward Score Card </t>
  </si>
  <si>
    <t>Maternity Ward Score</t>
  </si>
  <si>
    <t xml:space="preserve">Checklist for Maternity Ward  </t>
  </si>
  <si>
    <t>Reference no</t>
  </si>
  <si>
    <t xml:space="preserve">Measurable Element </t>
  </si>
  <si>
    <t>Checkpoints</t>
  </si>
  <si>
    <t>Compliance</t>
  </si>
  <si>
    <t>Assessment method</t>
  </si>
  <si>
    <t>Means of verification</t>
  </si>
  <si>
    <t>Remarks</t>
  </si>
  <si>
    <t>Obtained Marks</t>
  </si>
  <si>
    <t>Maximum Marks</t>
  </si>
  <si>
    <t>Availability of Gynaecology indoor services</t>
  </si>
  <si>
    <t>For obstetric indoor services kindly refer to ME A2.2</t>
  </si>
  <si>
    <t>Availability of nursing services 24X7</t>
  </si>
  <si>
    <t>Availability/ linkage with blood bank</t>
  </si>
  <si>
    <t>Availability of  indoor services for  Antenatal cases</t>
  </si>
  <si>
    <t>Antenatal ward- Clean Ward</t>
  </si>
  <si>
    <t xml:space="preserve">Availability of indoor services for  normal delivery </t>
  </si>
  <si>
    <t>Postnatal ward -Normal delivery</t>
  </si>
  <si>
    <t xml:space="preserve">Availability of indoor services for C section </t>
  </si>
  <si>
    <t>Postnatal ward -C-section delivery</t>
  </si>
  <si>
    <t>Availability of indoor services for Septic cases</t>
  </si>
  <si>
    <t>Septic ward</t>
  </si>
  <si>
    <t>Availability of indoor services for  Eclampsia cases</t>
  </si>
  <si>
    <t>Eclampsia room</t>
  </si>
  <si>
    <t xml:space="preserve">Prevention of hypothermia and initiation of breast feeding </t>
  </si>
  <si>
    <t xml:space="preserve">Screening of New born for Birth Defects </t>
  </si>
  <si>
    <t>Availability / linkage with Radiology</t>
  </si>
  <si>
    <t>Availability / linkage with laboratory</t>
  </si>
  <si>
    <t>Treatment of Malaria in pregnancy</t>
  </si>
  <si>
    <t>check the records for management of cases in last one year</t>
  </si>
  <si>
    <t>The facility provide services under National health Programme for prevention and control of deafness</t>
  </si>
  <si>
    <t xml:space="preserve">Referral of of child born of High Risk pregnancy showing features suggestive of hearing empairment </t>
  </si>
  <si>
    <t xml:space="preserve">Availability  departmental signage's </t>
  </si>
  <si>
    <t xml:space="preserve">(Numbering, main department and internal sectional signage </t>
  </si>
  <si>
    <t>Visiting hours and visitor policy are displayed</t>
  </si>
  <si>
    <t xml:space="preserve">Entitlements under JSSK Displayed </t>
  </si>
  <si>
    <t xml:space="preserve">Entitlement under JSY displayed </t>
  </si>
  <si>
    <t>List of drugs available are displayed and updated</t>
  </si>
  <si>
    <t xml:space="preserve">Contact details of referral transport / ambulance displayed </t>
  </si>
  <si>
    <t>Breast feeding and care of breast, kangaroo care, family planning, Danger signs, PN advice, Information material about PCPNDT etc</t>
  </si>
  <si>
    <t>Counselling aids like flip chart etc are available for post partum counselling</t>
  </si>
  <si>
    <t xml:space="preserve">Availability of Enquiry Desk with dedicated staff </t>
  </si>
  <si>
    <t>Enquiry desk serving both maternity ward and labour</t>
  </si>
  <si>
    <t>Discharge summery  is given to the patient</t>
  </si>
  <si>
    <t xml:space="preserve">Services are delivered in a manner that is sensitive to gender, religious and cultural needs, and there are no barrier on account of physical economic, cultural or social reasons. </t>
  </si>
  <si>
    <t>No Male attendant allowed to stay in female wards  at night</t>
  </si>
  <si>
    <t xml:space="preserve">Availability of Breast feeding corner </t>
  </si>
  <si>
    <t>Availability of Wheel chair or stretcher for easy Access to the ward</t>
  </si>
  <si>
    <t>Availability of ramps and railing</t>
  </si>
  <si>
    <t xml:space="preserve">Availability of screen at Examination Area </t>
  </si>
  <si>
    <t>Bracket screen</t>
  </si>
  <si>
    <t>Curtains have been provided at windows</t>
  </si>
  <si>
    <t xml:space="preserve">Patients are dressed/covered while shifting the patients from one department to other </t>
  </si>
  <si>
    <t xml:space="preserve">No two patients are treated on one bed </t>
  </si>
  <si>
    <t xml:space="preserve">No information regarding patient  identity and details are unnecessary displayed </t>
  </si>
  <si>
    <t xml:space="preserve">General Consent is taken before admission </t>
  </si>
  <si>
    <t xml:space="preserve">Patient and their attendent is informed about her clinical condition and treatment being provided </t>
  </si>
  <si>
    <t>Stay in ward is free of cost</t>
  </si>
  <si>
    <t>Availability of Free Diet</t>
  </si>
  <si>
    <t>Availability of Free drop back</t>
  </si>
  <si>
    <t>Availability of Free referral vehicle/Ambulance services</t>
  </si>
  <si>
    <t>Availability of Free Blood</t>
  </si>
  <si>
    <t>Availability of Free drugs</t>
  </si>
  <si>
    <t>Availability of free diagnostic</t>
  </si>
  <si>
    <t>ME B5.5</t>
  </si>
  <si>
    <t xml:space="preserve">If any other expenditure occurred it is reimbursed from hospital </t>
  </si>
  <si>
    <t xml:space="preserve">JSY Payment is done before discharge </t>
  </si>
  <si>
    <t xml:space="preserve">Adequate space in wards with no cluttering of beds </t>
  </si>
  <si>
    <t xml:space="preserve"> Distance between centres of two beds – 2.25 meter</t>
  </si>
  <si>
    <t xml:space="preserve">Functional toilets  with running water and flush are available as per  strength and patient load of ward </t>
  </si>
  <si>
    <t xml:space="preserve">one toilet for 12 patients </t>
  </si>
  <si>
    <t xml:space="preserve">Functional bathroom with running water are available as per  strength and patient load of ward </t>
  </si>
  <si>
    <t xml:space="preserve">Availability of drinking water </t>
  </si>
  <si>
    <t>Patient/ visitor Hand washing area</t>
  </si>
  <si>
    <t xml:space="preserve">Separate toilets for visitors </t>
  </si>
  <si>
    <t xml:space="preserve">TV for entertainment and health promotion </t>
  </si>
  <si>
    <t xml:space="preserve">Adequate shaded waiting area is provide for attendants of patient </t>
  </si>
  <si>
    <t xml:space="preserve">Availability of Dedicated nursing station </t>
  </si>
  <si>
    <t>Availability of Examination room</t>
  </si>
  <si>
    <t>Availability of Treatment room</t>
  </si>
  <si>
    <t>Availability of Doctor's Duty room</t>
  </si>
  <si>
    <t>Availability of Nurse Duty room</t>
  </si>
  <si>
    <t>Availability of Store</t>
  </si>
  <si>
    <t xml:space="preserve">Drug &amp;Linen store </t>
  </si>
  <si>
    <t>Availability of Dirty room</t>
  </si>
  <si>
    <t xml:space="preserve">There is sufficient space between two bed to provide bed side nursing care and movement </t>
  </si>
  <si>
    <t>Space between two beds should be at least 4 ft and clearance between head end of bed and wall should be at least 1 ft and between side of bed and wall should be 2 ft</t>
  </si>
  <si>
    <t>Corridors are wide enough for patient, visitor and  trolley/ equipment movement</t>
  </si>
  <si>
    <t>Corridor should be 3 meters wide</t>
  </si>
  <si>
    <t xml:space="preserve">There  is separate nursing station for each ward </t>
  </si>
  <si>
    <t>Availability of adequate beds as per delivery load</t>
  </si>
  <si>
    <t>10 beds for 100 delivery per month</t>
  </si>
  <si>
    <t xml:space="preserve">Prepartaum and post partum wards are in proximity and functional linkage with labour room </t>
  </si>
  <si>
    <t xml:space="preserve">Postpartum ward and SNCU are in proximity and functional linkage </t>
  </si>
  <si>
    <t xml:space="preserve">C section ward is in Proximity and has functional linkage with OT </t>
  </si>
  <si>
    <t xml:space="preserve">Location of nursing station and patients beds  enables easy and direct observation of patients </t>
  </si>
  <si>
    <t>IPD building does not have temporary connections and loosely hanging wires</t>
  </si>
  <si>
    <t>Switch Boards other electrical installations are intact. There is proper earthing</t>
  </si>
  <si>
    <t xml:space="preserve">Floors of the maternity ward are non slippery and even </t>
  </si>
  <si>
    <t>Maternity ward has sufficient fire  exit to permit safe escape to its occupant at time of fire</t>
  </si>
  <si>
    <t>Maternity ward has installed fire Extinguisher  that is ethier  Class A , Class B, C type or ABC type</t>
  </si>
  <si>
    <t>Availability of Ob&amp;G specialist on duty and on call paediatrician</t>
  </si>
  <si>
    <t xml:space="preserve">Availability of General duty doctor at all time </t>
  </si>
  <si>
    <t xml:space="preserve"> </t>
  </si>
  <si>
    <t xml:space="preserve">6 for 100-200 Deliveries/Month
8 for More than 200 deliveries per month </t>
  </si>
  <si>
    <t>Availability of RMNCH counsellor</t>
  </si>
  <si>
    <t xml:space="preserve">Counsellor available for postpartum counselling of mothers </t>
  </si>
  <si>
    <t>Availability of dresser for C section ward</t>
  </si>
  <si>
    <t>Availability of ward attendant</t>
  </si>
  <si>
    <t>Availability of mamta/ ayahs and  Sanitary worker</t>
  </si>
  <si>
    <t xml:space="preserve">Availability Security staff </t>
  </si>
  <si>
    <t xml:space="preserve">Infant and young Child Feeding ( IYCF) practices   </t>
  </si>
  <si>
    <t xml:space="preserve">Biomedical waste management </t>
  </si>
  <si>
    <t xml:space="preserve">Infection control and hand hygiene </t>
  </si>
  <si>
    <t>Nursing staff is skilled identificaton  and managing complication</t>
  </si>
  <si>
    <t xml:space="preserve">Availability of Uterotonic  Drugs </t>
  </si>
  <si>
    <t>Tocolytics ,Isoxsuprine</t>
  </si>
  <si>
    <t>Tab metronidazole 400mg, Gentamicin,</t>
  </si>
  <si>
    <t xml:space="preserve">Availability of Antihypertensive </t>
  </si>
  <si>
    <t xml:space="preserve"> Tab Misprostol 200mg, Labetalol</t>
  </si>
  <si>
    <t xml:space="preserve">availability of analgesics and antipyretics </t>
  </si>
  <si>
    <t xml:space="preserve"> Tab Paracetamol, Tab Ibuprofen, Piroxicam</t>
  </si>
  <si>
    <t xml:space="preserve">Availability of other emergency drugs </t>
  </si>
  <si>
    <t>Tab Retrodrine, Misoprostol, Prostodin, steroid as Hydrocortisone, dexamethasone, iron, calcium, and folic acids tablets</t>
  </si>
  <si>
    <t xml:space="preserve">Availability of drugs for newborn </t>
  </si>
  <si>
    <t>Inj Vit K 10mg, Vaccine OPV, Hep B, BCG, paracetamol syrup/drops, Syp Calcium with Vit D, Multivitamin drops, colicaid drops, Nevirapine drops (for HIV + ve mother born children), gentian Violet (0.50%)</t>
  </si>
  <si>
    <t>Availability of dressings and Sanitary pads</t>
  </si>
  <si>
    <t>gauze piece and cotton swabs, sanitary pads, needle (round body and cutting), chromic catgut no. 0,</t>
  </si>
  <si>
    <t>Availability of syringes and IV Sets /tubes</t>
  </si>
  <si>
    <t>Paediatric iv sets, urinary catheter with bag, Foyle's catheter Nasogastric tube, Syringe A/D</t>
  </si>
  <si>
    <t>Betadine</t>
  </si>
  <si>
    <t xml:space="preserve">Availability of consumables for new born care </t>
  </si>
  <si>
    <t xml:space="preserve"> gastric tube and cord clamp, dressing pad </t>
  </si>
  <si>
    <t>Availability of emergency drug tray in Maternity ward</t>
  </si>
  <si>
    <t xml:space="preserve">BP apparatus, Thermometer, foetoscope, baby and adult  weighing scale, Stethoscope, Doppler </t>
  </si>
  <si>
    <t xml:space="preserve">Availability of functional Equipment/Instruments Gynae &amp; Obstetric Procedures  </t>
  </si>
  <si>
    <t>Dressing and suture removal kit, speculum, Anterior vaginal wall retractor.</t>
  </si>
  <si>
    <t>Availability of Point of care diagnostic instruments</t>
  </si>
  <si>
    <t>Glucometer and HIV rapid diagnostic kit</t>
  </si>
  <si>
    <t>Availability of resuscitation equipments</t>
  </si>
  <si>
    <t>Adult and baby bag and mask, Oxygen, Suction machine, Airway, Laryngoscope, ET tube</t>
  </si>
  <si>
    <t xml:space="preserve">Availability of patient beds with prop up facility  </t>
  </si>
  <si>
    <t>Availability of attachment/ accessories  with patient bed</t>
  </si>
  <si>
    <t>Hospital graded mattress, Bed side locker , IVstand, Bed pan</t>
  </si>
  <si>
    <t>Availability of Fixtures</t>
  </si>
  <si>
    <t>Spot light, electrical fixture for equipments like suction, X ray view box</t>
  </si>
  <si>
    <t>Availability of furniture</t>
  </si>
  <si>
    <t>cupboard, nursing counter, table for preparation of medicines, chair.</t>
  </si>
  <si>
    <t xml:space="preserve">BP apparatus, thermometers etc are calibrated </t>
  </si>
  <si>
    <t>There is established system of timely  indenting of consumables and drugs  at nursing station</t>
  </si>
  <si>
    <t>Separate prescription for narcotic and psychotropic drugs</t>
  </si>
  <si>
    <t>Adequate Illumination at nursing station</t>
  </si>
  <si>
    <t>Adequate illumination in patient care areas</t>
  </si>
  <si>
    <t xml:space="preserve">Visiting hour are fixed and practiced </t>
  </si>
  <si>
    <t>There is no overcrowding in the wards during to visitors hours</t>
  </si>
  <si>
    <t>Optimal temperature and warmth is ensured            Fans/ Air conditioning/Heating/Exhaust/Ventilators as per environment condition and requirement</t>
  </si>
  <si>
    <t>New born identification band and foot prints are in practice</t>
  </si>
  <si>
    <t>Security arrangement in maternity ward</t>
  </si>
  <si>
    <t>Ask female staff weather they feel secure at work place</t>
  </si>
  <si>
    <t>Mattresses are Intact and clean</t>
  </si>
  <si>
    <t>No condemned/Junk material in the ward</t>
  </si>
  <si>
    <t>Availability of hot water</t>
  </si>
  <si>
    <t>Availability of power back in ward</t>
  </si>
  <si>
    <t>ME D5.3</t>
  </si>
  <si>
    <t xml:space="preserve">Nutritional assessment of patient done specially for high risk pregnancy and other specified cases </t>
  </si>
  <si>
    <t>For hypertensive patient, diabetic cases. Check nutrition advice from records</t>
  </si>
  <si>
    <t>Check for the adequacy and frequency of diet as per nutritional requirement</t>
  </si>
  <si>
    <t>Check that all items fixed in diet menu is provided to the patient</t>
  </si>
  <si>
    <t>Check for the Quality of diet provided</t>
  </si>
  <si>
    <t>Ask patient/staff weather they are satisfied with the Quality of food</t>
  </si>
  <si>
    <t xml:space="preserve">There is procedure of requisition of different type of diet from ward to kitchen </t>
  </si>
  <si>
    <t>diet for diabetic patients, low salt and high protein diet etc</t>
  </si>
  <si>
    <t xml:space="preserve">Clean Linens are provided for all occupied bed </t>
  </si>
  <si>
    <t xml:space="preserve">Gown are provided at least to the cases going for surgery </t>
  </si>
  <si>
    <t>Availability of Blankets, draw sheet, pillow with pillow cover and mackintosh</t>
  </si>
  <si>
    <t xml:space="preserve">Linen is changed every day and whenever it get soiled </t>
  </si>
  <si>
    <t xml:space="preserve">Staff is aware of their role and responsibilities </t>
  </si>
  <si>
    <t>The facility has established procedure for monitoring the quality of outsourced services and adheres to contractual obligations</t>
  </si>
  <si>
    <t>Check for that patient demographics like Name, age, Sex, Chief complaint, etc.</t>
  </si>
  <si>
    <t xml:space="preserve">There is separate counter for admission of patients </t>
  </si>
  <si>
    <t xml:space="preserve">There is provision of extra Beds  </t>
  </si>
  <si>
    <t xml:space="preserve">Initial assessment of all admitted patient done as per standard protocols 
 </t>
  </si>
  <si>
    <t>The assessment criteria for different clinical conditions are defined and measured in assessment sheet</t>
  </si>
  <si>
    <t xml:space="preserve"> ANC  history of pregnant women  is reviewed and recorded </t>
  </si>
  <si>
    <t>Physical Examination is done and recorded wherever required</t>
  </si>
  <si>
    <t>Assesses general condition, including: vital signs, conjunctiva for pallor and jaundice, and bladder and bowel function, conducts breast examinations</t>
  </si>
  <si>
    <t xml:space="preserve">Dangers signs are identified and recorded </t>
  </si>
  <si>
    <t>Examines the perineum for inflammation, status of episiotomy/tears, lochia for colour, amount, consistency and odour, Checks calf  tenderness, redness or swelling</t>
  </si>
  <si>
    <t xml:space="preserve">There is fixed schedule for assessment of stable patients </t>
  </si>
  <si>
    <t xml:space="preserve">For critical patients admitted in the ward there  is provision of reassessment as per need </t>
  </si>
  <si>
    <t>Facility has established procedure for handing over of patients from maternity ward to OT/labour room</t>
  </si>
  <si>
    <t xml:space="preserve">Facility has functional referral linkages to higher facilities </t>
  </si>
  <si>
    <t xml:space="preserve">There is a system of follow up of referred patients </t>
  </si>
  <si>
    <t xml:space="preserve">Duty Doctor and nurse is assigned for each patients </t>
  </si>
  <si>
    <t xml:space="preserve">Identification  tags for mother and baby / foot print are used for identification of newborns </t>
  </si>
  <si>
    <t xml:space="preserve">There is a process to ensue the accuracy of verbal/telephonic orders  </t>
  </si>
  <si>
    <t xml:space="preserve">High risk cases : Eclampsia, Sepsiss,  diabetic, cardiac diseases and Intrauterine growth retardation </t>
  </si>
  <si>
    <t xml:space="preserve">Check for BHT if drugs are prescribed under generic name only </t>
  </si>
  <si>
    <t xml:space="preserve">Availability of drug formulary </t>
  </si>
  <si>
    <t>Magsulf (to be kept in fridge) , Methergine</t>
  </si>
  <si>
    <t>Check for any open single dose vial with left  over content kept  to be used later on</t>
  </si>
  <si>
    <t xml:space="preserve">Treatment prescribed in  nursing records </t>
  </si>
  <si>
    <t>Maintenance  of treatment chart/treatment registers</t>
  </si>
  <si>
    <t>Dressing, mobilization etc</t>
  </si>
  <si>
    <t xml:space="preserve">Standard Format for bed head ticket/ Patient case sheet  available as per state guidelines </t>
  </si>
  <si>
    <t xml:space="preserve">Availability of formats for Treatment Charts, TPR Chart , Intake Output Chat Etc. </t>
  </si>
  <si>
    <t>General order book (GOB), report book, Admission register, lab register, Admission sheet/ bed head ticket, discharge slip, referral slip, referral in/referral out register, OT register, FP register, Diet register, Linen register, Drug indent register</t>
  </si>
  <si>
    <t xml:space="preserve">Safe keeping of  patient records </t>
  </si>
  <si>
    <t xml:space="preserve">Assessment is done before discharging patient </t>
  </si>
  <si>
    <t xml:space="preserve">Patient is counselled before  discharge </t>
  </si>
  <si>
    <t xml:space="preserve">Advice includes the information about the nearest health centre for further follow up </t>
  </si>
  <si>
    <t xml:space="preserve">Time of discharge is communicated to patient in prior </t>
  </si>
  <si>
    <t>Standard E11</t>
  </si>
  <si>
    <t>ME E11.3</t>
  </si>
  <si>
    <t xml:space="preserve">blood is kept on optimum temperature before transfusion </t>
  </si>
  <si>
    <t xml:space="preserve">Blood transfusion note is written in patient recorded </t>
  </si>
  <si>
    <t xml:space="preserve">The facility has established procedures for Anaesthetic Services </t>
  </si>
  <si>
    <t>The facility has established procedures for Pre-anaesthetic Check up and maintenance of records</t>
  </si>
  <si>
    <t xml:space="preserve">Pre anaesthesia check up is conducted for elective / Planned surgeries </t>
  </si>
  <si>
    <t>The facility has established procedures for monitoring during anaesthesia and maintenance of records</t>
  </si>
  <si>
    <t xml:space="preserve">The facility has established procedures for Post-anaesthesia care </t>
  </si>
  <si>
    <t>ME E16.1</t>
  </si>
  <si>
    <t xml:space="preserve">Death summary is given to patient attendant quoting the immediate cause and underlying cause if possible </t>
  </si>
  <si>
    <t>Maintenance of records as per guideline</t>
  </si>
  <si>
    <t xml:space="preserve">Death note including efforts done for resuscitation is noted in patient record </t>
  </si>
  <si>
    <t>Maternal and neonatal death</t>
  </si>
  <si>
    <t>Maternal Health</t>
  </si>
  <si>
    <t>Facility provides and updates “Mother and Child Protection Card”.</t>
  </si>
  <si>
    <t>Management of PIH/Eclampsia</t>
  </si>
  <si>
    <t>Management of sepsis</t>
  </si>
  <si>
    <t>Management of diabetic pregnant mother</t>
  </si>
  <si>
    <t>Management of cardiac cases</t>
  </si>
  <si>
    <t>Management of IUGR</t>
  </si>
  <si>
    <t>Management of of severe anaemia</t>
  </si>
  <si>
    <t xml:space="preserve">Blood Transfusion services available for anaemic patients </t>
  </si>
  <si>
    <t xml:space="preserve">Post Partum Care of Newborn </t>
  </si>
  <si>
    <t>Maintains hand hygiene, keeps the baby wrapped (maintains temperature), Checks weight, temperature, respiration, heart rate, colour of skin and cord stump</t>
  </si>
  <si>
    <t xml:space="preserve">Initiation of Breastfeeding with in 1 Hour </t>
  </si>
  <si>
    <t xml:space="preserve">Checks and discusses with the mother on breastfeeding pattern, emphasising exclusive and on demand feeding. Demonstrates the proper positioning and attachment of the baby </t>
  </si>
  <si>
    <t>Post partum care of mother</t>
  </si>
  <si>
    <t>Check uterine contraction, bleeding as per treatment plan, check for TPR and output chart, Breast examination and milk initiation and perineal washes</t>
  </si>
  <si>
    <t xml:space="preserve">48 Hour Stay of mothers and new born after delivery </t>
  </si>
  <si>
    <t xml:space="preserve">Check patient is explained about follow up visits,  advice and counselling is done before discharge </t>
  </si>
  <si>
    <t>Zero dose vaccines are given</t>
  </si>
  <si>
    <t xml:space="preserve">Check for records BCG, Hepatitis Band  OPV 0 given to New born </t>
  </si>
  <si>
    <t xml:space="preserve">Care of Low Birth Weight and Premature babies </t>
  </si>
  <si>
    <t>Premature and LBW babies are identified: Weight less than 2500 g for low birth weight babies, gestation  of less than 37 weeks  for prematurely, Kangaroo Mother Care (KMC) is implemented for Low Birth Weight/Prematurely and assisted feeding arranged, if required</t>
  </si>
  <si>
    <t>National Health Program</t>
  </si>
  <si>
    <t>There is procedure to report cases of Hospital acquired infection</t>
  </si>
  <si>
    <t>Patients are observed for any sign and symptoms of HAI like fever, purulent discharge from surgical site .</t>
  </si>
  <si>
    <t>Hepatitis B, Tetanus Toxid etc</t>
  </si>
  <si>
    <t xml:space="preserve">Availability of Alcohol based Hand rub </t>
  </si>
  <si>
    <t>Proper cleaning of procedure site  with antisepsis</t>
  </si>
  <si>
    <t>like before giving IM/IV injection, drawing blood, putting Intravenous and urinary catheter</t>
  </si>
  <si>
    <t>Ask stff about how they decontaminate the procedure surface like Examination table , Patients Beds Stretcher/Trolleys  etc. 
(Wiping with .5% Chlorine solution</t>
  </si>
  <si>
    <t xml:space="preserve">Proper Decontamination of instruments after use </t>
  </si>
  <si>
    <t xml:space="preserve">
Ask staff how they decontaminate the instruments like Stethoscope, Dressing Instruments, Examination Instruments, Blood Pressure Cuff etc
(Soaking in 0.5% Chlorine Solution, Wiping with 0.5% Chlorine Solution or 70% Alcohol as applicable </t>
  </si>
  <si>
    <t>Contact time for decontamination  is adequate</t>
  </si>
  <si>
    <t>Autoclaving/HLD/Chemical Sterilization</t>
  </si>
  <si>
    <t>Hospital grade phenyl, disinfectant detergent solution</t>
  </si>
  <si>
    <t>Isolation and barrier nursing procedure are followed for septic cases</t>
  </si>
  <si>
    <t xml:space="preserve">Facility has established organizational framework for quality improvement </t>
  </si>
  <si>
    <t xml:space="preserve">Facility has a quality team in place </t>
  </si>
  <si>
    <t xml:space="preserve">Client/Patient satisfaction survey done on monthly basis </t>
  </si>
  <si>
    <t>There is system daily round by matron/hospital manager/ hospital superintendent/ Hospital Manager/ Matron in charge for monitoring of services</t>
  </si>
  <si>
    <t>Department has documented procedure for receiving and initial assessment of the patient in Maternity ward</t>
  </si>
  <si>
    <t>Department has documented procedure for ensuring patients rights including consent, prviacy, confidentaility &amp; entitlement</t>
  </si>
  <si>
    <t>Department has documented procedure for admission, shifting and referral of pregnant mother</t>
  </si>
  <si>
    <t>Department has documented proedure for safety &amp; risk management</t>
  </si>
  <si>
    <t>Department has documented procedure for shifting the mother to labour room</t>
  </si>
  <si>
    <t>Department has documented procedure for support services &amp; facility mangement.</t>
  </si>
  <si>
    <t>Department has documented procedure for requisition of diagnosis and receiving of the reports</t>
  </si>
  <si>
    <t>Department has documented procedure for preparation of the patient for surgical procedure</t>
  </si>
  <si>
    <t>Department has documented procedure for transfusion of blood in maternity ward</t>
  </si>
  <si>
    <t>Department has documented procedure for infection control &amp; bio medical waste mangement</t>
  </si>
  <si>
    <t>Department has documented procedure for maintenance of rights and dignity of pregnant women</t>
  </si>
  <si>
    <t>Department has documented procedure for record Maintenance including   taking consent</t>
  </si>
  <si>
    <t>Depatment has documented procedure for data collection, analysis &amp; use for improvement</t>
  </si>
  <si>
    <t>Department has documented procedure for discharge of the patient from maternity ward</t>
  </si>
  <si>
    <t>Department has documented procedure for post natal inpatient care of mother</t>
  </si>
  <si>
    <t>Department has documented procedure for post natal inpatient care of new born</t>
  </si>
  <si>
    <t xml:space="preserve">Department has documented procedure for payment/ incentives of beneficiary </t>
  </si>
  <si>
    <t>Department has documented procedure for counselling of the patient at the time of discharge</t>
  </si>
  <si>
    <t>Maternity ward has documented procedure for environmental cleaning and processing of the equipment</t>
  </si>
  <si>
    <t>Maternity ward has documented procedure for arrangement of intervention for maternity ward</t>
  </si>
  <si>
    <t>Maternity ward has documented procedure for sorting, cleaning and distribution of clean linen to patient</t>
  </si>
  <si>
    <t>Maternity ward has documented procedure for providing free diet to the patient as per their requirement</t>
  </si>
  <si>
    <t>Department has documented procedure for end of life care</t>
  </si>
  <si>
    <t xml:space="preserve">Check staff is a aware of relevant part of SOPs </t>
  </si>
  <si>
    <t>Patient safety, Identification of danger sign, postnatal care and counselling, new born care etc</t>
  </si>
  <si>
    <t xml:space="preserve">The facility identifies non value adding activities / waste / redundant activities </t>
  </si>
  <si>
    <t xml:space="preserve">The facility takes corrective action to improve the processes </t>
  </si>
  <si>
    <t xml:space="preserve">There is procedure to conduct maternal  Death audit </t>
  </si>
  <si>
    <t xml:space="preserve">There is procedure to conduct New born Death audit </t>
  </si>
  <si>
    <t>PDCA</t>
  </si>
  <si>
    <t>Bed Occupancy Rate for normal delivery ward</t>
  </si>
  <si>
    <t xml:space="preserve">Facility ensures compliance of key productivity indicators with national/state benchmarks </t>
  </si>
  <si>
    <t xml:space="preserve">Referral Rate </t>
  </si>
  <si>
    <t xml:space="preserve">Bed Turnover rate </t>
  </si>
  <si>
    <t>Discharge rate</t>
  </si>
  <si>
    <t>No. of drugs stock out in the ward</t>
  </si>
  <si>
    <t xml:space="preserve">Facility ensures compliance of key efficiency indicators with national/state benchmarks </t>
  </si>
  <si>
    <t xml:space="preserve">Average length of stay </t>
  </si>
  <si>
    <t>Newborns Breastfed within 1 hr of Birth</t>
  </si>
  <si>
    <t>Maternal  Death per 1000 deliveries</t>
  </si>
  <si>
    <t>Proportion of mother given postnatal counselling</t>
  </si>
  <si>
    <t xml:space="preserve">Time taken for initial assessment </t>
  </si>
  <si>
    <t xml:space="preserve">Facility ensures compliance of key Clinical Care &amp; Safety with national/state benchmarks </t>
  </si>
  <si>
    <t xml:space="preserve">LAMA Rate </t>
  </si>
  <si>
    <t xml:space="preserve">Patient Satisfaction Score </t>
  </si>
  <si>
    <t>Proportion of mothers given drop back facility</t>
  </si>
  <si>
    <t xml:space="preserve">Facility ensures compliance of key Service Quality with national/state benchmarks </t>
  </si>
  <si>
    <t>Obtained</t>
  </si>
  <si>
    <t xml:space="preserve">Checklist for Paediatrics  Ward </t>
  </si>
  <si>
    <t xml:space="preserve">Paediatrics Ward Score Card </t>
  </si>
  <si>
    <t>Paediatrics Ward Score</t>
  </si>
  <si>
    <t xml:space="preserve">Checklist for Paediatrics Ward </t>
  </si>
  <si>
    <t>Compliance Full/Partial/No</t>
  </si>
  <si>
    <t>Assessment  Method</t>
  </si>
  <si>
    <t>Availability of dedicated paediatric  ward</t>
  </si>
  <si>
    <t xml:space="preserve">Availability of isolation room </t>
  </si>
  <si>
    <t>Particularly for chicken pox, measles etc.)</t>
  </si>
  <si>
    <t>Availability of nursing care services 24X7</t>
  </si>
  <si>
    <t>Indoor Management of Severe Acute Malnutrition</t>
  </si>
  <si>
    <t>Indoor Management of Severe Diarrhoea with severe dehydration</t>
  </si>
  <si>
    <t>Indoor Management of Meningitis</t>
  </si>
  <si>
    <t>Indoor Management of Acute respiratory infections</t>
  </si>
  <si>
    <t>Seizers and convulsions</t>
  </si>
  <si>
    <t>Shock</t>
  </si>
  <si>
    <t>Accidental poisoning</t>
  </si>
  <si>
    <t>Indoor management of malaria</t>
  </si>
  <si>
    <t>Indoor management of  Chikungunia</t>
  </si>
  <si>
    <t>check the records for management of  cases in last one year</t>
  </si>
  <si>
    <t>Indoor management of JE</t>
  </si>
  <si>
    <t>Management of paediateric Tuberculosis</t>
  </si>
  <si>
    <t xml:space="preserve">The facility provides services under National Programme for preventation and control of Blindness as per guidelines </t>
  </si>
  <si>
    <t xml:space="preserve">Referral of  child born of High Risk pregnancy showing features suggestive of hearing impairment </t>
  </si>
  <si>
    <t>Breast feeding, immunization schedule and Zn, ORS, nutrition and hand washing etc.</t>
  </si>
  <si>
    <t>Cots in paediatric ward are large enough for stay of mother with child</t>
  </si>
  <si>
    <t xml:space="preserve">Availability of screen </t>
  </si>
  <si>
    <t>Availability of complaint box and display of process for grievance re addressal and whom to contact is displayed</t>
  </si>
  <si>
    <t>Availability of free diagnostics</t>
  </si>
  <si>
    <t xml:space="preserve">Availablity of Free drop back </t>
  </si>
  <si>
    <t>Availablity of Free diet to patient</t>
  </si>
  <si>
    <t>Availablity of Free Diet to mother</t>
  </si>
  <si>
    <t>Availablity of Free patient transport</t>
  </si>
  <si>
    <t>Availabliity of Free Blood</t>
  </si>
  <si>
    <t>Availablity of Free drugs</t>
  </si>
  <si>
    <t>Availablity of free stay in paediatric ward</t>
  </si>
  <si>
    <t>Check that  patient party has not spent on purchasing drugs or consumbles from outside.</t>
  </si>
  <si>
    <t>Treatment to BPL patient is free</t>
  </si>
  <si>
    <t>PI/RR</t>
  </si>
  <si>
    <t xml:space="preserve">Availability of play room </t>
  </si>
  <si>
    <t xml:space="preserve">Availability of IPD beds as per load </t>
  </si>
  <si>
    <t>Paediatric building does not have temporary connections and loosely hanging wires</t>
  </si>
  <si>
    <t xml:space="preserve">Floors of the paediatric wards are non slippery and even </t>
  </si>
  <si>
    <t>Paediatric Ward has sufficient fire  exit to permit safe escape to its occupant at time of fire</t>
  </si>
  <si>
    <t>Paediatric ward has installed fire Extinguisher  that is Class A , Class B, C type or ABC type</t>
  </si>
  <si>
    <t>Availability of Paediatrician on call</t>
  </si>
  <si>
    <t>Availability of general duty doctor</t>
  </si>
  <si>
    <t xml:space="preserve">Availability of nursing staff </t>
  </si>
  <si>
    <t>As per patient load</t>
  </si>
  <si>
    <t>Availability of ward attendant/ Ward boy</t>
  </si>
  <si>
    <t xml:space="preserve">
availability of ayahs/ Sanitary worker</t>
  </si>
  <si>
    <t>Facility based immunization</t>
  </si>
  <si>
    <t>IMNCI Training</t>
  </si>
  <si>
    <t>Patient safety</t>
  </si>
  <si>
    <t>Nursing staff is skilled for maintaining clinical records</t>
  </si>
  <si>
    <t xml:space="preserve">Counsellor is skilled IYCF counselling </t>
  </si>
  <si>
    <t>Availability of emergency drugs</t>
  </si>
  <si>
    <t xml:space="preserve">Adrenaline    
 Diazepam,    
Phenobarbitone
Pheniramine (Cetirizine)                                                           Hydrocortisone
Calcium gluconate                                               Sodium bicarbonate                         
Dopamine, methasone   </t>
  </si>
  <si>
    <t>Availability of IV fluid</t>
  </si>
  <si>
    <t xml:space="preserve">Ringer’s lactate                                               
· Normal saline                                                   
· N/5 in 5% Dextrose 
Dextrose (10%)  </t>
  </si>
  <si>
    <t>Availability of antibiotics</t>
  </si>
  <si>
    <t>(Ampicillin, Gentamicin, ,Cefotaxime,Ceftriaxone</t>
  </si>
  <si>
    <t>Other Injectables</t>
  </si>
  <si>
    <t xml:space="preserve">Quinine, Mannitol, Potassium chloride(KCL), Vitamin K,  Nebuliser solution of salbutamol, Artesunate
</t>
  </si>
  <si>
    <t>Oral Drugs 1</t>
  </si>
  <si>
    <t xml:space="preserve"> ORS
Cotrimoxazole paediatric tablets &amp; Syrup
Amoxicillin tablets Doxycycline &amp; Syrup 
Zinc tablets
Chloroquine tablets
Paracetamol, Metrindazol, Albendazol
</t>
  </si>
  <si>
    <t>Oral Drugs 2</t>
  </si>
  <si>
    <t xml:space="preserve">Vitamin A, IFA tablets, Salbutamol,
Prednisolone tablets,  Frusemide tablets
</t>
  </si>
  <si>
    <t>Consumables for Paediatric ward</t>
  </si>
  <si>
    <t>Plastic / disposable syringes      
· IV cannulas (22G and 24G)   
· Scalp vein set No. 22 and 24
· IV infusion sets (adult and paediatric), simple rubber catheter</t>
  </si>
  <si>
    <t>Resuscitation consumables</t>
  </si>
  <si>
    <t xml:space="preserve">Nasogastric tube (8,10,12FG) 
Suction catheter (6,8,10 FG)
Uncuffed tracheal tube (all sizes) 
Oropharyngeal airway </t>
  </si>
  <si>
    <t>Weighing machine( infant &amp; adult)
· Stadiometer for height
· Infantometer for length
BP apparatus with paediatric cuff, Thermometer.</t>
  </si>
  <si>
    <t>Availability of dressing tray</t>
  </si>
  <si>
    <t>Glucometer</t>
  </si>
  <si>
    <t xml:space="preserve">Face masks (3 type; Neonate, Infant and paediatric type)
Self-inflating ventilation bag (all sizes) 
Laryngoscope
Nebulizer
Suction machines Oxygen supply, ET tube (different sizes)
</t>
  </si>
  <si>
    <t>Availability of patient beds</t>
  </si>
  <si>
    <t>Hospital graded mattress, Bed side locker , IVstand, Bed pan, bed rail</t>
  </si>
  <si>
    <t>Electrical fixture for equipments like suction, X ray view box</t>
  </si>
  <si>
    <t>Drugs are intended in Paediatric dosages  only</t>
  </si>
  <si>
    <t xml:space="preserve">Drugs are stored in containers/tray/crash cart and are labeled </t>
  </si>
  <si>
    <t xml:space="preserve">Empty and  filled cylinders are labeled </t>
  </si>
  <si>
    <t>There is practice of calculating and maintaining buffer stock in paediatric ward</t>
  </si>
  <si>
    <t>There is no overcrowding in the wards during visitors hours</t>
  </si>
  <si>
    <t xml:space="preserve">One female/ family members allowed to stay with the child </t>
  </si>
  <si>
    <t>Room kept between 25° - 30° C (to the extent possible) Fans/ Air conditioning/Heating/Exhaust/Ventilators as per environment condition and requirement</t>
  </si>
  <si>
    <t>Safe measures used for re-warming children</t>
  </si>
  <si>
    <t>Check availability of Blankets to cover the children</t>
  </si>
  <si>
    <t>Side railings has been provided to prevent fall of patient</t>
  </si>
  <si>
    <t>Identification band for children below 5 years</t>
  </si>
  <si>
    <t>Security arrangement in Paediatric . Ward</t>
  </si>
  <si>
    <t>Availability of power back up in patient care areas</t>
  </si>
  <si>
    <t>Nutritional assessment of patient done as required and directed by doctor</t>
  </si>
  <si>
    <t>Availability of Blankets, draw sheet, pillow with pillow cover and machintosh</t>
  </si>
  <si>
    <t>There is established criteria for admission</t>
  </si>
  <si>
    <t>Age Criteria &amp; clinical diagnosis, all emergency and serious cases</t>
  </si>
  <si>
    <t>There is no delay in admission of patient</t>
  </si>
  <si>
    <t xml:space="preserve">Facility has defined and established procedures for clinical assessment and reassessment of the patients. </t>
  </si>
  <si>
    <t xml:space="preserve">Initial assessment of all admitted patient done  as per standard protocols 
 </t>
  </si>
  <si>
    <t xml:space="preserve">Patient History is taken and recorded </t>
  </si>
  <si>
    <t xml:space="preserve">Provisional Diagnosis is recorded </t>
  </si>
  <si>
    <t xml:space="preserve">Facility has established procedure for handing over of patients during departmental transfer </t>
  </si>
  <si>
    <t xml:space="preserve">Identification  tags are used for children less than 5 yrs </t>
  </si>
  <si>
    <t>Check for TPR chart, IO chart, weight records any other vital required is monitored</t>
  </si>
  <si>
    <t>High risk patients are identified and treatment given on priority</t>
  </si>
  <si>
    <t>Electrolytes like Potassium chloride, Opioids, Neuro muscular blocking agent, Anti thrombolytic agent, insulin, warfarin, Heparin, Adrenergic agonist etc.</t>
  </si>
  <si>
    <t>Check for any open single dose vial with left  over content intended to be used later on</t>
  </si>
  <si>
    <t>Fluid and drug dosages are calculated according to body weight</t>
  </si>
  <si>
    <t>Check for calculation chart</t>
  </si>
  <si>
    <t>Drip rate and volume is calculated and monitored</t>
  </si>
  <si>
    <t>Check the nursing staff how they calculate Infusion and monitor it</t>
  </si>
  <si>
    <t>Nebulization, Resuscitation etc</t>
  </si>
  <si>
    <t>TPR chart, IO chart, Growth chart (Pre term)</t>
  </si>
  <si>
    <t>General order book (GOB), report book, Admission register, lab register, Admission sheet/ bed head ticket, discharge slip, referral slip, referral in/referral out register, OT register, Diet register, Linen register, Drug intend register</t>
  </si>
  <si>
    <t xml:space="preserve">Counselling the mother on correct treatment and feeding of the child at home, when to return for follow-up care and immunization
</t>
  </si>
  <si>
    <t xml:space="preserve"> Container is labeled properly after the sample collection</t>
  </si>
  <si>
    <t xml:space="preserve">Paediatric bags for blood available </t>
  </si>
  <si>
    <t>Facility has defined and established procedures for end of life care and death</t>
  </si>
  <si>
    <t>Assessment Protocols are available</t>
  </si>
  <si>
    <t>Airway, Breathing, Circulation, Coma, Convulsion, and Dehydration</t>
  </si>
  <si>
    <t>Triage Protocols are  available</t>
  </si>
  <si>
    <t>Emergency, priority and can wait</t>
  </si>
  <si>
    <t>Staff aware and practice ETAT protocols</t>
  </si>
  <si>
    <t>Staff is skilled for basic life support for young infants and children's</t>
  </si>
  <si>
    <t>ETAT checklist is available and practiced</t>
  </si>
  <si>
    <t>Differential diagnosis algorithm are available</t>
  </si>
  <si>
    <t>Food/ fluid intake is chart is maintained</t>
  </si>
  <si>
    <t>Weight chart is maintained</t>
  </si>
  <si>
    <t>Start-up and catch formula made as per guidelines</t>
  </si>
  <si>
    <t>check for composition</t>
  </si>
  <si>
    <t>Assessment of dehydration done as per protocols</t>
  </si>
  <si>
    <t xml:space="preserve">Mothers are practicing  wash hand washing  with soap </t>
  </si>
  <si>
    <t>After using the toilet or changing diapers and  before feeding children</t>
  </si>
  <si>
    <t xml:space="preserve"> Patient satisfaction survey done on monthly basis </t>
  </si>
  <si>
    <t>There is system daily round by matron/hospital manager/ hospital superintendent/ Matron in charge for monitoring of services</t>
  </si>
  <si>
    <t>Department has documented Procedure for receiving and initial assessment of the patient</t>
  </si>
  <si>
    <t xml:space="preserve">Department has documented procedure for reassessment of the patient as per clinical condition </t>
  </si>
  <si>
    <t xml:space="preserve">Check availability of documented procedure for  taking consent, maintenance of privacy, confidentaility &amp; entitlements </t>
  </si>
  <si>
    <t>Check availability of risk management record/register to identify risk &amp; action taken to mitigate them</t>
  </si>
  <si>
    <t xml:space="preserve">Department has documented procedure for sorting, cleaning and distribution of clean linen &amp; documented procedure for providing free diet to patient,  preventive- break down maintenance and calibration  of equipments, inventory management &amp; storage, retaining ,retrieval  of  records </t>
  </si>
  <si>
    <t>Department has documented procedure for admission, shifting, referral &amp; discharge of paediateric cases</t>
  </si>
  <si>
    <t>Department has documented procedure for emergency triage, assessment and treatment. Documented procedure for Management of fever, cough, breathlessness, diarrhoea and malnutrition,documented procedure for blood  transfusion, documented procedure for requisition and reporting of diagnostics,documented procedure for end of life care</t>
  </si>
  <si>
    <t>Check availability  of  documented procedure for infection control practices&amp; BMW</t>
  </si>
  <si>
    <t xml:space="preserve">Check availbility of documented procedure  for departmental quality actvities viz: nomination of department Nodal officer, internal assessments, audits, patient satsifection survey,  internal &amp; external quality assurance processes, </t>
  </si>
  <si>
    <t>Check availbility of documented  departmanental Data set need to be measured monthly &amp;  procedure for their collection, analysis &amp; improvement</t>
  </si>
  <si>
    <t>Patient safety, formula for calculation of paediatric doses , CPR etc</t>
  </si>
  <si>
    <t xml:space="preserve">Facility ensures standard practices and materials for decontamination and cleaning of instruments and  procedures areas </t>
  </si>
  <si>
    <t xml:space="preserve">There is procedure to conduct child Death audit </t>
  </si>
  <si>
    <t xml:space="preserve">Medical &amp; prescription audit = GA cl </t>
  </si>
  <si>
    <t xml:space="preserve">Bed Occupancy Rate </t>
  </si>
  <si>
    <t xml:space="preserve">Proportion of female patient </t>
  </si>
  <si>
    <t>LAMA rate for female patient</t>
  </si>
  <si>
    <t xml:space="preserve">Proportion of BPL patient </t>
  </si>
  <si>
    <t>No. of drug stock out in the paediatric ward</t>
  </si>
  <si>
    <t>Discharge Rate</t>
  </si>
  <si>
    <t>No of Newborn / Child Resuscitated</t>
  </si>
  <si>
    <t xml:space="preserve">Average length of Stay </t>
  </si>
  <si>
    <t xml:space="preserve">Death rate </t>
  </si>
  <si>
    <t xml:space="preserve">% of infants exclusively breastfed from admission to discharge </t>
  </si>
  <si>
    <t>Case fatality rate</t>
  </si>
  <si>
    <t xml:space="preserve">question may be asked with attendant </t>
  </si>
  <si>
    <t xml:space="preserve">Obtatained </t>
  </si>
  <si>
    <t>Percent</t>
  </si>
  <si>
    <t>Checklist for Sick Newborn Care Unit (SNCU)</t>
  </si>
  <si>
    <t xml:space="preserve">SNCU Score Card </t>
  </si>
  <si>
    <t xml:space="preserve">SNCU Score </t>
  </si>
  <si>
    <t>Reference</t>
  </si>
  <si>
    <t xml:space="preserve">ME Statement </t>
  </si>
  <si>
    <t>Compliance/Full/ Partial/No</t>
  </si>
  <si>
    <t>Assessment Method</t>
  </si>
  <si>
    <t xml:space="preserve">The Facility Provides  of General Medicine Services </t>
  </si>
  <si>
    <t xml:space="preserve">The Facility Provides General Surgeries Services </t>
  </si>
  <si>
    <t xml:space="preserve">The Facility Provides Obstetrics &amp; Gynaecology Services </t>
  </si>
  <si>
    <t xml:space="preserve">The Facility Provides Paediatric Services </t>
  </si>
  <si>
    <t>Availability of functional SNCU</t>
  </si>
  <si>
    <t>For detailed service provision kindly refer A2.3</t>
  </si>
  <si>
    <t xml:space="preserve">The Facility provides Ophthalmology Services </t>
  </si>
  <si>
    <t xml:space="preserve">The Facility provides ENT Services </t>
  </si>
  <si>
    <t xml:space="preserve">The Facility provides Orthopaedics Services </t>
  </si>
  <si>
    <t xml:space="preserve">The Facility provides Skin &amp; VD Services </t>
  </si>
  <si>
    <t xml:space="preserve">The Facility Provides Psychiatry Services </t>
  </si>
  <si>
    <t xml:space="preserve">The Facility Provides Dental Treatment Services </t>
  </si>
  <si>
    <t xml:space="preserve">The Facility Provides AYUSH Services </t>
  </si>
  <si>
    <t xml:space="preserve">The Facility provides Physiotherapy Services </t>
  </si>
  <si>
    <t xml:space="preserve">The Facility provides services for OPD procedures </t>
  </si>
  <si>
    <t>The Facility provides services for Super specialties, as mandated</t>
  </si>
  <si>
    <t xml:space="preserve">The Facility Provides Accident &amp; Emergency Services </t>
  </si>
  <si>
    <t>The Facility Provides Intensive care Services</t>
  </si>
  <si>
    <t>The Facility provides blood bank  and transfusion services</t>
  </si>
  <si>
    <t xml:space="preserve">The Facility provides Reproductive health  Services </t>
  </si>
  <si>
    <t xml:space="preserve">The Facility provides maternal health Services </t>
  </si>
  <si>
    <t xml:space="preserve">The Facility provides Newborn health  Services </t>
  </si>
  <si>
    <t>Management of low birth weight infants &lt;1800 gm and preterm</t>
  </si>
  <si>
    <t>Management of all sick new borns except those requiring mechanical ventilation and major surgical intervention</t>
  </si>
  <si>
    <t>Resuscitation</t>
  </si>
  <si>
    <t xml:space="preserve">Prevention of infection including management of newborn sepsis </t>
  </si>
  <si>
    <t>Provision of Warmth</t>
  </si>
  <si>
    <t>Phototherapy for new born</t>
  </si>
  <si>
    <t>Breast feeding/feeding support and Kangaroo Mother care (KMC)</t>
  </si>
  <si>
    <t xml:space="preserve">The Facility provides child health Services </t>
  </si>
  <si>
    <t xml:space="preserve">The Facility provides adolescent health Services </t>
  </si>
  <si>
    <t xml:space="preserve">The Facility provides Radiology Services </t>
  </si>
  <si>
    <t>Availability for USG and portable X ray services</t>
  </si>
  <si>
    <t>In house, Parent hospital and Outsourced</t>
  </si>
  <si>
    <t xml:space="preserve">The Facility Provides Laboratory Services </t>
  </si>
  <si>
    <t>SNCU has facility /Linkage for laboratory investigation.</t>
  </si>
  <si>
    <t>Availability of side laboratory: Serum billirubin, Plasma glucose, Serum creatnine, Blood count, Platelet, C reactive protein, Prothrobin time, Blood gas analysis with PH measurement analysis.  If linkage with outside lab than give partial compliance</t>
  </si>
  <si>
    <t>Facility provides other diagnostic services, as mandated</t>
  </si>
  <si>
    <t xml:space="preserve">The facility provides services under National Programme for prevention and  control of Blindness as per guidelines </t>
  </si>
  <si>
    <t xml:space="preserve">Directional signage for  department is  displayed </t>
  </si>
  <si>
    <t>Restricted area signage displayed</t>
  </si>
  <si>
    <t>Services available in SNCU are displayed</t>
  </si>
  <si>
    <t>Information about doctor/ Nurse on duty  is displayed and updated</t>
  </si>
  <si>
    <t xml:space="preserve">Contact information in respect of SNCU referral  services are displayed  </t>
  </si>
  <si>
    <t>Display of  information for education of mother /relatives</t>
  </si>
  <si>
    <t>Display of pictorial  information/ chart regarding expression of milk/ techniques for assistive feeding , KMC, complimentary feeding etc.</t>
  </si>
  <si>
    <t>Counselling aids are available for education of mother</t>
  </si>
  <si>
    <t xml:space="preserve">Services are delivered in manners that are sensitive to gender, religious, social and cultural needs and there are no barrier on account of physical access, language, cultural or social status. </t>
  </si>
  <si>
    <t>Privacy is maintained in breast feeding room</t>
  </si>
  <si>
    <t xml:space="preserve">SNCU has system in place to take informed consent from patient relative whenever required </t>
  </si>
  <si>
    <t>SNCU has system in place to involve patient relatives in decision making of patient treatment</t>
  </si>
  <si>
    <t>SNCU has system in place to provide communication of newborn condition to parents/ relatives at least once in day</t>
  </si>
  <si>
    <t>Facility has defined and established grievance redressal system in place</t>
  </si>
  <si>
    <t>Availability of Free diagnostics</t>
  </si>
  <si>
    <t>Availability of  free drop back</t>
  </si>
  <si>
    <t>Availability of Free diet to patient</t>
  </si>
  <si>
    <t>Availability of Free Diet to mother</t>
  </si>
  <si>
    <t>Availability of Free patient transport</t>
  </si>
  <si>
    <t>Availability of free stay to mother</t>
  </si>
  <si>
    <t>Adequate space as per patient care units</t>
  </si>
  <si>
    <t>Space between 2 adjacent beds in SNCU should be 4 ft. Space between wall and beds is 2 ft</t>
  </si>
  <si>
    <t>Availability of adequate waiting area</t>
  </si>
  <si>
    <t>Toilets for visitors</t>
  </si>
  <si>
    <t>Adequate sitting area for patient relative</t>
  </si>
  <si>
    <t xml:space="preserve">SNCU has separate Inborn unit </t>
  </si>
  <si>
    <t>SNCU has separate Out born unit</t>
  </si>
  <si>
    <t>SNCU has separate designed washing area</t>
  </si>
  <si>
    <r>
      <rPr>
        <sz val="7"/>
        <color theme="1"/>
        <rFont val="Times New Roman"/>
        <family val="1"/>
      </rPr>
      <t> </t>
    </r>
    <r>
      <rPr>
        <sz val="11"/>
        <color theme="1"/>
        <rFont val="Calibri"/>
        <family val="2"/>
        <scheme val="minor"/>
      </rPr>
      <t>The rooms has been separated by transparent observation windows from the nurses' working place in between</t>
    </r>
  </si>
  <si>
    <t xml:space="preserve">Patient care area has 2 interconnected rooms </t>
  </si>
  <si>
    <t>Availability of nursing station</t>
  </si>
  <si>
    <t>Hand washing and gowning area</t>
  </si>
  <si>
    <t xml:space="preserve">Receiving room with examination area  </t>
  </si>
  <si>
    <t>Clean area for mixing intravenous fluids and Medications/ fluid preparation area</t>
  </si>
  <si>
    <t xml:space="preserve"> Doctors duty room,</t>
  </si>
  <si>
    <t>Dirty utility area</t>
  </si>
  <si>
    <t>Mother's area for expression of breast milk/ Breast feeding</t>
  </si>
  <si>
    <t xml:space="preserve">SNCU has system in place to call mother's of baby for feeding </t>
  </si>
  <si>
    <t>Unit stores</t>
  </si>
  <si>
    <t>Side lab. Nurses change room, autoclaving room, Counselling room</t>
  </si>
  <si>
    <t>Step down area in close proximity</t>
  </si>
  <si>
    <t>Availability of adequate circulation area for easy moment of staff  and equipments</t>
  </si>
  <si>
    <t>Availability of adequate patient care units as per case load</t>
  </si>
  <si>
    <t>According to the delivery load (Calculation as per GOI guidelines)</t>
  </si>
  <si>
    <t>SNCU is easily accessible from labour room, maternity ward and obstetric OT</t>
  </si>
  <si>
    <t>Arrangement of different section ensures unidirectional flow</t>
  </si>
  <si>
    <t>Unidirectional  flow of goods and services.</t>
  </si>
  <si>
    <t xml:space="preserve">Facility ensures the physical safety of the infrastructure. </t>
  </si>
  <si>
    <t>SNCU  does not have temporary connections and loosely hanging wires</t>
  </si>
  <si>
    <t xml:space="preserve">Switch Boards other electrical installations are intact </t>
  </si>
  <si>
    <t xml:space="preserve">SNCU has  mechanism for periodical check / test of all electrical installation  by competent electrical Engineer </t>
  </si>
  <si>
    <t xml:space="preserve">10 central Voltage stabilize outlets are available with each warmer in main SNCU, Step down area and triage room </t>
  </si>
  <si>
    <t>50% 0f each should be 5amp and 50% should be 15 amp to handle equipments</t>
  </si>
  <si>
    <t>SNCU has system for power audit of unit at defined intervals and records of same is maintained</t>
  </si>
  <si>
    <t>SNCU has earthling system available</t>
  </si>
  <si>
    <t>Dedicated earthling   pit  system available</t>
  </si>
  <si>
    <t>SNCU has dedicated earthling pit system available and records of its measurement is maintained</t>
  </si>
  <si>
    <t>Earth resistance should be measured twice in a year and logged</t>
  </si>
  <si>
    <t>Wall mounted digital display is available in SNCU to show earth to neutral voltage</t>
  </si>
  <si>
    <t xml:space="preserve">Normal range 3-5 V (if exceed to report immediately) </t>
  </si>
  <si>
    <t>Quality output of voltage stabilizer is displayed in each stabilizer  as per manufacturer guideline</t>
  </si>
  <si>
    <t>Power boards are marked as per phase to which it belongs</t>
  </si>
  <si>
    <t>SNCU has system to measure earth resistance at defined interval</t>
  </si>
  <si>
    <t xml:space="preserve"> Earth resistance should be measured twice in a year and logged</t>
  </si>
  <si>
    <t xml:space="preserve">Floors of the SNCU are non slippery and even </t>
  </si>
  <si>
    <t>Windows/ ventilators if any in the OT are intact and sealed</t>
  </si>
  <si>
    <t xml:space="preserve">Facility has established program for fire safety and other disaster </t>
  </si>
  <si>
    <t>SNCU has sufficient fire  exit to permit safe escape to its occupant at time of fire</t>
  </si>
  <si>
    <t>SNCU has installed fire Extinguisher  that is Class A , ClassB, C type or ABC type</t>
  </si>
  <si>
    <t>SNCU has provision of  Smoke and heat detector</t>
  </si>
  <si>
    <t>SNCU  has electrical and automatic fire alarm system or alarm system sounded by actuation of any automatic fire extinguisher</t>
  </si>
  <si>
    <t>Check for staff compatencies for operating fire extinguisher and what to do in case of fire</t>
  </si>
  <si>
    <t xml:space="preserve">Facility has the appropriate number of staff with the correct skill mix required for providing the assured services to the current case load </t>
  </si>
  <si>
    <t>Availability of fulltime Paediatrician</t>
  </si>
  <si>
    <t>At least one paediatrician</t>
  </si>
  <si>
    <t>Availability of 1 Medical officer per shift</t>
  </si>
  <si>
    <t xml:space="preserve">Availability of 3 Nursing staff per shift </t>
  </si>
  <si>
    <t>Availability 1 technician for side lab</t>
  </si>
  <si>
    <t>Availability of SNCU attendant</t>
  </si>
  <si>
    <t xml:space="preserve">Availability of one sanitary staff and ayahs </t>
  </si>
  <si>
    <t>Availability of one data entry operator</t>
  </si>
  <si>
    <t>Facility based New Born Care (FBNC) training</t>
  </si>
  <si>
    <t>To all Medical Officers and Nursing Staff posted at SNCU</t>
  </si>
  <si>
    <t xml:space="preserve">Training on infection control and hand hygiene </t>
  </si>
  <si>
    <t>Training on Bio Medical waste Management</t>
  </si>
  <si>
    <t>Nursing staff is skilled for operation of equipments</t>
  </si>
  <si>
    <t>Staff is skilled  for resuscitation of New Born</t>
  </si>
  <si>
    <t xml:space="preserve">Nursing Staff is skilled for maintaining clinical records </t>
  </si>
  <si>
    <t xml:space="preserve">Inj. Ampicillin with Cloxacillin, Inj. Ampicillin
Inj. Cefotaxime
Inj. Gentamycin Amoxycillin-Clavulanic Suspension </t>
  </si>
  <si>
    <t xml:space="preserve">Availability of analgesics and antipyretics </t>
  </si>
  <si>
    <t>Paracetamol</t>
  </si>
  <si>
    <t>5%, 10%, 25% Dextrose
Normal saline</t>
  </si>
  <si>
    <t>Inj.Adrenaline (1:10000)
Inj. Naloxone
 Sodium Bicarbonate Injection Aminophylline
 Phenobarbitone (Injection +oral)
 Injection Hydrocortisone,Inj.Dexamethasone, Inj. Phenytoin</t>
  </si>
  <si>
    <t>Drugs for electrolyte imbalance</t>
  </si>
  <si>
    <t>Inj. Potassium Chloride 15%
Inj. Calcium Gluconate 10%
Inj. Magnesium Sulphate 50%</t>
  </si>
  <si>
    <t>Vit K ,</t>
  </si>
  <si>
    <t>Availability of dressings material and diapers</t>
  </si>
  <si>
    <t xml:space="preserve">Gauze piece and cotton swabs, Diapers, </t>
  </si>
  <si>
    <t>Neoflon 24 G , microdrip set with &amp;without burette, BT set, Suction catheter, PT tube, feeding tube</t>
  </si>
  <si>
    <t>Antiseptic lotion</t>
  </si>
  <si>
    <t>Others</t>
  </si>
  <si>
    <t xml:space="preserve">Baby ID tag, cord clamp, mucus sucker, </t>
  </si>
  <si>
    <t>Facility has equipments &amp; instruments required for assured list of services.</t>
  </si>
  <si>
    <t>Multiparamonitor , Thermometer, Weighing scale, pulse oxy meter, Stethoscope</t>
  </si>
  <si>
    <t>Availability of diagnostic instruments for side laboratory</t>
  </si>
  <si>
    <t>Availability of services in side lab; Micro hematocrit,Multistix,Bilirubinometer,Microscope,Dextrometer, Glucometer</t>
  </si>
  <si>
    <t>Functional Patient care  units</t>
  </si>
  <si>
    <t>Radiant warmers  and phototherapy machine</t>
  </si>
  <si>
    <t>Functional Critical care Equipments</t>
  </si>
  <si>
    <t>Infusion pumps,Oxygen cylinder/central line/Oxygen concentrator, oxygen hood,</t>
  </si>
  <si>
    <t>Functional Resuscitation equipments</t>
  </si>
  <si>
    <t>Bag and mask, laryngoscope, ET tubes,  suction machine</t>
  </si>
  <si>
    <t xml:space="preserve">Buckets for mopping, Separate mops for inborn and outborn and circulation area, duster, waste trolley, Deck brush </t>
  </si>
  <si>
    <t>Availability of dedicated washing machine for SNCU</t>
  </si>
  <si>
    <t>Autoclave</t>
  </si>
  <si>
    <t xml:space="preserve">Availability of Fixtures </t>
  </si>
  <si>
    <t>Electrical panel with each unit,  X ray view box.</t>
  </si>
  <si>
    <t xml:space="preserve">Availability of furniture  </t>
  </si>
  <si>
    <t>Cupboard, nursing counter, table for preparation of medicines, chair, furniture at breast feeding room.</t>
  </si>
  <si>
    <t xml:space="preserve">Facility has established program for inspection, testing and maintenance and calibration of equipments. </t>
  </si>
  <si>
    <t>Radiant warmer, suction machine, Oxygen concentrator, pulse oximeter/ Multipara monitor</t>
  </si>
  <si>
    <t>There has system to label Defective/Out of order equipments and stored appropriately until it has been repaired</t>
  </si>
  <si>
    <t>Periodic cleaning, inspection and  maintenance of the equipments is done by the operator</t>
  </si>
  <si>
    <t>There is system to label/ code the equipment to indicate status of calibration/ verification when recalibration is due</t>
  </si>
  <si>
    <t>Up to date instructions for operation and maintenance of equipments are readily available with SNCU staff.</t>
  </si>
  <si>
    <t>Expressed milk is stored at recommended temperature</t>
  </si>
  <si>
    <t>There is practice of calculating and maintaining buffer stock in SNCU</t>
  </si>
  <si>
    <t xml:space="preserve">Separate procedure lightening capable of providing not less than 200Lux at the plane of infant bed,                          Ambient lightening levels in infants spaces shall be adjustable through range of at least 50 to more than 600 Lux. </t>
  </si>
  <si>
    <t xml:space="preserve">Adequate illumination in patient care unit </t>
  </si>
  <si>
    <t>One female family members allowed to stay with the new born in step down</t>
  </si>
  <si>
    <t>Entry to SNCU is restricted</t>
  </si>
  <si>
    <t>SNCU has system to control temperature and humidity and record of same is maintained</t>
  </si>
  <si>
    <t>Temperature inside main SNCU should be maintained at (22-26OC), round O clock preferably by thermostatic control. Relative humidity of 30-60% should be maintained</t>
  </si>
  <si>
    <t>SNCU has procedure to check the  temperature of radiant warmer ,phototherapy units, baby incubators  etc.</t>
  </si>
  <si>
    <t>Each equipment used should have servo controlled devices for heat control with cut off to limit increase in temperature of radiant warmers beyond a certain temperature or warning mechanism for sounding alert/alarm when temp increases beyond certain limits</t>
  </si>
  <si>
    <t>SNCU has system to control the sound producing activities and gadgets (like telephone sounds, staff area and equipments)</t>
  </si>
  <si>
    <t>Background sound should not be more than 45 db and peak density should not be more than 80db.</t>
  </si>
  <si>
    <t>SNCU has functional room thermometer and temperature is regularly maintained</t>
  </si>
  <si>
    <t xml:space="preserve">1 for each patient care room </t>
  </si>
  <si>
    <t xml:space="preserve">There is procedure for handing over the baby to mother/father </t>
  </si>
  <si>
    <t>Security arrangement in SNCU</t>
  </si>
  <si>
    <t>No condemned/Junk material in the SNCU</t>
  </si>
  <si>
    <t xml:space="preserve">Availability of UPS  </t>
  </si>
  <si>
    <t>Nutritional assessment of patient done specially for mother of admitted baby</t>
  </si>
  <si>
    <t>SNCU has facility to provide sufficient and  clean linen for each patient</t>
  </si>
  <si>
    <t xml:space="preserve">Gown are provided to visitors/staff at the entrance of SNCU </t>
  </si>
  <si>
    <t>Admission criteria for SNCU is defined &amp; followed</t>
  </si>
  <si>
    <t>Procedure cope with surplus patient load</t>
  </si>
  <si>
    <t>Defined criteria for assessment like Silverman Anderson Score and down score</t>
  </si>
  <si>
    <t>There is procedure of taking   over of   new born from labour  OT/ Ward to SNCU</t>
  </si>
  <si>
    <t xml:space="preserve">Check  continuity of care is maintained while transferring/ handover the patient </t>
  </si>
  <si>
    <t xml:space="preserve">Identification  tags are used for identification of newborns </t>
  </si>
  <si>
    <t>Check for TPR chart, Phototherapy chart, any other vital required is monitored</t>
  </si>
  <si>
    <t>There is process for identifying and cautious administration of high alert drugs  (to check)</t>
  </si>
  <si>
    <t>Electrolytes like Potassium chloride, Opioids, Neuro muscular blocking agent, Anti thrombolytic agent, insulin, warfarin, Heparin, Adrenergic agonist etc. as applicable</t>
  </si>
  <si>
    <t>Patient progress is recorded as per defined assessment schedule</t>
  </si>
  <si>
    <t>Procedure performed are recorded in BHT</t>
  </si>
  <si>
    <t>Mobilization, resuscitation etc</t>
  </si>
  <si>
    <t xml:space="preserve">Availability of formats for Treatment Charts, TPR Chart , Intake Output Chart, Community follow up card, BHT, continuation sheet, Discharge card Etc. </t>
  </si>
  <si>
    <t xml:space="preserve">SNCU has established criteria for discharge of the patient </t>
  </si>
  <si>
    <t>Patient is shifted to ward/step down after assessment</t>
  </si>
  <si>
    <t>there is procedure for clinical follow up of the new born by local CHW  (Community health care worker)/ASHA</t>
  </si>
  <si>
    <t xml:space="preserve">Counselling of mother before discharge </t>
  </si>
  <si>
    <t>for care of new born and breastfeeding, treatment and follow up counselling</t>
  </si>
  <si>
    <t>Criteria are defined for intubation</t>
  </si>
  <si>
    <t>Triaging of new born as per guidelines</t>
  </si>
  <si>
    <t>System for coordinating with ambulances</t>
  </si>
  <si>
    <t>SNCU has provision of Ambulance to refer the case to higher centre</t>
  </si>
  <si>
    <t xml:space="preserve">Ambulance has provision/ method for maintenance of Warm chain while referred to higher centre </t>
  </si>
  <si>
    <t xml:space="preserve">Ambulance/transport vehicle have adequate arrangement for Oxygen </t>
  </si>
  <si>
    <t xml:space="preserve">Ambulance/transport vehicle have dedicated rescue kit including " essential supplies kit", emergency drug kit </t>
  </si>
  <si>
    <t xml:space="preserve">SNCU has system to periodic check of ambulances/transport vehicle by driver/paramedic staff and counter checked by SNCU staff </t>
  </si>
  <si>
    <t>Transfer of patient in Ambulance /patient transport vehicle is accompanied by trained medical Practitioner</t>
  </si>
  <si>
    <t xml:space="preserve">SNCU has critical values of various lab test </t>
  </si>
  <si>
    <t>Paediatric  blood bags are available</t>
  </si>
  <si>
    <t>if not available than how facility cope with it</t>
  </si>
  <si>
    <t>SNCU has system for conducting grievance counselling of parents in case of newborns' mortality</t>
  </si>
  <si>
    <t>Procedure to declare death  for brought in dead cases</t>
  </si>
  <si>
    <t>Immunization services as per national guidelines</t>
  </si>
  <si>
    <t>zero dose, system of ensuing immunization</t>
  </si>
  <si>
    <t>Adherence to clinical protocol</t>
  </si>
  <si>
    <t>Competence testing</t>
  </si>
  <si>
    <t>FNBC guideline: Each unit should have at least 1 wash basin for every 5 beds</t>
  </si>
  <si>
    <t>Check for availability/  Ask staff for regular supply. Hand rub dispenser are provided adjacent to bed</t>
  </si>
  <si>
    <t xml:space="preserve">Availability of elbow operated taps  </t>
  </si>
  <si>
    <t>Hand washing sink is wide and deep enough to prevent splashing and retention of water</t>
  </si>
  <si>
    <t>Handwashing b/w each patient &amp; change of gloves</t>
  </si>
  <si>
    <t>Availability of Mask</t>
  </si>
  <si>
    <t xml:space="preserve">Availability of gown/ Apron </t>
  </si>
  <si>
    <t>Staff and visitors</t>
  </si>
  <si>
    <t>Availability of shoe cover</t>
  </si>
  <si>
    <t xml:space="preserve">Availability of Caps </t>
  </si>
  <si>
    <t>HIV kit</t>
  </si>
  <si>
    <t xml:space="preserve">Cleaning &amp; Decontamination of patient care Units </t>
  </si>
  <si>
    <t xml:space="preserve">Cleaning of Radiant warmer, Incubators and Bassinets with detergent water </t>
  </si>
  <si>
    <t xml:space="preserve">Decontamination for thermometer, Stethoscope,  Suction apparatus, ambu bag 70% Alcohol or detergent water as applicable </t>
  </si>
  <si>
    <t>Autoclaving of instruments is done as per protocols</t>
  </si>
  <si>
    <t>Ask staff about temperature, pressure and time</t>
  </si>
  <si>
    <t>Ask staff about method, concentration and contact time  required for chemical sterilization</t>
  </si>
  <si>
    <t xml:space="preserve">Autoclaved linen are used for procedure </t>
  </si>
  <si>
    <t>There is a procedure to ensure the traceability of sterilized packs</t>
  </si>
  <si>
    <t xml:space="preserve">Sterility of autoclaved packs is maintained during storage </t>
  </si>
  <si>
    <t>SNCU has double door system</t>
  </si>
  <si>
    <t>There is separation between in born and out born unit</t>
  </si>
  <si>
    <t>by glass pane</t>
  </si>
  <si>
    <t xml:space="preserve">Floors and wall surfaces of SNCU are easily cleanable </t>
  </si>
  <si>
    <t>Use of three bucket system for mopping</t>
  </si>
  <si>
    <t>Fumigation/carbolization as per schedule</t>
  </si>
  <si>
    <t xml:space="preserve">External foot wares are restricted </t>
  </si>
  <si>
    <t>SNCU has system to maintain  ventilation  and its environment should be dust free</t>
  </si>
  <si>
    <t>Ventilation can be provided in two ways: exhaust only and supply-and-exhaust. Exhaust fans pull stale air out of the unit while drawing fresh air in through cracks, windows or fresh air intakes. Exhaust-only ventilation is a good choice for units that do not have existing ductwork to distribute heated or cooled air</t>
  </si>
  <si>
    <t xml:space="preserve">Availability of colour coded bins at point of waste generation </t>
  </si>
  <si>
    <t xml:space="preserve">Patient  relative satisfaction survey done on monthly basis </t>
  </si>
  <si>
    <t>There is system daily round by matron/hospital manager/ hospital superintendent/  Matron in charge for monitoring of services</t>
  </si>
  <si>
    <t>Department has documented procedure for ensuring patients rights including consent, privacy, confidentaility &amp; entitlement</t>
  </si>
  <si>
    <t>Check availability of risk management record/register to identify risk &amp; action taken to address them</t>
  </si>
  <si>
    <t xml:space="preserve">Documented procedure for preventive- break down maintenance and calibration  of equipments, Maintenance of infrastructure, inventory management &amp; storage, retaining ,retrieval  of  SNCU records  </t>
  </si>
  <si>
    <t xml:space="preserve">Availability of documented criteria &amp; procedure  for  triage,  admission, assessment &amp; re assesment, referral  &amp; discharge of the patient </t>
  </si>
  <si>
    <t>SNCU has documented procedure for key clinical processes including resuscitatio,thermoregulation of new borns, ,drugs,intravenous,and fluid management and nutrition management of new borns</t>
  </si>
  <si>
    <t>STP for phototherapy, Grading and management of hypothermia, Expression of milk\, Monitoring of babies receiving I/V, Precaution for phototherapy, Management of hypoglycaemia, housekeeping protocols, Administration of commonly used drugs, assessment of neonatal sepsis, Assessment of Jaundice, Temperature maintenance etc</t>
  </si>
  <si>
    <t xml:space="preserve">Corrective and preventive actions are taken to address issues, observed in the assessment &amp; audit </t>
  </si>
  <si>
    <r>
      <rPr>
        <sz val="11"/>
        <color theme="1"/>
        <rFont val="Calibri (Body)"/>
      </rPr>
      <t>7</t>
    </r>
    <r>
      <rPr>
        <sz val="11"/>
        <color theme="1"/>
        <rFont val="Calibri"/>
        <family val="2"/>
        <scheme val="minor"/>
      </rPr>
      <t xml:space="preserve"> </t>
    </r>
    <r>
      <rPr>
        <sz val="11"/>
        <color theme="1"/>
        <rFont val="Calibri (Body)"/>
      </rPr>
      <t>basic tools of Quality</t>
    </r>
  </si>
  <si>
    <t>no. of babies weighting less than 1.8 kg admitted / Total admission in SNCU in Month</t>
  </si>
  <si>
    <t>No. of very low birth weight babies (&lt; 1200 gm)/No. of Low birth+ Very low birth babies</t>
  </si>
  <si>
    <t xml:space="preserve">Down time Critical Equipments </t>
  </si>
  <si>
    <t>Survival rate</t>
  </si>
  <si>
    <t xml:space="preserve">Antibiotic use rate </t>
  </si>
  <si>
    <t>Average length of stay</t>
  </si>
  <si>
    <t xml:space="preserve">Adverse events are reported </t>
  </si>
  <si>
    <t>Baby theft, wrong drug administration, needle stick injury, absconding patients etc</t>
  </si>
  <si>
    <t>Checklist for Maternity Operation Theatre</t>
  </si>
  <si>
    <t>Names of Assesses</t>
  </si>
  <si>
    <t xml:space="preserve">Operation Theatre Score Card </t>
  </si>
  <si>
    <t>Operation Theatre Score</t>
  </si>
  <si>
    <t xml:space="preserve">Checklist for Operation Theatre  </t>
  </si>
  <si>
    <t>OT Services  are available 24X7</t>
  </si>
  <si>
    <t xml:space="preserve">Check with OT records that OT services were functional in 24X7 and surgeries are being conducted in night hours </t>
  </si>
  <si>
    <t>Availability of Emergency OT services as and when required</t>
  </si>
  <si>
    <t xml:space="preserve">Availability of Maternity HDU/ICU services in the facility </t>
  </si>
  <si>
    <t>Availability of Post partum sterilization services</t>
  </si>
  <si>
    <t xml:space="preserve">tubal ligation </t>
  </si>
  <si>
    <t>Availability of Elective C-section services</t>
  </si>
  <si>
    <t xml:space="preserve">Check services are available and are being utilized </t>
  </si>
  <si>
    <t>Availability of Emergency C-section services</t>
  </si>
  <si>
    <t xml:space="preserve">Management of MTP </t>
  </si>
  <si>
    <t xml:space="preserve">Surgical management </t>
  </si>
  <si>
    <t xml:space="preserve">The facility provides New-born health  Services </t>
  </si>
  <si>
    <t>Availability of New born resuscitation&amp; essential new born care</t>
  </si>
  <si>
    <t>Dedicated Functional New born Care services in Operation theatre</t>
  </si>
  <si>
    <t>Availability of point of care diagnostic test</t>
  </si>
  <si>
    <t xml:space="preserve"> Glucometer, RDK , Blood grouping</t>
  </si>
  <si>
    <t>ME A4.12</t>
  </si>
  <si>
    <t>The facility provides services under RBSK as per guidelines.</t>
  </si>
  <si>
    <t>ME A5.8</t>
  </si>
  <si>
    <t>The facility provides mortuary services</t>
  </si>
  <si>
    <t xml:space="preserve">Availability  of departmental signage's </t>
  </si>
  <si>
    <t>Information regarding services are displayed</t>
  </si>
  <si>
    <t>Display doctor/ Nurse on duty  and updated OT schedule displayed</t>
  </si>
  <si>
    <t xml:space="preserve">Services are delivered in a manner that is sensitive to gender, religious and cultural needs, and there are no barrier on account of physical, economic, cultural or social reasons. </t>
  </si>
  <si>
    <t xml:space="preserve"> OT is easily accessible </t>
  </si>
  <si>
    <t xml:space="preserve">Availability of Wheel chair or stretcher for easy Access. Door is wide enough for passage of trolley and staff. </t>
  </si>
  <si>
    <t>Patients are properly draped/covered before and after procedure</t>
  </si>
  <si>
    <t>Look patients are covered while transferred from ward to OT and vice-versa.</t>
  </si>
  <si>
    <t xml:space="preserve">Visual Privacy is maintained between two OT Tables </t>
  </si>
  <si>
    <t xml:space="preserve">Preferably only one OT table should be placed in theatre, if it is not possible because of high case load adequate visual privacy should be provided through  screens of multiple patients are present in same OT </t>
  </si>
  <si>
    <t xml:space="preserve">In drawers/Amirah; preferably with lock facility. </t>
  </si>
  <si>
    <t>Behaviour of OT staff is dignified and respectful</t>
  </si>
  <si>
    <t>Check that OT staff is not providing care in undignified manner such as yelling, scolding , shouting, blaming and using abusive language</t>
  </si>
  <si>
    <t>Pregnant women is not left unattended or ignored  during care in the OT</t>
  </si>
  <si>
    <t>Consent is taken for surgical procedures</t>
  </si>
  <si>
    <t>written consent with details of the procedure with potentials risks and complication. Should be signed by patient/next of kin and one witness</t>
  </si>
  <si>
    <t>Separate consent is taken for Anesthesia procedure</t>
  </si>
  <si>
    <t>written consent with details of the anaesthesia with potentials risks and complication. Should be signed by patient/next of kin and one witness</t>
  </si>
  <si>
    <t>All surgical procedure are free of cost for JSSK beneficiaries</t>
  </si>
  <si>
    <t>free drugs, consumables , blood, referral etc.</t>
  </si>
  <si>
    <t>Standard B6</t>
  </si>
  <si>
    <t>Facility has defined framework for ethical management including dilemmas confronted during delivery of services at public health facilities</t>
  </si>
  <si>
    <t>ME B6.1</t>
  </si>
  <si>
    <t>Ethical norms and code of conduct for medical and paramedical staff have been established.</t>
  </si>
  <si>
    <t>ME B6.2</t>
  </si>
  <si>
    <t>The Facility staff is aware of code of conduct established</t>
  </si>
  <si>
    <t>ME B6.3</t>
  </si>
  <si>
    <t>The Facility has an established procedure for entertaining representatives of drug companies and suppliers</t>
  </si>
  <si>
    <t>ME B6.4</t>
  </si>
  <si>
    <t>The Facility has an established procedure for medical examination and treatment of individual under judicial or police detention as per prevalent law and
government directions</t>
  </si>
  <si>
    <t>ME B6.5</t>
  </si>
  <si>
    <t>There is an established procedure for sharing of hospital/patient data with individuals and external agencies including non governmental organization</t>
  </si>
  <si>
    <t>ME B6.6</t>
  </si>
  <si>
    <t>There is an established procedure for ‘end-of-life’ care</t>
  </si>
  <si>
    <t>ME B6.7</t>
  </si>
  <si>
    <t>There is an established procedure for patients who wish to leave hospital against medical advice or refuse to receive specific c treatment</t>
  </si>
  <si>
    <t>ME B6.8</t>
  </si>
  <si>
    <t>There is an established procedure for obtaining informed consent from the patients in case facility is participating in any clinical or public health research</t>
  </si>
  <si>
    <t>ME B6.9</t>
  </si>
  <si>
    <t xml:space="preserve">There is an established procedure to issue of medical certificates  and other certificates </t>
  </si>
  <si>
    <t>ME B6.10</t>
  </si>
  <si>
    <t>There is an established procedure to ensure medical services during strikes or any other mass protest leading to dysfunctional medical services</t>
  </si>
  <si>
    <t>ME B6.11</t>
  </si>
  <si>
    <t>An updated copy of code of ethics under Indian Medical council act is available with the facility</t>
  </si>
  <si>
    <t xml:space="preserve">Adequate space for accommodating surgical  load </t>
  </si>
  <si>
    <t xml:space="preserve"> OT around 40 Square meter. Two OT tables are not kept in one OT</t>
  </si>
  <si>
    <t xml:space="preserve">Demarcated Protective Zone </t>
  </si>
  <si>
    <t xml:space="preserve">Reception, waiting area, stretcher/Trolley bay, Pre and post operative rooms, </t>
  </si>
  <si>
    <t>Demarcated Clean Zone</t>
  </si>
  <si>
    <t>Doctor's and Nurse's room, Anesthesia room, equipment room, emergency exit.</t>
  </si>
  <si>
    <t>Demarcated sterile Zone</t>
  </si>
  <si>
    <t xml:space="preserve">Operating room, Scrub station, Anesthesia station, </t>
  </si>
  <si>
    <t>Demarcated disposal Zone</t>
  </si>
  <si>
    <t>Disposal corridor, janitor closet</t>
  </si>
  <si>
    <t xml:space="preserve">Availability of Changing Rooms </t>
  </si>
  <si>
    <t>Separate for male and females</t>
  </si>
  <si>
    <t>Availability of demarcated Pre &amp; post  Operative Room /area</t>
  </si>
  <si>
    <t>Can be in a single room with a partition.</t>
  </si>
  <si>
    <t>Availability of  earmarked area for new born Corner</t>
  </si>
  <si>
    <t xml:space="preserve">Functional warmer, resuscitation apparatus, suction/mucous extractor, O2 cylinder, weighing scale and sterile gloves. </t>
  </si>
  <si>
    <t xml:space="preserve">Availability of Scrub Area </t>
  </si>
  <si>
    <t xml:space="preserve">Height around 96 cm with elbow taps/sensors, both hot and cold water available. Sink is deep and wide enough to avoid spoiling. Scrub area should not be inside the  OT room. </t>
  </si>
  <si>
    <t>Availability of  TSSU /CSSD</t>
  </si>
  <si>
    <t>Dedicated areas with provision of  Washing, Packing , Autoclaving the instruments and linen</t>
  </si>
  <si>
    <t>Availability of store</t>
  </si>
  <si>
    <t xml:space="preserve">Corridors are wide enough for movement of trolleys </t>
  </si>
  <si>
    <t>7 to 10 feet.</t>
  </si>
  <si>
    <t>Intercom should  connects Operation theatre to key areas like ICU, Blood Bank, SNCU, Lab, Accident and emergency, wards, Administration</t>
  </si>
  <si>
    <t xml:space="preserve">OT tables are available as per load </t>
  </si>
  <si>
    <t xml:space="preserve">Hydraulic OT Tables 
As per case load at least two </t>
  </si>
  <si>
    <t>Unidirectional flow of goods and services</t>
  </si>
  <si>
    <t>Services are designed in a way, that there is no criss cross in moment of sterile &amp; no sterile supplies &amp; equipment etc.</t>
  </si>
  <si>
    <t>OT does not have temporary connections and loosely hanging wires</t>
  </si>
  <si>
    <t>No extension cord or multi-plugs</t>
  </si>
  <si>
    <t xml:space="preserve">Availability of three phase electricity supply </t>
  </si>
  <si>
    <t>Check electricity bill or Power Distribution Board. Meter have  three wires coming out (with one neutral).</t>
  </si>
  <si>
    <t xml:space="preserve">Walls and floor of the OT covered with joint less tiles </t>
  </si>
  <si>
    <t>made of anti-skid  &amp; Epoxy flooring</t>
  </si>
  <si>
    <t xml:space="preserve">No broken glass, gap or cracks in window/ventilator. </t>
  </si>
  <si>
    <t>OT has sufficient fire  exit to permit safe escape to its occupant at time of fire</t>
  </si>
  <si>
    <t>Check the fire exits are clearly visible and routes to reach exit are clearly marked</t>
  </si>
  <si>
    <t>staff should be able to demonstrate how to open the extinguisher and operate it. PASS (Pull the pin, Aim at the base of fire, Sway from side to side)</t>
  </si>
  <si>
    <t>Availability of Obs. &amp; Gynae Surgeon</t>
  </si>
  <si>
    <t xml:space="preserve">100 beds 2, 200 beds-3, 3oo beds-4, 400 beds-5 and 500 beds-6 </t>
  </si>
  <si>
    <t>Availability of anaesthetist</t>
  </si>
  <si>
    <t xml:space="preserve">At least One </t>
  </si>
  <si>
    <t xml:space="preserve">As per patient load , at least two </t>
  </si>
  <si>
    <t>Availability of OT technician</t>
  </si>
  <si>
    <t>One per shift.</t>
  </si>
  <si>
    <t>Availability of OT attendant/assistant &amp; TSSU assistant</t>
  </si>
  <si>
    <t>1 each</t>
  </si>
  <si>
    <t xml:space="preserve">Availability of medical gases </t>
  </si>
  <si>
    <t>Availability of Oxygen, nitrogen Cylinders / Piped Gas supply.</t>
  </si>
  <si>
    <t xml:space="preserve">Availability of drugs for local anaesthesia </t>
  </si>
  <si>
    <t>Procaine, lignocaine, bupivacaine, Xylocaine jelly</t>
  </si>
  <si>
    <t>Availability of drugs for general anaesthesia</t>
  </si>
  <si>
    <t xml:space="preserve">Inhaled agents-Halothane, nitrous oxide. Injectable: Barbiturates (Theopental, Thiamylal, methohexital, Benzodiazepines (diazepam, Lorazepam, Midazolam), Ketamine, Etomidate, Propofol . Neostigmine, Naloxone, Flumazenil, Sugammadex-as per EDL/State guidelines.  </t>
  </si>
  <si>
    <t>Availability of opioid analgesics.</t>
  </si>
  <si>
    <t xml:space="preserve">Fentanyl, Sufentanil, Morphine, Buprenorphine, Levorphanol, Methadone-As per EDL/State guidelines. </t>
  </si>
  <si>
    <t>Availability of muscle relaxants drugs</t>
  </si>
  <si>
    <t xml:space="preserve">Succinylcholine, Vecuronium, Mivacurlum, Tubocarine as per EDL/state guidelines </t>
  </si>
  <si>
    <t xml:space="preserve">Availability of  emergency drugs </t>
  </si>
  <si>
    <t xml:space="preserve"> Inj Magsulf 50%, Inj Calcium gluconate 10%, Inj Dexamethasone, inj Hydrocortisone, Succinate, Inj diazepam, inj Pheneramine maleate, inj Corboprost, Inj Fortwin, Inj Phenergen, Betameathazon, Inj Hydrazaline, Nefidepin, Methyldopa,ceftriaxone </t>
  </si>
  <si>
    <t>Availability of other drugs</t>
  </si>
  <si>
    <t>Antibiotics, Analgesics, Uterotonic drugs, IV fluids and anithypertensive drugs as per EDL/ state guidelines</t>
  </si>
  <si>
    <t xml:space="preserve">Availability of dressings Material </t>
  </si>
  <si>
    <t>Adequate quantity of sterile pads, gauze, bandages , Antiseptic Solution.</t>
  </si>
  <si>
    <t xml:space="preserve">Availability of syringes and IV Sets </t>
  </si>
  <si>
    <t>In adequate quantity as per load.</t>
  </si>
  <si>
    <t>Cord Clamp, mucous sucker, airway, NG Tube, Suction catheter, IV cannula, paed IV set and Bag and Mask (0 &amp; 1 no.)</t>
  </si>
  <si>
    <t>Emergency drug tray is maintained in OT in pre and post operative room</t>
  </si>
  <si>
    <t xml:space="preserve">Every tray is labelled with name and number of drugs and consumables along with their date of expiry. </t>
  </si>
  <si>
    <t>BP apparatus, Thermometer, Pulse Oxy meter, Multiparameter , PV Set, torch &amp; wall clock.</t>
  </si>
  <si>
    <t>Availability of  functional instruments for Gynae and obstetrics</t>
  </si>
  <si>
    <t xml:space="preserve">LSCS Set, Cervical Biopsy Set, Proctoscopy Set, Hysterectomy set, D&amp;C Set </t>
  </si>
  <si>
    <t xml:space="preserve">Availability of functional equipment/ Instruments for New Born Care </t>
  </si>
  <si>
    <t>Radiant warmer, Baby tray with Two pre warmed towels/sheets for wrapping the baby, mucus extractor, bag and mask (0 &amp;1 no.), sterilized thread for cord/cord clamp, nasogastric tube</t>
  </si>
  <si>
    <t>Availability of   functional General surgery equipments</t>
  </si>
  <si>
    <t xml:space="preserve">Diathermy (Unit and Bi Polar),  Cautery </t>
  </si>
  <si>
    <t>Operation Table with Trendelenburg type</t>
  </si>
  <si>
    <t xml:space="preserve">OT Table hydraulic major and OT table hydraulic minor </t>
  </si>
  <si>
    <t>Glucometer, HIV rapid diagnostic kit, USG, ABG machine</t>
  </si>
  <si>
    <t xml:space="preserve">Availability of  functional Instruments Resuscitation for new born &amp; Mother </t>
  </si>
  <si>
    <t xml:space="preserve">Resuscitation bag (Adult &amp; paediaterics) Ambu bag, Oxygen, Suction machine , laryngoscope scope, Defibrillator (Paediatric and adult) , LMA, ET Tube </t>
  </si>
  <si>
    <t>Availability of  functional anaesthesia equipment</t>
  </si>
  <si>
    <t>Boyles apparatus, Bains Circuit or Sodalime absorbent in close circuit ,AGSS (Anesthesia gas scavenging system)</t>
  </si>
  <si>
    <t>Availability of equipment for storage of drugs &amp; Instruments</t>
  </si>
  <si>
    <t>Refrigerator, Crash cart/Drug trolley, instrument trolley, dressing trolley, Instrument cabinet and racks for storage of sterile items</t>
  </si>
  <si>
    <t xml:space="preserve">Three Bucket system for mopping, Separate mops for patient care area and circulation area duster, waste trolley, Deck brush </t>
  </si>
  <si>
    <t>Availability of equipment for TSSU</t>
  </si>
  <si>
    <t>Autoclave Horizontal &amp; Vertical, Steriliser Big &amp; Small</t>
  </si>
  <si>
    <t>Availability of functional OT light</t>
  </si>
  <si>
    <t xml:space="preserve">Shadow less Major &amp; Minor, Ceiling and Stand Model, Focus Lamp </t>
  </si>
  <si>
    <t>Tray for  monitors, Electrical panel for anaesthesia machine with minimum 6 electrical sockets ( 2= 15 amp power point), panel with outlet for Oxygen and vacuum,  X ray view box.</t>
  </si>
  <si>
    <t>Check objective checklist has been prepared for assessing competence of doctors, nurses and paramedical staff based on job description defined for each cadre of staff.</t>
  </si>
  <si>
    <t xml:space="preserve">Check for records of competence assessment including filled checklist, scoring and grading . Verify with staff for actual competence assessment done </t>
  </si>
  <si>
    <t>ME C7.3</t>
  </si>
  <si>
    <t>Criteria for performance evaluation clinical and Para clinical staff are defined</t>
  </si>
  <si>
    <t>ME C7.4</t>
  </si>
  <si>
    <t>Performance evaluation of clinical and para clinical staff is done on predefined criteria at least once in a year</t>
  </si>
  <si>
    <t>ME C7.5</t>
  </si>
  <si>
    <t>Criteria for performance evaluation of support and administrative staff are defined</t>
  </si>
  <si>
    <t>ME C7.6</t>
  </si>
  <si>
    <t>Performance evaluation of support and administration staff is done on predefined criteria at least once in a year</t>
  </si>
  <si>
    <t>ME C7.7</t>
  </si>
  <si>
    <t>Competence assessment and performance assessment includes contractual, empaneled, and outsourced staff</t>
  </si>
  <si>
    <t>ME C7.8</t>
  </si>
  <si>
    <t>Training needs are identified based on competence assessment and performance evaluation and facility prepares the training plan</t>
  </si>
  <si>
    <t>Advance Life support</t>
  </si>
  <si>
    <t xml:space="preserve">ALS and CPR by recognized agency to all category of staff. </t>
  </si>
  <si>
    <t>Training on OT Management</t>
  </si>
  <si>
    <t xml:space="preserve">OT scheduling, maintenance, Fumigation, Surveillance, equipment-operation and maintenance, infection control, surgical procedures and emergency protocols. </t>
  </si>
  <si>
    <t xml:space="preserve">To all category of staff. At the time of induction and once in a year. </t>
  </si>
  <si>
    <t>ME C7.10</t>
  </si>
  <si>
    <t>ME C7.11</t>
  </si>
  <si>
    <t>Feedback is provided to the staff on their competence assessment and performance evaluation</t>
  </si>
  <si>
    <t>All equipment are covered under AMC including preventive maintenance</t>
  </si>
  <si>
    <t xml:space="preserve">look for MOU and visit records of the empaneled agency. </t>
  </si>
  <si>
    <t>There is system of timely corrective  break down maintenance of the equipment</t>
  </si>
  <si>
    <t>Back up for critical equipment. Label Defective/Out of order equipment and stored appropriately until it has been repaired</t>
  </si>
  <si>
    <t>Staff is skilled for cleaning, inspection &amp; trouble shooting in case equipment malfunction</t>
  </si>
  <si>
    <t xml:space="preserve">E.g. when to change water of batteries, when to oil, change fuse, replace filters etc. </t>
  </si>
  <si>
    <t xml:space="preserve">All the measuring equipment/ instrument  are calibrated </t>
  </si>
  <si>
    <t>Boyels apparatus, cautery, BP apparatus, autoclave etc. There is system to label/ code the equipment to indicate status of calibration/ verification when recalibration is due</t>
  </si>
  <si>
    <t>Up to date instructions for operation and maintenance of equipment are readily available with staff.</t>
  </si>
  <si>
    <t xml:space="preserve">If operator doesn't understand English, then instructions should be in local language. </t>
  </si>
  <si>
    <t xml:space="preserve">Drugs are stored in containers/tray/crash cart  are labelled </t>
  </si>
  <si>
    <t xml:space="preserve">Away from direct sunlight and temperature is maintained as per instructions of manufacturer. </t>
  </si>
  <si>
    <t>Empty and  filled cylinders are labelled &amp; kept separately</t>
  </si>
  <si>
    <t>Each cylinder is provided with   a checklist &amp; flow meter and key for opening the cylinder</t>
  </si>
  <si>
    <t>Records for expiry and near expiry drugs are maintained for drug stored at department. No expirred drugs found</t>
  </si>
  <si>
    <t>Check that records are regularly updated</t>
  </si>
  <si>
    <t xml:space="preserve">Narcotic ,psychotropic &amp; Anaesthetic agents   are kept in lock and key  </t>
  </si>
  <si>
    <t>Under direct supervision of anaesthetist</t>
  </si>
  <si>
    <t>Adequate Illumination at OT table</t>
  </si>
  <si>
    <t xml:space="preserve">100000 lux </t>
  </si>
  <si>
    <t>Warning light outside the OT is switched on when OT  is functional</t>
  </si>
  <si>
    <t>Only persons required in OT are allowed to enter the OT</t>
  </si>
  <si>
    <t>Temperature &amp; humidity is maintained  and record of same is kept</t>
  </si>
  <si>
    <r>
      <t>20-25</t>
    </r>
    <r>
      <rPr>
        <vertAlign val="superscript"/>
        <sz val="11"/>
        <color theme="1"/>
        <rFont val="Calibri"/>
        <family val="2"/>
        <scheme val="minor"/>
      </rPr>
      <t>O</t>
    </r>
    <r>
      <rPr>
        <sz val="11"/>
        <color theme="1"/>
        <rFont val="Calibri"/>
        <family val="2"/>
        <scheme val="minor"/>
      </rPr>
      <t>C, ICU has functional room thermometer and temperature is regularly maintained. 50-60% humidity</t>
    </r>
  </si>
  <si>
    <t>Security arrangement at OT</t>
  </si>
  <si>
    <t>Restricted Signage, security guard, CCTV camera</t>
  </si>
  <si>
    <t xml:space="preserve">Department is painted/whitewashed in uniform colour  &amp;plastered &amp; painted </t>
  </si>
  <si>
    <t xml:space="preserve">Painted in soothing colours  Not bright colours. </t>
  </si>
  <si>
    <t xml:space="preserve">Floors, walls, roof, roof tops, sinks patient care and circulation  areas are Clean </t>
  </si>
  <si>
    <t>Look for dirt above OT light, behind stationary equipment etc.</t>
  </si>
  <si>
    <t xml:space="preserve">check corners, false ceiling. </t>
  </si>
  <si>
    <t>OT Table are intact and without rust</t>
  </si>
  <si>
    <t>No unnecessary items in sterile zone</t>
  </si>
  <si>
    <t>No slabs, almirah, storing unnecessary items like drums, equipment, Instruments etc Items  not required for immediate procedures  are kept out of sterile zone</t>
  </si>
  <si>
    <t>No condemned/Junk material in the OT</t>
  </si>
  <si>
    <t xml:space="preserve">No partial compliance. </t>
  </si>
  <si>
    <t>Check for no stray animal in and around OT. Also no lizard, cockroach, mosquito, flies,rats etc.</t>
  </si>
  <si>
    <t xml:space="preserve">Availability of Hot water supply </t>
  </si>
  <si>
    <t>Availability of power back up in OT</t>
  </si>
  <si>
    <t xml:space="preserve">2 tier backup with UPS </t>
  </si>
  <si>
    <t>Availability of UPS  &amp; Emergency light</t>
  </si>
  <si>
    <t>Check their functionality.</t>
  </si>
  <si>
    <t xml:space="preserve">Availability  of Centralized /local piped Oxygen, nitrogen and vacuum supply </t>
  </si>
  <si>
    <t xml:space="preserve"> Cylinders are provided with trolleys to prevent fall and injuries. </t>
  </si>
  <si>
    <t>OT has facility to provide sufficient and  clean linen for surgical patient</t>
  </si>
  <si>
    <t>Drape, draw sheet, cut sheet and gown</t>
  </si>
  <si>
    <t>OT has facility to provide linen for staff</t>
  </si>
  <si>
    <t>OT dress, gown. Separate OT dress for OT staff.</t>
  </si>
  <si>
    <t>Linen is changed after each procedure</t>
  </si>
  <si>
    <t>Bed sheets, draw sheets and Macintosh.</t>
  </si>
  <si>
    <t>OT tech/Nurse checks Number of linen, cleanliness, whether it is torned or stained</t>
  </si>
  <si>
    <t xml:space="preserve">Check staff is wearing dress as per their dress code. </t>
  </si>
  <si>
    <t xml:space="preserve">There is procedure for Pre Operative assessment </t>
  </si>
  <si>
    <t xml:space="preserve">Physical examination, results of lab investigation, X-Rays, diagnosis and proposed surgery </t>
  </si>
  <si>
    <t xml:space="preserve">There is procedure of handing over from OT to Maternity Ward, HDU and SNCU </t>
  </si>
  <si>
    <t xml:space="preserve">Transfer Register is maintained. </t>
  </si>
  <si>
    <t xml:space="preserve">Patient id band/ verbal confirmation etc. At least two identifiers are used. </t>
  </si>
  <si>
    <t>Handover register is maintained</t>
  </si>
  <si>
    <t>Check the measure taken to prevent new born theft, sweeping of baby or fall</t>
  </si>
  <si>
    <t>HIV, Infectious cases</t>
  </si>
  <si>
    <t xml:space="preserve">Check for Case Sheet if drugs are prescribed under generic name only </t>
  </si>
  <si>
    <t xml:space="preserve">Check at least 5 case sheets selected randomly </t>
  </si>
  <si>
    <t>Check if drugs are prescribed as per STG in at least 5 case sheets  selected randomly</t>
  </si>
  <si>
    <t>Check Case Sheet that drugs are prescribed as per STG</t>
  </si>
  <si>
    <t xml:space="preserve">Look for pre-op, Procedure and Post op notes and instructions. </t>
  </si>
  <si>
    <t xml:space="preserve">Ask OT/Ward staff to read the orders written by doctor. </t>
  </si>
  <si>
    <t>Check for any open single dose vial with left  over content intended to be used later on. In multi dose vial needle is not left in the septum</t>
  </si>
  <si>
    <t xml:space="preserve">Check for ADR forms and records. </t>
  </si>
  <si>
    <t>Records of Monitoring/ Assessments are maintained</t>
  </si>
  <si>
    <t>PAC, Intraoperative monitoring</t>
  </si>
  <si>
    <t>Treatment plan, first orders are written on Case Sheet</t>
  </si>
  <si>
    <t xml:space="preserve">Operative Notes are Recorded </t>
  </si>
  <si>
    <t xml:space="preserve">Name of person in attendance during procedure, Pre and post operative diagnosis, Procedures carried out, length of procedures, estimated blood loss, Fluid administered, specimen removed, complications etc. </t>
  </si>
  <si>
    <t xml:space="preserve">Anesthesia Notes are Recorded </t>
  </si>
  <si>
    <t>notes includes Anesthesia type, induction, airway, intubation, inhalation agents, epidural, spinal, allergies, IV lines, IV fluids, regional block.</t>
  </si>
  <si>
    <t xml:space="preserve">Consent forms, Anesthesia form, surgical safety check list </t>
  </si>
  <si>
    <t>OT Register, Schedule, Infection  control records, autoclaving records etc</t>
  </si>
  <si>
    <t xml:space="preserve">Register are labelled and numbered. </t>
  </si>
  <si>
    <t>Records are kept in place without seepage, moisture, termite, pests.</t>
  </si>
  <si>
    <t>Staff is aware of disaster plan &amp; their role and responsibilities of staff is defined</t>
  </si>
  <si>
    <t>Ask role of staff in case of disaster.</t>
  </si>
  <si>
    <t>Including Specimen for HPE &amp; biopsy. Name, Age, Sex, date, UHID</t>
  </si>
  <si>
    <t xml:space="preserve">OT is provided with the critical value of different test </t>
  </si>
  <si>
    <t>Critical values are displayed.</t>
  </si>
  <si>
    <t xml:space="preserve">Availability of blood units in case of emergency with out replacement </t>
  </si>
  <si>
    <t>The blood is ordered for the patient according to the MSBOS (Maximum Surgical Blood Order Schedule)</t>
  </si>
  <si>
    <t>Duly signed by patient/next of kin</t>
  </si>
  <si>
    <t xml:space="preserve">At least two identifiers are used. </t>
  </si>
  <si>
    <t xml:space="preserve">blood is kept on optimum temperature before transfusion. Blood transfusion is monitored and regulated by qualified person </t>
  </si>
  <si>
    <t>After transfusion, Reaction form is returned back to blood bank, even when there is no reaction.</t>
  </si>
  <si>
    <t>There is procedure to ensure that PAC has been done before surgery</t>
  </si>
  <si>
    <t>There is procedure to review findings of PAC</t>
  </si>
  <si>
    <t>Minimum PAC for emergency cases</t>
  </si>
  <si>
    <t>in emergency &amp; life saving conditions, surgery may be started with General physical examination of the patient &amp; sending the sample for lab. Examination</t>
  </si>
  <si>
    <t>Anesthesia plan is documented before starting surgery</t>
  </si>
  <si>
    <t xml:space="preserve">Type of anaesthesia planned-local/general/spinal/epidural. Time is mentioned on all entries of anaesthesia monitoring sheet </t>
  </si>
  <si>
    <t>Anesthesia Safety Checklist is used for safe administration of anaesthesia</t>
  </si>
  <si>
    <t>Check use of WHO Anesthesia Safety Checklist</t>
  </si>
  <si>
    <t>Anesthesia equipment are checked before induction</t>
  </si>
  <si>
    <t>Sufficient  reserve of gases. Vaporizers are connected, Laryngoscope, ET tube and suction App are ready and clean</t>
  </si>
  <si>
    <t xml:space="preserve">Food intake status of Patient is checked </t>
  </si>
  <si>
    <t>Time of last food  intake is mentioned</t>
  </si>
  <si>
    <t>Patients vitals are recorded during  anaesthesia</t>
  </si>
  <si>
    <t>Heart rate , cardiac rate , BP, O2  Saturation, temperature, Respiration rate.</t>
  </si>
  <si>
    <t xml:space="preserve">Airway security is ensured </t>
  </si>
  <si>
    <t>Breathing system of anaesthesia equipment that delivers gas to the patient is securely and correctly assembled and breathing circuits are clean</t>
  </si>
  <si>
    <t xml:space="preserve">Potency and level of anaesthesia is monitored </t>
  </si>
  <si>
    <t xml:space="preserve">Recorded in the Anesthesia Record Form. </t>
  </si>
  <si>
    <t xml:space="preserve">Anesthesia note is recorded </t>
  </si>
  <si>
    <t xml:space="preserve">Check for the adequacy, signed, complete, and post anaesthesia instructions. </t>
  </si>
  <si>
    <t xml:space="preserve">Any adverse Anesthesia Event is recorded and reported </t>
  </si>
  <si>
    <t>Reduced level of consciousness, reparatory depression, malignant hyperpyrexia, bone marrow depression, life threatening pressure effect, anaphylaxis</t>
  </si>
  <si>
    <t xml:space="preserve">Facility has established procedures for Post Anesthesia care </t>
  </si>
  <si>
    <t xml:space="preserve">Post anaesthesia status is monitored and documented </t>
  </si>
  <si>
    <t>Check for anaesthetic notes &amp; post operating instructions in post operative room &amp; area</t>
  </si>
  <si>
    <t xml:space="preserve">List of Elective Surgeries for the day is prepared and displayed outside OT. </t>
  </si>
  <si>
    <t xml:space="preserve">Surgery list is prepared in consonance with availability of the OT hours and patients requirement. </t>
  </si>
  <si>
    <t>Surgery list is complete in all respect</t>
  </si>
  <si>
    <t xml:space="preserve">Day, date and time of surgeries.
Name, Age, Gender of patients.
Clear description of the procedure ( name of procedure which side, )
Name of the surgeon &amp; anaesthetist.
Major or minor case. </t>
  </si>
  <si>
    <t>Operation list is sent to OT well in advance</t>
  </si>
  <si>
    <t xml:space="preserve">By 12:00 hours, a day before the surgery. </t>
  </si>
  <si>
    <t>Surgery list is informed to surgeon and ward sister.</t>
  </si>
  <si>
    <t>Verify the surgery register/email</t>
  </si>
  <si>
    <t xml:space="preserve">The operation list does not exceed the time allocated to it. </t>
  </si>
  <si>
    <t xml:space="preserve">This does not refer to the time during an operation of an individual patient </t>
  </si>
  <si>
    <t xml:space="preserve">Patient evaluation before surgery is done and recorded </t>
  </si>
  <si>
    <t>Vitals , Patients fasting status etc.</t>
  </si>
  <si>
    <t xml:space="preserve">Antibiotic Prophylaxis and Tetanus given as indicated </t>
  </si>
  <si>
    <t>As per instructions of surgeon/anaesthetist.</t>
  </si>
  <si>
    <t>Surgeries planned under local anaesthesia/Regional Block sensitivity test is done</t>
  </si>
  <si>
    <t xml:space="preserve">lidocaine sensitivity test </t>
  </si>
  <si>
    <t xml:space="preserve">There is a process to prevent wrong site and wrong surgery </t>
  </si>
  <si>
    <t xml:space="preserve">Surgical Site is marked before entering into OT </t>
  </si>
  <si>
    <t>No shaving of the surgical site</t>
  </si>
  <si>
    <t>Only clipping on the day of surgery in OT is done</t>
  </si>
  <si>
    <t xml:space="preserve">Skin preparation before surgery is done. </t>
  </si>
  <si>
    <t>Bathing with soap and water prior to surgery in ward.</t>
  </si>
  <si>
    <t xml:space="preserve">Skin preparation is done as per protocol </t>
  </si>
  <si>
    <t>Prepare the skin with antiseptic solution (Chlorhexidine gluconate and iodine), starting in the centre and moving out to the periphery. This area should be large enough to include the entire incision and an adjacent working area.</t>
  </si>
  <si>
    <t>Draping is done as per protocol</t>
  </si>
  <si>
    <t xml:space="preserve">Scrub, gown and glove before covering the patient with sterile drapes. Leave uncovered only the operative field and those areas necessary for the maintenance of anaesthesia. </t>
  </si>
  <si>
    <t xml:space="preserve">Surgical Safety Check List is used for each surgery </t>
  </si>
  <si>
    <t xml:space="preserve">Check for Surgical safety check list has been used for surgical procedures </t>
  </si>
  <si>
    <t xml:space="preserve">Sponge and Instrument Count Practice is implemented </t>
  </si>
  <si>
    <t>Instrument, needles and sponges are counted before beginning of case, before final closure and on completing of procedure &amp; documented</t>
  </si>
  <si>
    <t xml:space="preserve">Adequate Haemostasis is secured during surgery  </t>
  </si>
  <si>
    <t>Check for functional Cautery, use of artery forceps and suture ligation techniques</t>
  </si>
  <si>
    <t xml:space="preserve">Appropriate suture material is used for surgery as per requirement </t>
  </si>
  <si>
    <t xml:space="preserve">For closing abdominal wall or ligating blood vessel use non-absorbable sutures (braided suture, nylon, polyester etc). absorbable sutures in urinary tract.  Braided Biological sutures are not used for dirty wounds, Catgut is not used for closing fascial layers of abdominal wounds or where prolonged support is required </t>
  </si>
  <si>
    <t xml:space="preserve">Check for suturing techniques are applied as per protocol </t>
  </si>
  <si>
    <t xml:space="preserve">Braided sutures for interrupted stiches. Absorbable and non-absorbable monofilament sutures for continuous stiches. </t>
  </si>
  <si>
    <t xml:space="preserve">Post operative monitoring is done before discharging to ward </t>
  </si>
  <si>
    <t xml:space="preserve">Check for post operative operation room /area is used and patients are not immediately shifted to wards after surgery </t>
  </si>
  <si>
    <t xml:space="preserve">Post operative notes and orders are recorded </t>
  </si>
  <si>
    <t xml:space="preserve">Post operative notes contains Vital signs, Pain control, Rate and type of IV fluids, Urine and Gastrointestinal fluid output, other medications and Laboratory investigations </t>
  </si>
  <si>
    <t>Information &amp; instructions are given to nursing staff before shifting the patient to the ward from the OT</t>
  </si>
  <si>
    <t>Instructions given by surgeon and anaesthetist.</t>
  </si>
  <si>
    <t xml:space="preserve">Includes both maternal and neonatal death. Death summary is given to patient attendant quoting the immediate cause and underlying cause if possible </t>
  </si>
  <si>
    <t xml:space="preserve">ME 18.1 </t>
  </si>
  <si>
    <t xml:space="preserve">
Facility staff adheres to standard procedures for management of second stage of labor.
</t>
  </si>
  <si>
    <t>ME 18.2</t>
  </si>
  <si>
    <t xml:space="preserve">Facility staff adheres to standard procedure for active management of third stage of labor </t>
  </si>
  <si>
    <t>ME 18.3</t>
  </si>
  <si>
    <t xml:space="preserve">Facility staff adheres to standard procedures for routine care of newborn immediately after birth </t>
  </si>
  <si>
    <t>Pre operative care and part preparation</t>
  </si>
  <si>
    <t xml:space="preserve">Check for Haemoglobin level is estimated , and arrangement of Blood, Catheterization, Administration  of Antacids Proper cleaning of perineal area before procedure with antisepsis </t>
  </si>
  <si>
    <t xml:space="preserve">Proper selection Anesthesia technique </t>
  </si>
  <si>
    <t xml:space="preserve">Check Both General and Spinal Anesthesia Options are available. Ask for what are the criteria for using spinal and GA. Regional block and epidural anaesthesia used wherever required/indicated </t>
  </si>
  <si>
    <t xml:space="preserve">Intraoperative care </t>
  </si>
  <si>
    <t xml:space="preserve">Check for measures taken to prevent Supine Hypotension (Use of pillow/Sandbag to tilt the uterus), Technique for Incision, Opening of Uterus, Delivery of Foetus and placenta, and closing of Uterine Incision </t>
  </si>
  <si>
    <t xml:space="preserve">Post operative care </t>
  </si>
  <si>
    <t xml:space="preserve">Frequent monitoring of vitals, Strict IO charting, Flat bed without pillow for SA, NPO depending on type of anaesthesia and surgery. </t>
  </si>
  <si>
    <t>ME 18.5</t>
  </si>
  <si>
    <t xml:space="preserve">Facility staff adheres to standard protocols for identification and management of Pre Eclampsia / Ecalmpsia </t>
  </si>
  <si>
    <t xml:space="preserve">Management of PIH/Eclampsia </t>
  </si>
  <si>
    <t xml:space="preserve">Ask for how to secure airway and breathing, Loading and Maintenance dose of Magnesium sulphate , Administration of anti Hypertensive Drugs </t>
  </si>
  <si>
    <t>ME 18.6</t>
  </si>
  <si>
    <t xml:space="preserve">Postpartum Haemorrhage  </t>
  </si>
  <si>
    <t>IV fluids, parental oxytocin and antibiotics, manual removal of placenta, blood transfusion, B-lynch suturing, surgery</t>
  </si>
  <si>
    <t>Ruptured Uterus</t>
  </si>
  <si>
    <t xml:space="preserve">Put patient in left lateral position, maintain Airway, breathing and circulation, IV Fluid, antibiotics, urgent laparotomy and hysterectomy. </t>
  </si>
  <si>
    <t>ME 18.7</t>
  </si>
  <si>
    <t>ME 18.8</t>
  </si>
  <si>
    <t>ME 18.9</t>
  </si>
  <si>
    <t xml:space="preserve">New born Resuscitation </t>
  </si>
  <si>
    <t xml:space="preserve">Ask Nursing staff to demonstrate Resuscitation Technique </t>
  </si>
  <si>
    <t>ME 18.11</t>
  </si>
  <si>
    <t>Prevention of Hypothermia</t>
  </si>
  <si>
    <t>Skin contact, Kangaroo mother care, radiant warmer, warm clothes.</t>
  </si>
  <si>
    <t>Shall be initiated as early as possible and exclusive breast feeding</t>
  </si>
  <si>
    <t xml:space="preserve">There is established criteria for shifting new born to SNCU </t>
  </si>
  <si>
    <t>only the new born requiring intensive care should be transferred to SNCU</t>
  </si>
  <si>
    <t>Triage, Assessment &amp; Management of newborns, infant &amp; children having  emergency signs are done as per guidelines</t>
  </si>
  <si>
    <t xml:space="preserve">Management of children presenting with fever, cough/ breathlessness is done as per guidelines </t>
  </si>
  <si>
    <t>ME E20.8</t>
  </si>
  <si>
    <t>ME E20.9</t>
  </si>
  <si>
    <t>ME E20.10</t>
  </si>
  <si>
    <t>Facility  ensures optimal breast feeding practices for new born &amp; infants as per guidelines</t>
  </si>
  <si>
    <t xml:space="preserve">There is Provision of Periodic Medical Check-ups and immunization of staff </t>
  </si>
  <si>
    <t>There is procedure for immunization medical check-up of the staff</t>
  </si>
  <si>
    <t>Hepatitis B, Tetanus Toxoid etc</t>
  </si>
  <si>
    <t>Antibiotics prescribed are in line with Antibiotic Policy.</t>
  </si>
  <si>
    <t xml:space="preserve">Check for availability/ Ask staff if the supply is adequate and uninterrupted. </t>
  </si>
  <si>
    <t>elbow /foot operated or sensor</t>
  </si>
  <si>
    <t>Tap should be approx. 96 cm from the ground.</t>
  </si>
  <si>
    <t>Adequate preparation for surgical scrub.</t>
  </si>
  <si>
    <t>Check Finger nails of staff. They should not reach beyond finger tip. No nail polish or artificial nails.  All jewelry on the fingers, wrists and arms should be removed. Adjust water to a comfortable temperature.</t>
  </si>
  <si>
    <t xml:space="preserve">Adherence to Surgical scrub method </t>
  </si>
  <si>
    <t xml:space="preserve">Procedure should be repeated several times so that the scrub lasts for 3 to 5
minutes. Hands must always be kept above elbow level. The hands and forearms should be dried with a sterile towel only.  </t>
  </si>
  <si>
    <t xml:space="preserve">Use of antibiotic soap/liquid </t>
  </si>
  <si>
    <t>Check adequate quantity of antibiotic soap/Chlorhexidine solution is available and used.</t>
  </si>
  <si>
    <t>Ask for 5 moments of hand washing</t>
  </si>
  <si>
    <t>Povidine iodine solution</t>
  </si>
  <si>
    <t>Check sterile field is maintained during surgery</t>
  </si>
  <si>
    <t>Surgical site covered with sterile drapes, sterile instruments are kept within the sterile field.</t>
  </si>
  <si>
    <t xml:space="preserve">Facility ensures adequate personal protection equipment's as per requirements </t>
  </si>
  <si>
    <t>Sterile  gloves are available at OT and Critical areas</t>
  </si>
  <si>
    <t>In adequate quantity, as per load</t>
  </si>
  <si>
    <t xml:space="preserve">Availability of Caps &amp; gown/ Apron </t>
  </si>
  <si>
    <t>Disposable surgery kit for HIV patients</t>
  </si>
  <si>
    <t xml:space="preserve">Availability of gum boots </t>
  </si>
  <si>
    <t>Check Autoclaving/sterilization records.</t>
  </si>
  <si>
    <t xml:space="preserve">Adherence to standard technique so that sterile area is not in contact with unsterile at any given point of time. </t>
  </si>
  <si>
    <t>Compliance to standard technique of wearing and removing of gown</t>
  </si>
  <si>
    <t xml:space="preserve">Facility has standard Procedures for processing of equipment's and instruments </t>
  </si>
  <si>
    <t xml:space="preserve">Facility ensures standard practices and materials for decontamination and clean in of instruments and  procedures areas </t>
  </si>
  <si>
    <t>Ask staff about how they decontaminate the procedure surface like OT Table, Stretcher/Trolleys  etc. 
(Wiping with .5% Chlorine solution)</t>
  </si>
  <si>
    <t xml:space="preserve">Cleaning of instruments after use </t>
  </si>
  <si>
    <t xml:space="preserve">
Ask staff how they clean the instruments like ambubag, suction canulae, Surgical Instruments 
(Soaking in 0.5% Chlorine Solution, Wiping with 0.5% Chlorine Solution or 70% Alcohol as applicable )</t>
  </si>
  <si>
    <t xml:space="preserve">No sorting ,Rinsing or sluicing at Point of use/ sterile area </t>
  </si>
  <si>
    <t>Staff know how to make disinfectant solution</t>
  </si>
  <si>
    <t>Carbolic acid, chlorine solution, glutaraldehyde or any other disinfectant used</t>
  </si>
  <si>
    <t xml:space="preserve">Facility ensures standard practices and materials for disinfection and sterilization of instruments and equipment's </t>
  </si>
  <si>
    <t>Autoclaving/Chemical Sterilization</t>
  </si>
  <si>
    <t>Chemical sterilization  of instruments/equipment's is done as per protocols</t>
  </si>
  <si>
    <t xml:space="preserve">Ask staff about method, concentration and contact time  required for chemical sterilization. </t>
  </si>
  <si>
    <t xml:space="preserve">Glutaraldehyde solution is changed as per manufacturer instructions </t>
  </si>
  <si>
    <t xml:space="preserve">Date  of preparation &amp; due date of change of solution is mentioned on container and staff is aware of When to change the chemical. </t>
  </si>
  <si>
    <t xml:space="preserve">Autoclaved linen and Dressing are used for procedure </t>
  </si>
  <si>
    <t xml:space="preserve">Gowns, draw sheets , Cotton, Gauze, bandages.etc. </t>
  </si>
  <si>
    <t xml:space="preserve">Instruments are packed as per standard protocol </t>
  </si>
  <si>
    <t xml:space="preserve">Check for Window of autoclave drum is closed, drum is not filled more than 3/4th, instruments are not hinged, </t>
  </si>
  <si>
    <t>Regular validation of sterilization through chemical indicators</t>
  </si>
  <si>
    <t>Indicators (temperature sensitive tape) that change colour after being exposed to certain temperature.</t>
  </si>
  <si>
    <t>Regular validation of sterilization through biological indictor</t>
  </si>
  <si>
    <t>Bacillus Thermophilus spores are used, for measuring biological performance of autoclaving process. Performed monthly. Label the spore ampule, place in horizontal position, kept at the bottom or farthest part of autoclave</t>
  </si>
  <si>
    <t>Maintenance of records of sterilization</t>
  </si>
  <si>
    <t>Autoclave Register have column: Date, Time started, Time finished, Temp, pressure, Autoclave tape, spore test,</t>
  </si>
  <si>
    <t>Each Sterilized pack is marked with Date/Time of sterilization, contents, name/signature of the Technician,</t>
  </si>
  <si>
    <t xml:space="preserve">Functional area  of the department are arranged to ensure infection control practices </t>
  </si>
  <si>
    <t xml:space="preserve">Facility layout ensures separation of general traffic from patient traffic. Separate disposal zone </t>
  </si>
  <si>
    <t xml:space="preserve">CSSD/TSSU has demarcated separate area for receiving dirty items, processes, keeping clean and sterile items </t>
  </si>
  <si>
    <t xml:space="preserve">Sterile &amp; unsterile store are separately. </t>
  </si>
  <si>
    <t>Chlorine solution, Glutaraldehyde, carbolic acid , fumigation material</t>
  </si>
  <si>
    <t>spill management kit. staff training, protocol displayed</t>
  </si>
  <si>
    <t xml:space="preserve">Mercury Spill management Kit is available </t>
  </si>
  <si>
    <t xml:space="preserve">Hospital should aspire to be mercury free. If used than Hg spill management kit should be available with gloves, cap, mask, goggles, polybag, Plastic container &amp; torch. </t>
  </si>
  <si>
    <t>Washing of floor with luke warm water and detergent.</t>
  </si>
  <si>
    <t>Cleaning equipment's like broom are not used in patient care areas</t>
  </si>
  <si>
    <t>Look in janitors closet</t>
  </si>
  <si>
    <t>Fumigation as per schedule</t>
  </si>
  <si>
    <t>check that Formalin is not used. safer commercially available disinfectants such as Bacillicidal are used for fumigation</t>
  </si>
  <si>
    <t xml:space="preserve">External footwears are restricted </t>
  </si>
  <si>
    <t>adequate numbers are available at the entrance</t>
  </si>
  <si>
    <t>Entry to sterile zone is permitted only after hand washing, change of clothes, gowning &amp; PPE</t>
  </si>
  <si>
    <t>only persons really required are allowed to enter the sterile zone</t>
  </si>
  <si>
    <t xml:space="preserve">Positive Pressure in OT </t>
  </si>
  <si>
    <t xml:space="preserve">OT to have an independent air handling unit with controlled ventilation such that the lay-up room and the OT table is under positive pressure </t>
  </si>
  <si>
    <t xml:space="preserve">Adequate air exchanges are maintained </t>
  </si>
  <si>
    <t>Independent AHU also allows to maintain required number of Air exchange side. 20-25.</t>
  </si>
  <si>
    <t xml:space="preserve">Adequate number. Covered. Foot operated. </t>
  </si>
  <si>
    <t>Pictorial and in local language</t>
  </si>
  <si>
    <t>Not more than two-third.</t>
  </si>
  <si>
    <t>Through Local Disinfection</t>
  </si>
  <si>
    <t xml:space="preserve">Quality circle has been formed in the operation theatre </t>
  </si>
  <si>
    <t xml:space="preserve">Check if quality circle formed and functional in the OT </t>
  </si>
  <si>
    <t>There is system of daily round by matron/hospital manager/ hospital superintendent/ OT in charge for monitoring of services</t>
  </si>
  <si>
    <t xml:space="preserve">Check for entries in Round Register. </t>
  </si>
  <si>
    <t>Can be prepared by junior surgeon and approved by HOD/OT in charge</t>
  </si>
  <si>
    <t>Look for version.</t>
  </si>
  <si>
    <t xml:space="preserve">Check SOP for adequacy </t>
  </si>
  <si>
    <t xml:space="preserve">Ask staff how they carry out a specific activity. </t>
  </si>
  <si>
    <t>Work instruction/clinical  protocols are  displayed</t>
  </si>
  <si>
    <t xml:space="preserve">processing and sterilization of equipment's, </t>
  </si>
  <si>
    <t xml:space="preserve">C-Section Audits are done on Monthly Bases </t>
  </si>
  <si>
    <t xml:space="preserve">Check with audit records </t>
  </si>
  <si>
    <t xml:space="preserve">with details of action to be taken,  responsibility, time line and Feedback mechanism. </t>
  </si>
  <si>
    <t xml:space="preserve">Check if core values of organization such as non discrimination, transparency, ethical clinical practices, competence etc. have been defined </t>
  </si>
  <si>
    <t xml:space="preserve">Review the records that action plan on quality objectives being reviewed at least once in month by departmental in charges and during the quality team meeting. The progress on quality objectives have been recorded in Action Plan tracking sheet </t>
  </si>
  <si>
    <t>Identified risks are treated based on severity and resources available</t>
  </si>
  <si>
    <t xml:space="preserve">C-Section Rate </t>
  </si>
  <si>
    <t>Total LSCS done x 100/Total deliveries conducted (Normal +LSCS)</t>
  </si>
  <si>
    <t xml:space="preserve">Percentage of C-Sections done in the night </t>
  </si>
  <si>
    <t>Total C-Section  done in night x 100/Total surgeries conducted (Day Night)</t>
  </si>
  <si>
    <t xml:space="preserve">Downtime critical equipment </t>
  </si>
  <si>
    <t xml:space="preserve">Sum total of time Elapsed between when equipment had problem and when the problem is sorted out for critical equipment. </t>
  </si>
  <si>
    <t xml:space="preserve">No of C-Section  per OBG surgeon </t>
  </si>
  <si>
    <t xml:space="preserve">Total number of C-Section  done/No. of OBG Surgeon available </t>
  </si>
  <si>
    <t>Percentage of elective C-Sections</t>
  </si>
  <si>
    <t>No. of elective LSCS x 100/Total LSCS (Elective + Emergency)</t>
  </si>
  <si>
    <t xml:space="preserve">No of drug stock out in the month </t>
  </si>
  <si>
    <t xml:space="preserve">Surgical Site infection Rate </t>
  </si>
  <si>
    <t>No. of observed surgical site infections*100/total no. of Major surgeries</t>
  </si>
  <si>
    <t>No of Adverse events reported x 1000/total no of patient treated in OT</t>
  </si>
  <si>
    <t>% of environmental swab culture reported positive</t>
  </si>
  <si>
    <t xml:space="preserve">No. of swab culture reported positive x 100/Total no. of swab sent for culture </t>
  </si>
  <si>
    <t>Perioperative Death Rate</t>
  </si>
  <si>
    <t>Deaths occurred from pre operative procedure to discharge of the patient</t>
  </si>
  <si>
    <t xml:space="preserve">Percentage of C-Sections conducted using Safe Surgery Checklist </t>
  </si>
  <si>
    <t xml:space="preserve">No. of C- Section Conducted using safe surgery checklist *100/Total no. C-Section Conducted </t>
  </si>
  <si>
    <t xml:space="preserve">Operation Cancellation rates </t>
  </si>
  <si>
    <t xml:space="preserve">No. of cancelled operation*1000 /total operation done </t>
  </si>
  <si>
    <t>Checklist for Nutrition Rehabilitation Center  (NRC)</t>
  </si>
  <si>
    <t xml:space="preserve">NRC Score Card </t>
  </si>
  <si>
    <t>NRC Score</t>
  </si>
  <si>
    <t xml:space="preserve">Checklist for NRC   </t>
  </si>
  <si>
    <t>Reference no.</t>
  </si>
  <si>
    <t>Measurable Elements</t>
  </si>
  <si>
    <t>Availability of functional NRC</t>
  </si>
  <si>
    <t>For detail service provision kindly refer A2.4</t>
  </si>
  <si>
    <t>Management of hypoglycaemia as per the  guideline</t>
  </si>
  <si>
    <t>Management of hypothermia as per the  guideline</t>
  </si>
  <si>
    <t>Management  of dehydration in the children with SAM, without shock as per the guideline</t>
  </si>
  <si>
    <t>Management of SAM child with shock as per the guideline</t>
  </si>
  <si>
    <t>Management of infection is done as per the guideline.</t>
  </si>
  <si>
    <t>Management of SAM children less than 6 month</t>
  </si>
  <si>
    <t>Management of SAM in HIV exposed/HIV infected and TB infected children as per the guideline</t>
  </si>
  <si>
    <t>Provision of Therapeutic feeding as per guideline</t>
  </si>
  <si>
    <t>Counselling on appropriate feeding, care and hygiene as per guideline</t>
  </si>
  <si>
    <t xml:space="preserve">Demonstration and practice- by -doing on preparation of energy dense child food using locally available item </t>
  </si>
  <si>
    <t xml:space="preserve">NRC has facility /Linkage for laboratory investigation </t>
  </si>
  <si>
    <t>Availability of  Side lab. Blood glucose, Haemoglobin, Serum electrolyte, TLC, DLC, urine routine, urine culture,Mantoux test, HIV (after counselling) and any specific test based on local and geographic needs like coeliac disease and malaria. If linkage to outside lab than give partial compliance</t>
  </si>
  <si>
    <t>Availability of functional nutritional services</t>
  </si>
  <si>
    <t>Visiting hours  and visitor policy are displayed</t>
  </si>
  <si>
    <t xml:space="preserve">Service available at  NRC are displayed </t>
  </si>
  <si>
    <t>Entitlement under JSSK and RBSY are displayed</t>
  </si>
  <si>
    <t xml:space="preserve">Contact information in respect of NRC referral  services are displayed  </t>
  </si>
  <si>
    <t>Display of  information for education of mother /care taker</t>
  </si>
  <si>
    <t>Display of pictorial  information/ chart regarding expression of milk, management of sick children with SAM etc.,</t>
  </si>
  <si>
    <t>Counselling aids are available for education of the mother/care taker</t>
  </si>
  <si>
    <t>Cots in NRC are large enough for stay of mother with child</t>
  </si>
  <si>
    <t>Privacy is maintained at breast feeding area</t>
  </si>
  <si>
    <t xml:space="preserve">PI/OB </t>
  </si>
  <si>
    <t xml:space="preserve">NRC has system in place to take informed consent from patient relative whenever required </t>
  </si>
  <si>
    <t>NRC has system in place to involve patient relatives in decision making of patient treatment</t>
  </si>
  <si>
    <t>NRC has system in place to provide communication of child condition to parents/ relatives at least once in day</t>
  </si>
  <si>
    <t>Availablity of free stay in NRC</t>
  </si>
  <si>
    <t>NRC has system to provide  Wage compensation to mother/caregiver for the duration of the stay at NRC as per basic daily wages of the state</t>
  </si>
  <si>
    <t>NRC has adequate space as per guideline</t>
  </si>
  <si>
    <t>Covered area for NRC should be  about 150 sq ft per bed with 30% of ancillary area.</t>
  </si>
  <si>
    <t>Toilets for attendant/visitor</t>
  </si>
  <si>
    <t>Availability of sitting arrangement for patient attendant</t>
  </si>
  <si>
    <t>Availability of separate  Bathing area and laundry area for mothers</t>
  </si>
  <si>
    <t>Availability of Doctors duty room</t>
  </si>
  <si>
    <t>Availability of  dirty utility area</t>
  </si>
  <si>
    <t>Availability of breast feeding corner/ Area for expression of breast milk</t>
  </si>
  <si>
    <t>Availability of unit stores</t>
  </si>
  <si>
    <t>NRC has designated  play area and counselling room in proximity to NRC ward</t>
  </si>
  <si>
    <t>NRC has designated kitchen area in proximity to NRC ward</t>
  </si>
  <si>
    <t>NRC has separate  washing area</t>
  </si>
  <si>
    <t>Availability of adequate beds as per case load</t>
  </si>
  <si>
    <t>NRC should be in proximity with Paediatric/in patient facility</t>
  </si>
  <si>
    <t>NRC  does not have temporary connections and loosely hanging wires</t>
  </si>
  <si>
    <t xml:space="preserve">Floors of the NRC are non slippery and even </t>
  </si>
  <si>
    <t>Windows covered with mosquito and fly covers</t>
  </si>
  <si>
    <t>NRC has sufficient fire  exit to permit safe escape to its occupant at time of fire</t>
  </si>
  <si>
    <t>NRC has installed fire Extinguisher  that is Class A , Class B C type or ABC type</t>
  </si>
  <si>
    <t>Availability of Medical officer</t>
  </si>
  <si>
    <t>Availability of 1 Medical officer per 10 bed</t>
  </si>
  <si>
    <t>Availability of 4 Nursing staff for 10 bedded NRC</t>
  </si>
  <si>
    <t>Availability of nutrition counsellor</t>
  </si>
  <si>
    <t>Availability of 1 Nutrition Counsellor for 10 bedded NRC</t>
  </si>
  <si>
    <t>Availability of cook</t>
  </si>
  <si>
    <t>Availability of one cook cum care taker</t>
  </si>
  <si>
    <t>Availability of cleaner/ Attendant</t>
  </si>
  <si>
    <t>Availability of 2 attendant/cleaner</t>
  </si>
  <si>
    <t>Availability of Medical social worker</t>
  </si>
  <si>
    <t>Availability of 1 Medical Social Worker</t>
  </si>
  <si>
    <t xml:space="preserve">Availability of security staff </t>
  </si>
  <si>
    <t>1 Security staff per shift</t>
  </si>
  <si>
    <t xml:space="preserve"> Facility based care of Severe acute malnutrition</t>
  </si>
  <si>
    <t>Staff is skilled for nutritional assessment of baby</t>
  </si>
  <si>
    <t>Inj. Ampicillin with Cloxacillin, Inj. Ampicillin
Inj. Cefotaxime
Inj. Gentamicin,</t>
  </si>
  <si>
    <t>Ringer's lactate solution with 5% glucose,0.45%(half normal) saline with 5% glucose,0.9%saline(for soaking eye pads)</t>
  </si>
  <si>
    <t xml:space="preserve">Availability of other drugs </t>
  </si>
  <si>
    <t>Metronidazole, Tetracycline or Chloramphenicol eye drops, Atropine eye drops</t>
  </si>
  <si>
    <t>Electrolyte and minerals</t>
  </si>
  <si>
    <t>ORS, Potassium chloride, Magnesium chloride/sulphate, Iron syrup, multivitamin, folic acid, Vitamin A syrup, Zinc sulphate or dispersible Zinc tablets, Glucose(or sucrose)</t>
  </si>
  <si>
    <t>Availability of drugs for management of SAM in HIV exposed</t>
  </si>
  <si>
    <t>Antiretroviral drugs, cotrimoxazole prophylaxis</t>
  </si>
  <si>
    <t>Availability of dressings material</t>
  </si>
  <si>
    <t>Gauze piece and cotton swabs.</t>
  </si>
  <si>
    <t>Cannulas, IV sets, paediatric nasogastric tubes</t>
  </si>
  <si>
    <t>Thermometers, Weighing scales(digital),Infantometer,Stadiometer,</t>
  </si>
  <si>
    <t>Availability of kitchen equipments</t>
  </si>
  <si>
    <t>Cooking Gas, Dietary scales (to weigh to 5 gms.), Measuring jars, Electric Blender (or manual whisks),Water Filter,Refrigrator, Utensils (large containers, cooking utensils, feeding cups, saucers, spoons, jugs etc.)</t>
  </si>
  <si>
    <t>Availability of toys</t>
  </si>
  <si>
    <t>Washable toys</t>
  </si>
  <si>
    <t xml:space="preserve">Glucometer,Infantometer, Resuscitation equipments, </t>
  </si>
  <si>
    <t>There is established system of timely  indenting of consumables ,drugs  and food material</t>
  </si>
  <si>
    <t>Food items are stored at recommended temperature</t>
  </si>
  <si>
    <t>NRC has system for identification tagging  for babies if baby is less than 6 months</t>
  </si>
  <si>
    <t>Security arrangement in NRC</t>
  </si>
  <si>
    <t xml:space="preserve">Walls of patient care area are brightly painted and decorated </t>
  </si>
  <si>
    <t>No condemned/Junk material in the NRC</t>
  </si>
  <si>
    <t>NRC has system in place to assess appetite of baby based on their nutritional needs</t>
  </si>
  <si>
    <t>Check appetite test for SAM baby is done as per standard guideline</t>
  </si>
  <si>
    <t xml:space="preserve">NRC has system to assess feeding problems of child and provide individual counselling to mother </t>
  </si>
  <si>
    <t>Counselling is done by nutrition counsellor</t>
  </si>
  <si>
    <t xml:space="preserve">NRC has system to access requirement and dose of micronutrient of SAM children as per their age </t>
  </si>
  <si>
    <t>As per standards guideline</t>
  </si>
  <si>
    <t>NRC has system to provides diet to children based on their  clinical condition/ Medical complication</t>
  </si>
  <si>
    <t>Management of SAM are based on 3 phases: Stabilization Phase, Transition Phase and rehabilitation phase</t>
  </si>
  <si>
    <t>Starter diet (F-75) is given to child just after admission.</t>
  </si>
  <si>
    <t>Feeding should begin as soon as possible after admission with ‘Starter diet’ until the child is stabilized</t>
  </si>
  <si>
    <t>Catch up diet (F-100) is given to the child.</t>
  </si>
  <si>
    <t>Catch up diet is started when child is clinically stable and can tolerate increased energy and protein intake .Quantity of catch up diet  given is equal to Quantity of starter diet given in stabilization phase</t>
  </si>
  <si>
    <t>F-75 and F-100 made as per the guideline.</t>
  </si>
  <si>
    <t>F-75 and F-100 refers to the specific combination of calories proteins, electrolytes and minerals that should be delivered to children with SAM as per WHO guidelines made available for this purpose.</t>
  </si>
  <si>
    <t>The cook prepare special diet for children  under the supervision of the Nutrition counsellor.</t>
  </si>
  <si>
    <t>Check raw material is kept in closed air tight containers</t>
  </si>
  <si>
    <t>Check all  perishable items are kept   refrigerator</t>
  </si>
  <si>
    <t>NRC has system to monitor  the amount of food served to baby as per guideline</t>
  </si>
  <si>
    <t>NRC has system to monitor  the amount of feed left over as per guideline</t>
  </si>
  <si>
    <t>Check any system to left over recorded</t>
  </si>
  <si>
    <t>Screening of children coming to OPDs using weight for height and/or MUAC</t>
  </si>
  <si>
    <t xml:space="preserve">There is no delay in admission of patient </t>
  </si>
  <si>
    <t>Admission criteria for NRC is defined &amp; followed</t>
  </si>
  <si>
    <t xml:space="preserve">NRC has criteria for admission of children from 6-59 months and less than 6 month as per standard guideline. </t>
  </si>
  <si>
    <t xml:space="preserve">NRC has established criteria for re admission </t>
  </si>
  <si>
    <t>Child previously discharged from in-patient care but meets admission criteria again.</t>
  </si>
  <si>
    <t>NRC has established criteria for return after default</t>
  </si>
  <si>
    <t>Child who returns after default (away from in-patient care for 2 consecutive days) and meets the admission criteria.</t>
  </si>
  <si>
    <t>There is fixed schedule for reassessment by Medical Officer/Nutrition Counsellor</t>
  </si>
  <si>
    <t xml:space="preserve">To and back transport for the mother and the child with SAM children </t>
  </si>
  <si>
    <t>Check for treatment chart are updated and drugs given are marked. Co relate it with drugs and doses prescribed. dispensing feed, time of oral drugs, supervision of intravenous fluids .</t>
  </si>
  <si>
    <t>Check for TPR chart, weight records any other vital required is monitored</t>
  </si>
  <si>
    <t>Patient  is counselled for self drug administration.</t>
  </si>
  <si>
    <t xml:space="preserve">Mother is advice by doctor/ Pharmacist /nurse about the dosages and timings . </t>
  </si>
  <si>
    <t xml:space="preserve">Treatment prescribed inj nursing records </t>
  </si>
  <si>
    <t xml:space="preserve">Availability of formats for Treatment Charts,  Community follow up card, BHT, continuation sheet, Discharge card Etc. </t>
  </si>
  <si>
    <t xml:space="preserve">NRC has established criteria for discharge of the patient </t>
  </si>
  <si>
    <t>Discharge criterion for all infants and children is 15% weight gain and no signs of illness</t>
  </si>
  <si>
    <t xml:space="preserve">There is procedure for clinical follow up of the child  for assessment and monitoring of growth and development till the child recovers completely </t>
  </si>
  <si>
    <t>By local CHW  (Community health care worker)/ASHA/AWW. Follow up also includes enrolment of baby to Anganwadi centre and provide Supplementary food</t>
  </si>
  <si>
    <t xml:space="preserve">Counselling of mothers/caregiver before discharge </t>
  </si>
  <si>
    <t>Preparation and feeding the child, how to give prescribed medication, folic acid, vitamins and iron at home, how to give home treatment for diarrhoea, fever and acute respiratory infections</t>
  </si>
  <si>
    <t xml:space="preserve">Triaging of sick children as per guideline </t>
  </si>
  <si>
    <t xml:space="preserve">NRC has critical values of various lab test </t>
  </si>
  <si>
    <t>Blood transfusion of SAM child is done as per standard Guideline</t>
  </si>
  <si>
    <t>Blood transfusion is required (1) Hb is less than 4 g/dl (2) or if there is respiratory distress and Hb is between 4 and 6 g/dl.</t>
  </si>
  <si>
    <t>Give (1)  whole blood 10 ml/kg body weight slowly over 3 hours (2) furosemide 1 mg/kg IV at the start of the transfusion</t>
  </si>
  <si>
    <t>Staff is aware of conditions in which blood transfusion is not done/repeated</t>
  </si>
  <si>
    <r>
      <t>(1) Blood transfusion should not be started until the child has begun to gain weight.(2) Following the transfusion, if the Hb remains
less than 4 g/dl or between 4 and 6 g/dl with continuing respiratory
distress,</t>
    </r>
    <r>
      <rPr>
        <b/>
        <sz val="11"/>
        <color theme="1"/>
        <rFont val="Calibri"/>
        <family val="2"/>
        <scheme val="minor"/>
      </rPr>
      <t xml:space="preserve"> DO NOT repeat the transfusion within 4 days</t>
    </r>
  </si>
  <si>
    <t xml:space="preserve">Death of admitted child is adequately recorded and communicated </t>
  </si>
  <si>
    <t>Staff is aware and practice of 10 General principles of routine care as per guideline</t>
  </si>
  <si>
    <t>(1) Treat /Prevent Hypoglycaemia (2) treat and prevent Hypothermia (3) treat and prevent dehydration (4) Correct electrolyte imbalance (5) treat/ prevent infection (6) Correct micro nutrient deficiency (7) Start cautious diet (8) Achieve catch up growth (9) Provide sensory stimulation and emotional support (10) Prepare follow up after recovery</t>
  </si>
  <si>
    <t>Staff is aware of Emergency treatment of shock and anaemia as per guideline</t>
  </si>
  <si>
    <t>Staff is aware of treatment of associated conditions like Vitamin A deficiency, Dermatosis, Parasitic worms, Continual diarrhoea and TB as per guideline</t>
  </si>
  <si>
    <t>Staff is aware of criteria for failure to respond to treatment as per guideline</t>
  </si>
  <si>
    <t xml:space="preserve">Mothers are aware of importance of washing hands </t>
  </si>
  <si>
    <t>Hand washing b/w each patient &amp; change of gloves</t>
  </si>
  <si>
    <t>Ask stff about how they decontaminate the procedure surface like Examination table , Patients Beds 
(Wiping with .5% Chlorine solution</t>
  </si>
  <si>
    <t xml:space="preserve">Check for availability for 0.5 chlorine solution
Ask staff how they decontaminate the instruments after use (Should be at least for 10 minutes </t>
  </si>
  <si>
    <t xml:space="preserve">Toys washed regularly, and after each child uses </t>
  </si>
  <si>
    <t xml:space="preserve">Check for decontamination and washing of toys </t>
  </si>
  <si>
    <t>F 5.5</t>
  </si>
  <si>
    <t>Department has documented procedure for receiving and initial assessment of the patient</t>
  </si>
  <si>
    <t xml:space="preserve">Department has documented procedure for admission, shifting and referral 0f patient </t>
  </si>
  <si>
    <t xml:space="preserve">Department has documented procedure for counselling of Mother for feeding, care and Hygiene </t>
  </si>
  <si>
    <t xml:space="preserve">Department have standard procedures for management of medical complications associated with Severe Acute Malnutrition </t>
  </si>
  <si>
    <t xml:space="preserve">Department has documented procedures for feeding of Child with SAM </t>
  </si>
  <si>
    <t xml:space="preserve">Department has documented procedure for management of SAM children less than 6 month of age </t>
  </si>
  <si>
    <t xml:space="preserve">Department has documented procedure for Management of SAM in HIV exposed /HIV infected and TB infected children </t>
  </si>
  <si>
    <t xml:space="preserve">Department has documented procedure for Structures play therapy and loving care </t>
  </si>
  <si>
    <t>Department has documented procedure for environmental cleaning and processing of the equipment</t>
  </si>
  <si>
    <t>Department has documented procedure for sorting,  and distribution of clean linen to patient</t>
  </si>
  <si>
    <t xml:space="preserve">Department has documented procedures for demonstration and practice of energy dense child food </t>
  </si>
  <si>
    <t xml:space="preserve">Department has documented procedure for follow up of children discharge from the NRC </t>
  </si>
  <si>
    <t xml:space="preserve"> Appropriate feeding practices, wall charts for assessment and management of sick children with SAM, Management of medical complications, Triage, 10 steps for management of SAM, Grading and management of hypothermia,  Management of hypoglycaemia, Management of Dehydration, housekeeping protocols, Administration of commonly used drugs, etc</t>
  </si>
  <si>
    <t>Total admissions</t>
  </si>
  <si>
    <t xml:space="preserve">Bed Occupancy Rate   </t>
  </si>
  <si>
    <t>Proportion of admissions by gender</t>
  </si>
  <si>
    <t>Achieved target weight(15% weight gain)</t>
  </si>
  <si>
    <t xml:space="preserve">Bed Turnover Rate </t>
  </si>
  <si>
    <t xml:space="preserve">Discharge Rate </t>
  </si>
  <si>
    <t>Defaulter rate</t>
  </si>
  <si>
    <r>
      <t>Acceptable-</t>
    </r>
    <r>
      <rPr>
        <sz val="11"/>
        <color theme="1"/>
        <rFont val="Arial"/>
        <family val="2"/>
      </rPr>
      <t>&lt;15%
Not Acceptable-&gt;25%</t>
    </r>
  </si>
  <si>
    <t>Relapse rate</t>
  </si>
  <si>
    <t>Average waiting time for admission (mins)</t>
  </si>
  <si>
    <t>Average length of stay in (weeks)</t>
  </si>
  <si>
    <r>
      <t xml:space="preserve">Acceptable- </t>
    </r>
    <r>
      <rPr>
        <sz val="11"/>
        <color theme="1"/>
        <rFont val="Arial"/>
        <family val="2"/>
      </rPr>
      <t xml:space="preserve">1-4 week
Not Acceptable-&lt;1 and &gt;6 </t>
    </r>
  </si>
  <si>
    <t>Death rate following discharge from NRC</t>
  </si>
  <si>
    <t>Acceptable- &lt;5%  Not Acceptable- &gt;15%</t>
  </si>
  <si>
    <t>Recovery rate</t>
  </si>
  <si>
    <t>Acceptable- &gt;75%                       Not Acceptable- &lt;50%</t>
  </si>
  <si>
    <t xml:space="preserve"> wrong drug administration, needle stick injury, absconding patients etc</t>
  </si>
  <si>
    <t xml:space="preserve">Attendant Satisfaction Score </t>
  </si>
  <si>
    <t xml:space="preserve">H </t>
  </si>
  <si>
    <t>Checklist for Post Partum Unit</t>
  </si>
  <si>
    <t xml:space="preserve">Post Partum Unit Score Card </t>
  </si>
  <si>
    <t>Post Partum Unit Score</t>
  </si>
  <si>
    <t xml:space="preserve">Checklist for Post Partum Unit </t>
  </si>
  <si>
    <t xml:space="preserve">Means of Verification </t>
  </si>
  <si>
    <t xml:space="preserve">Days for FP Surgeries are fixed </t>
  </si>
  <si>
    <t xml:space="preserve">As per Operational Guidelines for Fixed Day Surgery ( At least one day per week) </t>
  </si>
  <si>
    <t xml:space="preserve">Availability of Spacing methods of family planning </t>
  </si>
  <si>
    <t xml:space="preserve">Availability of Female Limiting Methods of family Planning </t>
  </si>
  <si>
    <t>Tubectomy (Minilap and Laparoscopic)</t>
  </si>
  <si>
    <t>Availability of Male Limiting Method for Family Planning</t>
  </si>
  <si>
    <t xml:space="preserve">NSV/Conventional </t>
  </si>
  <si>
    <t>Tubal Ligation and PPIUD</t>
  </si>
  <si>
    <t>Availability of Family Planning Counselling and Promotive services</t>
  </si>
  <si>
    <t>Counselling and IEC</t>
  </si>
  <si>
    <t xml:space="preserve">Abortion and Contraception services for Ist and 2nd trimester </t>
  </si>
  <si>
    <t xml:space="preserve">Postpartum ward </t>
  </si>
  <si>
    <t xml:space="preserve">Dedicated postpartum ward for FP surgeries and abortion clients </t>
  </si>
  <si>
    <t>Availability of post natal counselling and follow up services</t>
  </si>
  <si>
    <t xml:space="preserve">Availability/Linkage to immunization services </t>
  </si>
  <si>
    <t>Availability of Abortion services for adolescent</t>
  </si>
  <si>
    <t>Availability of Contraception services</t>
  </si>
  <si>
    <t>Restricted area signage are displayed</t>
  </si>
  <si>
    <t>List of Family Planning Services available</t>
  </si>
  <si>
    <t>Compensation for family planning indemnity scheme</t>
  </si>
  <si>
    <t xml:space="preserve">Compensation for family planning services are displayed </t>
  </si>
  <si>
    <t>IEC Material regarding family planning displayed</t>
  </si>
  <si>
    <t xml:space="preserve">IEC materials such as posters, banners, and handbills 
available at the site and displayed
</t>
  </si>
  <si>
    <t>Education material for counselling are available in Counselling room</t>
  </si>
  <si>
    <t xml:space="preserve">Flip charts, models, specimens, and samples of  
contraceptives available </t>
  </si>
  <si>
    <t>There is no over emphasis on one method</t>
  </si>
  <si>
    <t xml:space="preserve">Ask Staff/client whether they were convinced for one method or given informed choice </t>
  </si>
  <si>
    <t>Availability of Wheel chair or stretcher for easy Access to the OT</t>
  </si>
  <si>
    <t>Availability of screens at IUD insertion room</t>
  </si>
  <si>
    <t>Availability of screens at family planning OT</t>
  </si>
  <si>
    <t>Privacy at the counselling room is maintained</t>
  </si>
  <si>
    <t>Confidentiality of Abortion cases</t>
  </si>
  <si>
    <t>No entry shall be made in any case sheet , PT register , follow-up card or any other document, register indicating there in the name of the pregnant women . Only reference serial no. is mentioned on all the document</t>
  </si>
  <si>
    <t>Informed consent for IUD insertion</t>
  </si>
  <si>
    <t>Informed consent for family planning surgeries</t>
  </si>
  <si>
    <t>Informed consent on prescribed form C for abortion</t>
  </si>
  <si>
    <t>Display of reproductive rights of clients</t>
  </si>
  <si>
    <t>Staff about awareness reproductive rights of clients</t>
  </si>
  <si>
    <t>Client is informed about various options of family planning and assisted in decision making</t>
  </si>
  <si>
    <t xml:space="preserve">Drugs, consumables and contraceptives are  available free </t>
  </si>
  <si>
    <t xml:space="preserve">All surgical procedure for family planning are free of cost </t>
  </si>
  <si>
    <t xml:space="preserve">Timely payment of family planning compensation </t>
  </si>
  <si>
    <t>Adequate Space is  for counselling and examination</t>
  </si>
  <si>
    <t>Availability of dedicated OT for Family planning surgeries in PP unit</t>
  </si>
  <si>
    <t xml:space="preserve">Functional toilets with running water and flush are available as per bed strength and patient load of ward </t>
  </si>
  <si>
    <t>Availability of seating arrangement</t>
  </si>
  <si>
    <t xml:space="preserve">Demarcated of Protective Zone </t>
  </si>
  <si>
    <t xml:space="preserve">Availability of Pre Operative Room </t>
  </si>
  <si>
    <t>Availability of  earmarked area for newborn Corner</t>
  </si>
  <si>
    <t xml:space="preserve">Availability of Post Operative Room </t>
  </si>
  <si>
    <t xml:space="preserve">Availability of Autoclave room/ TSSU </t>
  </si>
  <si>
    <t>Availability of dirty utility area</t>
  </si>
  <si>
    <t>Availability of dedicated counselling area</t>
  </si>
  <si>
    <t>Availability of examination cum minor procedure area for IUD insertion</t>
  </si>
  <si>
    <t xml:space="preserve">Corridors are wide enough for movement of trolleys and stretchers </t>
  </si>
  <si>
    <t>OT tables are available as per load</t>
  </si>
  <si>
    <t xml:space="preserve">Floors of the ward are non slippery and even </t>
  </si>
  <si>
    <t>Walls and floor of the OT covered with joint less tiles</t>
  </si>
  <si>
    <t>Windows if any in the OT are intact and sealed</t>
  </si>
  <si>
    <t>PP unit  has installed fire Extinguisher  that is Class A , Class BC type or ABC type</t>
  </si>
  <si>
    <t>Availability of trained surgeon for Minilap/ Laparoscopic/NSV</t>
  </si>
  <si>
    <t>Minilap - MBBS trained in procedure
Laparoscopic- DGO,MS, MD
trained in laparoscopic surgery</t>
  </si>
  <si>
    <t>Viability of Counsellor for family planning</t>
  </si>
  <si>
    <t>Availability of OT attendant/assistant</t>
  </si>
  <si>
    <t>Availability of Security staff</t>
  </si>
  <si>
    <t>Family planning counselling</t>
  </si>
  <si>
    <t>Laparoscopic surgery/Minilap</t>
  </si>
  <si>
    <t>NSV</t>
  </si>
  <si>
    <t>Bio medical waste Management</t>
  </si>
  <si>
    <t xml:space="preserve">Staff is skill for counselling services </t>
  </si>
  <si>
    <t xml:space="preserve">Staff is skilled  for resuscitation </t>
  </si>
  <si>
    <t>Staff is Skilled to operate  OT equipments</t>
  </si>
  <si>
    <t>Staff is skilled for processing and packing instrument</t>
  </si>
  <si>
    <t>Availability of Oral Contraceptive Pills</t>
  </si>
  <si>
    <t>Stock for Month</t>
  </si>
  <si>
    <t>Availability of emergency Contraceptive Pills</t>
  </si>
  <si>
    <t>Availability of IUD devices</t>
  </si>
  <si>
    <t>Availability of Condoms</t>
  </si>
  <si>
    <t xml:space="preserve">Availability of  anaesthetics </t>
  </si>
  <si>
    <t>Sterilized consumables in dressing drum</t>
  </si>
  <si>
    <t xml:space="preserve">At OT </t>
  </si>
  <si>
    <t xml:space="preserve">Availability of  emergency drugs tray </t>
  </si>
  <si>
    <t xml:space="preserve">BP apparatus, Thermometer, Pulse Oxymeter, Multiparameter </t>
  </si>
  <si>
    <t>Availability of Instruments/Equipments  for Gynae and obstetric</t>
  </si>
  <si>
    <t>PV examination kit</t>
  </si>
  <si>
    <t>Availability of Sterile IUD insertion and removal Kits</t>
  </si>
  <si>
    <t xml:space="preserve"> Operation Table with Trendelenburg facility</t>
  </si>
  <si>
    <t>Minilap instrument</t>
  </si>
  <si>
    <t>Laparoscopic set</t>
  </si>
  <si>
    <t>NSV sets</t>
  </si>
  <si>
    <t>Instruments for Laparoscopy</t>
  </si>
  <si>
    <t>Availability of  functional Instruments Resuscitation</t>
  </si>
  <si>
    <t>Bag and mask, Oxygen, Suction machine , laryngoscope scope. LMA, ET Tube , Airway ,Defibrillator</t>
  </si>
  <si>
    <t xml:space="preserve">Buckets for mopping, Separate mops for patient care area and circulation area duster, waste trolley, Deck brush </t>
  </si>
  <si>
    <t>Availability of attachment/ accessories  with OT table</t>
  </si>
  <si>
    <t>Hospital graded mattress , IV stand, Bed pan</t>
  </si>
  <si>
    <t>Tray for  monitors, Electrical panel for anaesthesia machine, cardiac monitor etc, panel with outlet for Oxygen and vacuum,  X ray view box.</t>
  </si>
  <si>
    <t>Cupboard, table for preparation of medicines, chair, racks,</t>
  </si>
  <si>
    <t>Up to date instructions for operation and maintenance of equipments are readily available with staff.</t>
  </si>
  <si>
    <t xml:space="preserve">Laparoscope, MVA etc </t>
  </si>
  <si>
    <t xml:space="preserve">There is process indenting consumable and drugs </t>
  </si>
  <si>
    <t>Contraceptives are stored away from water and sources of  heat,
direct sunlight etc.</t>
  </si>
  <si>
    <t>Are expired contraceptives destroyed to prevent resale 
or other inappropriate use</t>
  </si>
  <si>
    <t>There is practice of calculating and maintaining buffer stock  of  contraceptives</t>
  </si>
  <si>
    <t>Department maintained stock and expenditure register of contraceptives</t>
  </si>
  <si>
    <t>There is no stock out of contraceptives</t>
  </si>
  <si>
    <t>Anaesthetic agents are kept at secure place</t>
  </si>
  <si>
    <t>At IUD insertion area</t>
  </si>
  <si>
    <t>Entry to OT is restricted</t>
  </si>
  <si>
    <t>Only one client is allowed one time at clinic</t>
  </si>
  <si>
    <t>Warning light is provided outside OT and its been used when OT  is functional</t>
  </si>
  <si>
    <t>Temperature is maintained  and record of same is maintainted</t>
  </si>
  <si>
    <t>20-25OC, ICU has functional room thermometer and temperature is regularly maintained</t>
  </si>
  <si>
    <t>Appropriate humidity level is maintained</t>
  </si>
  <si>
    <t>Security arrangement at PP unit</t>
  </si>
  <si>
    <t>No condemned/Junk material in the PP unit</t>
  </si>
  <si>
    <t>No pests are noticed</t>
  </si>
  <si>
    <t xml:space="preserve"> Unique  identification number  is given to each client during process of registration</t>
  </si>
  <si>
    <t>Client demographic details are recorded in admission records</t>
  </si>
  <si>
    <t xml:space="preserve">Age criteria for family planning surgeries is adhered </t>
  </si>
  <si>
    <t>There is established criteria for admission of abortion cases</t>
  </si>
  <si>
    <t>There is provision of extra beds during fixed day family planning surgery</t>
  </si>
  <si>
    <t>History of  illness to screen for the diseases mentioned under the medical 
eligibility criteria</t>
  </si>
  <si>
    <t>Immunization status of  women for tetanus</t>
  </si>
  <si>
    <t>Current medications</t>
  </si>
  <si>
    <t>Menstrual history: Date of  last menstrual period</t>
  </si>
  <si>
    <t xml:space="preserve">Pulse, blood pressure, respiratory rate, temperature, body 
weight, general condition and pallor, auscultation of  heart and lungs, examination 
of  abdomen, pelvic examination, and other examinations as indicated by the
client’s medical history or general physical examination. </t>
  </si>
  <si>
    <t xml:space="preserve">There is fixed schedule for assessment of  patients </t>
  </si>
  <si>
    <t>Facility has established procedure for handing over form OT to ward</t>
  </si>
  <si>
    <t>Facility has functional referral linkages to higher facilities for cases which  can not be managed at the facility</t>
  </si>
  <si>
    <t xml:space="preserve">A nurse /doctor is identified responsible for each case </t>
  </si>
  <si>
    <t>Patient id band/ verbal confirmation etc.</t>
  </si>
  <si>
    <t>Drugs administered are recorded</t>
  </si>
  <si>
    <t>Anaesthesia and surgery note recorded</t>
  </si>
  <si>
    <t>Standard Formats available</t>
  </si>
  <si>
    <t>Check for availability of eligible couple and sterilization register</t>
  </si>
  <si>
    <t>Records on family planning (FP) (including the number
of  clients counselled and the number of  acceptors)</t>
  </si>
  <si>
    <t xml:space="preserve">Follow-up records for FP clients
</t>
  </si>
  <si>
    <t xml:space="preserve">Counselling of client before discharge </t>
  </si>
  <si>
    <t>Local anaesthesia is given as per guidelines</t>
  </si>
  <si>
    <t>Preoperative instructions given to the client</t>
  </si>
  <si>
    <t xml:space="preserve">Part preparation is done as per guidelines </t>
  </si>
  <si>
    <t>Post operative care as per guidelines</t>
  </si>
  <si>
    <t xml:space="preserve">The client is given full information about optimal pregnancy spacing and
the benefits of it as a part of FP health education and counselling. </t>
  </si>
  <si>
    <t>The importance of timely initiation of an FP method after childbirth, miscarriage,
or abortion will be emphasized.</t>
  </si>
  <si>
    <t>Client is counselled about the options for family planning available</t>
  </si>
  <si>
    <t>The client is informed that condoms prevent sexually transmitted infections (STIs) &amp; HIV</t>
  </si>
  <si>
    <t>Pills should be given only to those who meet the Medical Eligibility Criteria</t>
  </si>
  <si>
    <t xml:space="preserve">Contraindication of COC in Breastfeeding mothers within 6week and hypertension </t>
  </si>
  <si>
    <t>The client should be given full information about the risks, advantages, and possible side effects before OCPs are prescribed for her.</t>
  </si>
  <si>
    <t>Staff is aware of what to do if dose of contraceptive is missed</t>
  </si>
  <si>
    <t>Staff is aware of indication and method of administration of ECP</t>
  </si>
  <si>
    <t>IUD insertion is done as per standard protocol</t>
  </si>
  <si>
    <t>No touch technique, Speculum and bimanual examination, sounding of uterus and placement</t>
  </si>
  <si>
    <t>Client is informed about the adverse effect that can happen and their remedy</t>
  </si>
  <si>
    <t>Cramping, vaginal discharge, heavier menstruation, checking of IUD</t>
  </si>
  <si>
    <t>Follow up services are provided as per protocols</t>
  </si>
  <si>
    <t>Removal of IUD, Instructions for when to return</t>
  </si>
  <si>
    <t>Staff is aware of case selection criteria for family planning</t>
  </si>
  <si>
    <t>Assessment of client done before surgery for any Delay, refer of caution signs</t>
  </si>
  <si>
    <t>Physical examination and Medical History taken,</t>
  </si>
  <si>
    <t>Consent is confirmed before the procedure</t>
  </si>
  <si>
    <t>surgeon check for informed consent signed and ask client for the same</t>
  </si>
  <si>
    <t>Client is informed about post operative care, complication and follow up</t>
  </si>
  <si>
    <t>use of another family planning method for 3 months only,</t>
  </si>
  <si>
    <t>Follow up visits done as per GoI guidelines</t>
  </si>
  <si>
    <t>Visit after 48 hours, first follow up visit at 7th day and semen analysis after 3 months, emergency follow up</t>
  </si>
  <si>
    <t>Pre procedure Counselling provided</t>
  </si>
  <si>
    <t xml:space="preserve">As per national Guidelines
Transition phase after family planning surgery specially vasectomy defined </t>
  </si>
  <si>
    <t>Post procedure Counselling provided</t>
  </si>
  <si>
    <t>As per national guidelines</t>
  </si>
  <si>
    <t>Counselling on the follow-up visit</t>
  </si>
  <si>
    <t>MVA procedures are done as per guidelines</t>
  </si>
  <si>
    <t>Surgical Procedures procedures are done as per guidelines</t>
  </si>
  <si>
    <t xml:space="preserve">procedure should be repeated several times so that the scrub lasts for 3 to 5
minutes. The hands and forearms should be dried with a sterile towel only.  </t>
  </si>
  <si>
    <t>Cleaning of cervix before IUD insertion with antiseptic solution</t>
  </si>
  <si>
    <t>Check sterile filled is maintained during surgery</t>
  </si>
  <si>
    <t>Sterile s gloves are available at OT and Critical areas</t>
  </si>
  <si>
    <t>Ask stff about how they decontaminate the procedure surface like OT Table, Stretcher/Trolleys  etc. 
(Wiping with .5% Chlorine solution</t>
  </si>
  <si>
    <t xml:space="preserve">
Ask staff how they decontaminate the instruments like ambubag, suction canulae, Surgical Instruments 
(Soaking in 0.5% Chlorine Solution, Wiping with 0.5% Clorine Solution or 70% Alcohal as applicable </t>
  </si>
  <si>
    <t>Ask staff about method and time required for bioling</t>
  </si>
  <si>
    <t xml:space="preserve">Formaldehyde or glutaraldehyde solution replaced as per manufacturer instructions </t>
  </si>
  <si>
    <t xml:space="preserve">Instruments are packed according for autoclaving as per standard protocol </t>
  </si>
  <si>
    <t xml:space="preserve">Regular validation of sterilization through biological and chemical indicators </t>
  </si>
  <si>
    <t>There is a procedure to enusure the tracibility of sterilized packs</t>
  </si>
  <si>
    <t xml:space="preserve">Faculty layout ensures separation of general traffic from patient traffic </t>
  </si>
  <si>
    <t xml:space="preserve">Zoning of High risk areas </t>
  </si>
  <si>
    <t xml:space="preserve">Floors and wall surfaces of ICU are easily cleanable </t>
  </si>
  <si>
    <t>Use of double bucket system for mopping</t>
  </si>
  <si>
    <t xml:space="preserve">External footwares are restricted </t>
  </si>
  <si>
    <t xml:space="preserve">Client satisfaction survey done on monthly basis </t>
  </si>
  <si>
    <t>There is system daily round by Hospital superintendent/ Hospital Manager/ Matron in charge for monitoring of services</t>
  </si>
  <si>
    <t xml:space="preserve">Department has documented procedure for registration, admission and discharge </t>
  </si>
  <si>
    <t xml:space="preserve">Department has documented procedure for initial assessment of the patient </t>
  </si>
  <si>
    <t>Department has documented procedure for providing appointment/day and date  for the surgery</t>
  </si>
  <si>
    <t>Department has documented procedure for preparation of patient for surgery</t>
  </si>
  <si>
    <t>Department has documented procedure for IUD insertion</t>
  </si>
  <si>
    <t>Department has documented procedure for taking consent of the patient for procedure</t>
  </si>
  <si>
    <t xml:space="preserve">Department has documented procedure for record maintenance </t>
  </si>
  <si>
    <t xml:space="preserve">Department has documented procedure for counselling of the patient </t>
  </si>
  <si>
    <t xml:space="preserve">Department has manual for male and female sterilization </t>
  </si>
  <si>
    <t>Department has manual  for Quality assurance  for sterilization</t>
  </si>
  <si>
    <t>Department has guideline for  administration of Emergency contraceptive</t>
  </si>
  <si>
    <t xml:space="preserve">Department has standard for various technique of contraception </t>
  </si>
  <si>
    <t>Department has standard IEC material for patient education and counselling</t>
  </si>
  <si>
    <t>Department has manual for FP indemnity scheme</t>
  </si>
  <si>
    <t>IUD insertion, Processing of instruments</t>
  </si>
  <si>
    <t>IUD insertion per 1000 eligible female</t>
  </si>
  <si>
    <t>Denominator to be discussed</t>
  </si>
  <si>
    <t xml:space="preserve">Vasectomy performed </t>
  </si>
  <si>
    <t xml:space="preserve">Tubectomy performed </t>
  </si>
  <si>
    <t xml:space="preserve">No of First Trimester MTP </t>
  </si>
  <si>
    <t xml:space="preserve">No. of Second Trimester MTP </t>
  </si>
  <si>
    <t xml:space="preserve">OCP Users </t>
  </si>
  <si>
    <t xml:space="preserve">Proportion of users using limiting method </t>
  </si>
  <si>
    <t>Proportion of target met for male sterilization surgery</t>
  </si>
  <si>
    <t>Proportion of target met for female sterilization surgery</t>
  </si>
  <si>
    <t>No. of family planning counselling done per 1000 client</t>
  </si>
  <si>
    <t xml:space="preserve">Skin to Skin time </t>
  </si>
  <si>
    <t>Proportion of clients agreed for family planning methods out of total counselled</t>
  </si>
  <si>
    <t xml:space="preserve">Surgical Site Infection rate </t>
  </si>
  <si>
    <t xml:space="preserve">Medical Audit Score </t>
  </si>
  <si>
    <t>No. of complication per 1000 male sterilization surgeries</t>
  </si>
  <si>
    <t>No. of complication per 1000 female sterilization surgeries</t>
  </si>
  <si>
    <t>Surgical site infection rate</t>
  </si>
  <si>
    <t xml:space="preserve">No. of post operative deaths per 1000 surgeries </t>
  </si>
  <si>
    <t>No. of sterilization failure per 1000 surgeries</t>
  </si>
  <si>
    <t xml:space="preserve">Client Satisfaction score </t>
  </si>
  <si>
    <t>Average counselling time</t>
  </si>
  <si>
    <t>Checklist for Intensive Care Unit</t>
  </si>
  <si>
    <t xml:space="preserve">Intensive Care  Unit Score Card </t>
  </si>
  <si>
    <t>Intensive Care  Unit Score</t>
  </si>
  <si>
    <t xml:space="preserve">Checklist for Intensive Care Unit </t>
  </si>
  <si>
    <t>Compliance 
Full/Partial/No</t>
  </si>
  <si>
    <t>Availability of Intensive care services  for medical cases</t>
  </si>
  <si>
    <t>Major medical cases like CVA,Haematomas, CAD, Haemoptysis, Snake bite, Br. Asthma Poisoning etc</t>
  </si>
  <si>
    <t>Availability of Intensive care services for Surgical cases</t>
  </si>
  <si>
    <t>Major surgical cases including trauma</t>
  </si>
  <si>
    <t>Availability of Intensive care services for Gynae and obstetrics cases</t>
  </si>
  <si>
    <t>If ICU services are not available then facility ensure linkages (Partial Compliance)</t>
  </si>
  <si>
    <t>Availability of ICU services 24X7</t>
  </si>
  <si>
    <t>Availability of  Intensive care services.</t>
  </si>
  <si>
    <t>Intubation, Tracheotomy, Mechanical Ventilation, short term cardio respiratory support, Defibrillation, CPR, Mobilization, Chest Tube, ventilator</t>
  </si>
  <si>
    <t>Availability of Portable X ray services</t>
  </si>
  <si>
    <t>Availability of USG services</t>
  </si>
  <si>
    <t>Functional side laboratory services are available</t>
  </si>
  <si>
    <t xml:space="preserve">ABG &amp; Electrolyte </t>
  </si>
  <si>
    <t xml:space="preserve">Functional ECG Services are available </t>
  </si>
  <si>
    <t xml:space="preserve">12 lead ECG </t>
  </si>
  <si>
    <t>Availability of cardiac care unit</t>
  </si>
  <si>
    <t xml:space="preserve"> 5 bedded ICU</t>
  </si>
  <si>
    <t>Availability of Directional  Signage's</t>
  </si>
  <si>
    <t>Signage for restricted area</t>
  </si>
  <si>
    <t>Services provision in ICU are displayed</t>
  </si>
  <si>
    <t>Services not available in ICU are displayed</t>
  </si>
  <si>
    <t>Important  numbers including ambulance, blood bank and referral centres displayed</t>
  </si>
  <si>
    <t xml:space="preserve">User charges in r/o lCU services are displayed </t>
  </si>
  <si>
    <t>IEC material  displayed in waiting area</t>
  </si>
  <si>
    <t xml:space="preserve">Availability of female staff if a male doctor examination a female patients </t>
  </si>
  <si>
    <t>Availability of Wheel chair or stretcher for easy Access to the ICU</t>
  </si>
  <si>
    <t xml:space="preserve">ICU is connected to lift/ramp </t>
  </si>
  <si>
    <t>for easy , safe and fast transport of bed/trolley of critically sick patient</t>
  </si>
  <si>
    <t>Privacy and confidentiality of HIV cases</t>
  </si>
  <si>
    <t>Informed consent for ICU</t>
  </si>
  <si>
    <t>Admission, intubation, blood transfusion</t>
  </si>
  <si>
    <t xml:space="preserve"> Consent for Invasive procedure</t>
  </si>
  <si>
    <t>Staff is aware of patients  rights  and responsibilities</t>
  </si>
  <si>
    <t>ICU has system in place to communicate with patient/ their family member the nature and seriousness of the illness at least once in day</t>
  </si>
  <si>
    <t>Ask patients relative about whether they have been communicated about the treatment plan and progress</t>
  </si>
  <si>
    <t>ICU services are free for JSSK beneficiaries</t>
  </si>
  <si>
    <t>Check that  patient party has not incurred expenditure  on purchasing drugs or consumables from outside.</t>
  </si>
  <si>
    <t>Check that  patient party has not incurred expenditure on diagnostics from outside.</t>
  </si>
  <si>
    <t>ICU services are free for BPL patients</t>
  </si>
  <si>
    <t xml:space="preserve">ICU has adequate space as per requirement </t>
  </si>
  <si>
    <t>Space requirement in ICU is 100-125 sq feet area per bed in patient care area including space for storage and duty room etc</t>
  </si>
  <si>
    <t xml:space="preserve">Availability of adequate waiting area
</t>
  </si>
  <si>
    <t xml:space="preserve">Availability of seating arrangement </t>
  </si>
  <si>
    <t xml:space="preserve">ICU has single entry and exit </t>
  </si>
  <si>
    <t>There is no thoroughfare  through ICU</t>
  </si>
  <si>
    <t>Central nursing station is available in ICU</t>
  </si>
  <si>
    <t xml:space="preserve">All monitors/ patients must be observable from nursing station either directly or through central monitoring station </t>
  </si>
  <si>
    <t xml:space="preserve">ICU has designated  Isolation room </t>
  </si>
  <si>
    <t xml:space="preserve">Availability of Ancillary area </t>
  </si>
  <si>
    <t xml:space="preserve">Ancillary area includes: Nursing station,  clean and dirty utility area, Unit stores, Hand washing and  gowning area, </t>
  </si>
  <si>
    <t>ICU has dedicated  change room for staff</t>
  </si>
  <si>
    <t>Separate doctor and nurse change room are available</t>
  </si>
  <si>
    <t>ICU has dedicated counselling room</t>
  </si>
  <si>
    <t xml:space="preserve">Corridors are wide enough for easy movement of Trolleys </t>
  </si>
  <si>
    <t xml:space="preserve">2-3 Meters </t>
  </si>
  <si>
    <t xml:space="preserve">Availability of ICU beds as per load </t>
  </si>
  <si>
    <t>Unidirectional flow of services</t>
  </si>
  <si>
    <t xml:space="preserve">ICU is in Proximity of OT and has functional  linkage with OT </t>
  </si>
  <si>
    <t>ICU building does not have temporary connections and loose hanging wires</t>
  </si>
  <si>
    <t xml:space="preserve">ICU has  mechanism for periodical check / test of all electrical installation  by competent electrical Engineer </t>
  </si>
  <si>
    <t xml:space="preserve">ICU has dedicated earthling pit system available </t>
  </si>
  <si>
    <t>Wall mounted digital display is available in ICU to show earth to neutral voltage</t>
  </si>
  <si>
    <t xml:space="preserve">Floors of the ICU are non slippery and even </t>
  </si>
  <si>
    <t>ICU has sufficient fire  exit to permit safe escape to its occupant at time of fire</t>
  </si>
  <si>
    <t>OPD has installed fire Extinguisher  that is Class A , Class B C type or ABC type</t>
  </si>
  <si>
    <t>ICU has provision of  Smoke and heat detector</t>
  </si>
  <si>
    <t>ICU  has electrical and automatic fire alarm system or alarm system sounded by actuation of any automatic fire extinguisher</t>
  </si>
  <si>
    <t xml:space="preserve">Availability of full time intensivist </t>
  </si>
  <si>
    <t xml:space="preserve">Availability of General duty doctor  </t>
  </si>
  <si>
    <t>Duty doctor in 1: 5 ratio</t>
  </si>
  <si>
    <t>Availability of Nursing staff as per requirement</t>
  </si>
  <si>
    <t>As per  guideline</t>
  </si>
  <si>
    <t>Availability of  paramedic staff</t>
  </si>
  <si>
    <t>1: 5 ratio</t>
  </si>
  <si>
    <t>Availability of ICU attendant</t>
  </si>
  <si>
    <t>1 in each shift</t>
  </si>
  <si>
    <t>Availability of housekeeping staff</t>
  </si>
  <si>
    <t>Advance life support Training</t>
  </si>
  <si>
    <t>Code Blue</t>
  </si>
  <si>
    <t>Staff is skilled to operate  ICU equipments</t>
  </si>
  <si>
    <t>Staff is skilled  for resuscitation and intubation</t>
  </si>
  <si>
    <t xml:space="preserve">As per State EDL </t>
  </si>
  <si>
    <t>Availability of drugs action on nervous system</t>
  </si>
  <si>
    <t xml:space="preserve">Availability of disposables </t>
  </si>
  <si>
    <t xml:space="preserve">examination gloves, Syringes, </t>
  </si>
  <si>
    <t xml:space="preserve">Emergency and resuscitation tray are maintained </t>
  </si>
  <si>
    <t>Bed side monitor, pluse oximeter, thermometer, BP apparatus, ECG</t>
  </si>
  <si>
    <t>Availability of dressing tray for Surgical Ward</t>
  </si>
  <si>
    <t xml:space="preserve">ABG Machine, Glucometer, </t>
  </si>
  <si>
    <t>Availability of Functional  Intensive care equipment and instruments</t>
  </si>
  <si>
    <t xml:space="preserve">Ventilator, Infusion pump,  C-PAP, </t>
  </si>
  <si>
    <t>Availability of Functional Resuscitation equipments</t>
  </si>
  <si>
    <t>Bag and mask, laryngoscope, ET tubes, fibro optic bronchoscope Oxygen cylinder/central line, oxygen hood, Trey for procedures like central line, Defibrillator (Ambu bag)</t>
  </si>
  <si>
    <t>Availability of specialized ICU bed</t>
  </si>
  <si>
    <t>ICU bed (shock proof -fibre).</t>
  </si>
  <si>
    <t xml:space="preserve">Over bed tables, Head end panel,   IV stand, Bed pan, bed rail, </t>
  </si>
  <si>
    <t>Trey for  monitors, Electrical panel with bed, bedhead panel with outlet for Oxygen and vacuum,  X ray view box.</t>
  </si>
  <si>
    <t>Cupboard, nursing counter, table for preparation of medicines, chair.</t>
  </si>
  <si>
    <t>Check the down time of equipments</t>
  </si>
  <si>
    <t>Records for expiry and near expiry drugs are maintained for drug stored in ICU</t>
  </si>
  <si>
    <t xml:space="preserve">Department maintains stock and expenditure register of drugs and consumables </t>
  </si>
  <si>
    <t xml:space="preserve">Narcotic and Psychotropic drugs are kept in lock and key </t>
  </si>
  <si>
    <t xml:space="preserve">General Patient Care - 200-50 Lux 
Procedure Spot Light - 1500 Lux </t>
  </si>
  <si>
    <t>Entry to ICU is restricted</t>
  </si>
  <si>
    <t>Temperature is maintained in ICU and record of same is kept</t>
  </si>
  <si>
    <t>Humidity is maintained in ICU and record of same is maintained</t>
  </si>
  <si>
    <t>50-60%</t>
  </si>
  <si>
    <t>ICU has system to maintain its ventilation and its environment is dust free</t>
  </si>
  <si>
    <t>ICU has system to control the sound producing activities and gadgets' (like telephone sounds, staff area and equipments)</t>
  </si>
  <si>
    <t>Security arrangement at ICU</t>
  </si>
  <si>
    <t xml:space="preserve">Building is painted/whitewashed in uniform color </t>
  </si>
  <si>
    <t>All area are clean  with no dirt,grease,littering and cowebs</t>
  </si>
  <si>
    <t>No condemned/Junk material in the ICU</t>
  </si>
  <si>
    <t>No rodent/pests are  noticed</t>
  </si>
  <si>
    <t xml:space="preserve">Availability of power back up in ICU </t>
  </si>
  <si>
    <t>Power back for all critical equipments</t>
  </si>
  <si>
    <t>Check that all items are as per clinical advice</t>
  </si>
  <si>
    <t>Check for the Quality of diet provided in ICU</t>
  </si>
  <si>
    <t>Gown is provided to all patients</t>
  </si>
  <si>
    <t>There is established criteria for admission  at ICU</t>
  </si>
  <si>
    <t>Criteria based on Vital sign, Laboratory value/ Diagnostic values and Physical finding</t>
  </si>
  <si>
    <t xml:space="preserve">Admission is done on written order by authorized doctor </t>
  </si>
  <si>
    <t>Check for admission criteria. Check for linkage with higher facilities</t>
  </si>
  <si>
    <t>Assessment criteria of different kind of medical /surgical conditions  is defined and practiced</t>
  </si>
  <si>
    <t>Initial assessment is documented preferably within 1 hours</t>
  </si>
  <si>
    <t xml:space="preserve">There is fixed schedule for reassessment of stable patients </t>
  </si>
  <si>
    <t xml:space="preserve">For critical patients admitted in the ward there  is provision of reassessments as per need </t>
  </si>
  <si>
    <t>There is procedure for hand over for patient transferred from ICU to IPD /OT/ Emergency and vice versa</t>
  </si>
  <si>
    <t>Check for how hand over is given from ICU to ward and vice versa etc.</t>
  </si>
  <si>
    <t xml:space="preserve">Check for the procedure if patient is to be consulted with other specialist </t>
  </si>
  <si>
    <t>Check for the procedure for calling specialist on call to ICU for opinion /advice. Is there any list of specialist with phone no. available</t>
  </si>
  <si>
    <t>Check for whom it is referred. List of higher centres is available with phone no.</t>
  </si>
  <si>
    <t xml:space="preserve">Doctor and nurse is designated for each patient admitted to ICU ward </t>
  </si>
  <si>
    <t xml:space="preserve"> Treating doctor is designated</t>
  </si>
  <si>
    <t>There is established procedure for co ordination of care between duty doctor and treating doctor/specialist</t>
  </si>
  <si>
    <t xml:space="preserve">Duty doctor takes round with treating doctor </t>
  </si>
  <si>
    <t>Patient condition is reviewed during hand over between duty doctors</t>
  </si>
  <si>
    <t>Unconscious and comatose patient, stuprose patient,  patient with suppressed immune system</t>
  </si>
  <si>
    <t>Electrolytes like Potassium chloride, Uploads, Neuro muscular blocking agent, Anti thrombolytic agent, insulin, warfarin, Heparin, Adrenergic agonist etc. as applicable</t>
  </si>
  <si>
    <t>A system of independent double check before administration, Error prone medical abbreviations are not used</t>
  </si>
  <si>
    <t xml:space="preserve">Treatment given is recorded in treatment chart </t>
  </si>
  <si>
    <t>Check for the availability of ICU slip, Requisition slips etc.</t>
  </si>
  <si>
    <t xml:space="preserve">ICU has established criteria for discharge of the patient </t>
  </si>
  <si>
    <t>Discharge is done by an authorised doctor</t>
  </si>
  <si>
    <t>Discharge summary is give to patients going in LAMA/Refered out</t>
  </si>
  <si>
    <t>Time of discharge is communicated to patient before hand</t>
  </si>
  <si>
    <t>Declaration is taken from the LAMA patient and the consequences are explained</t>
  </si>
  <si>
    <t>ICU has procedure for step down of the patient.</t>
  </si>
  <si>
    <t>Step down of the patient is planned by on duty doctor in consultation with treating doctor</t>
  </si>
  <si>
    <t>ICU has protocols for pain management</t>
  </si>
  <si>
    <t>ICU has protocol for sedation</t>
  </si>
  <si>
    <t>ICU has procedure for starting Central lines</t>
  </si>
  <si>
    <t>ICU has protocol for early eternal nutrition</t>
  </si>
  <si>
    <t>Protocol for Care of unconscious paraplegic patients is available</t>
  </si>
  <si>
    <t xml:space="preserve"> Prevention of decubits in ICU patient</t>
  </si>
  <si>
    <t>ICU has protocol for management of anaphylactic shock</t>
  </si>
  <si>
    <t>ICU has criteria defined for non invasive ventilation in case of respiratory failure</t>
  </si>
  <si>
    <t>C -PEP and V -PEP</t>
  </si>
  <si>
    <t xml:space="preserve">Criteria for intubation </t>
  </si>
  <si>
    <t xml:space="preserve">Criteria for extubation </t>
  </si>
  <si>
    <t>Criteria of tracheotomy</t>
  </si>
  <si>
    <t>ICU has protocols for care and Monitoring of patient on ventilator</t>
  </si>
  <si>
    <t>Monitoring include subjective responses, physiological responses, blood gas measurement</t>
  </si>
  <si>
    <t xml:space="preserve">ICU has critical values of various lab test </t>
  </si>
  <si>
    <t>ICU has procedure to inform patient relatives about poor prognostic status of inpatient</t>
  </si>
  <si>
    <t>ICU has system for conducting grievance counselling of patient's relative in case of mortality and at initiation of End of life care</t>
  </si>
  <si>
    <t xml:space="preserve">The is a standard procedure of removal of life sustaining treatment as per law </t>
  </si>
  <si>
    <t xml:space="preserve">
Ask staff how they decontaminate the instruments like abusage, suction cannula, Airways, Face Masks, Surgical Instruments 
(Soaking in 0.5% Chlorine Solution, Wiping with 0.5% Chlorine Solution or 70% Alcohol as applicable </t>
  </si>
  <si>
    <t xml:space="preserve">External footwares are resitricated </t>
  </si>
  <si>
    <t>Negative pressure is maintained in Isolation</t>
  </si>
  <si>
    <t>There is system daily round by  hospital superintendent/ Hospital Manager/ Matron in charge for monitoring of services</t>
  </si>
  <si>
    <t>Department has documented procedure for receiving and initial assessment</t>
  </si>
  <si>
    <t xml:space="preserve">registration, consultation, Procedures, assessment of patient , counselling, Monitoring etc. </t>
  </si>
  <si>
    <t>Department has documented procedure for admission</t>
  </si>
  <si>
    <t>Department has documented procedure for clinical assessment and reassessment of patient in ICU</t>
  </si>
  <si>
    <t>Department has documented procedure for discharge of the patient</t>
  </si>
  <si>
    <t>ICU has documented procedure  nursing care for critical patient</t>
  </si>
  <si>
    <t>ICU has documented procedure for collection, transfer and reporting the sample to laboratory</t>
  </si>
  <si>
    <t>ICU has documented procedure for  nutrition in critical illness</t>
  </si>
  <si>
    <t>ICU has documented procedure for key clinical protocols</t>
  </si>
  <si>
    <t>ICU has documented procedure for preventive- break down maintenance and calibration  of equipments</t>
  </si>
  <si>
    <t>ICU has documented system for storage, retaining ,retrieval  of  records</t>
  </si>
  <si>
    <t xml:space="preserve">ICU has documented procedure for purchase of External  services and supplies  </t>
  </si>
  <si>
    <t>ICU has documented procedure for Maintenance of infrastructure of SNCU</t>
  </si>
  <si>
    <t xml:space="preserve">ICU has documented procedure for thermoregulation </t>
  </si>
  <si>
    <t>ICU has documented procedure for drugs,intravenous,and fluid management of patient</t>
  </si>
  <si>
    <t xml:space="preserve">ICU has documented procedure for counselling of the patient attendant </t>
  </si>
  <si>
    <t>ICU has documented procedure for infection control practices</t>
  </si>
  <si>
    <t xml:space="preserve">ICU has documented procedure for inventory management </t>
  </si>
  <si>
    <t>ICU has documented procedure for entry of visitor in ICU</t>
  </si>
  <si>
    <t>Admission and discharge criteria, Intubation protocol, CPR</t>
  </si>
  <si>
    <t xml:space="preserve">Proportion of BPL patients admitted </t>
  </si>
  <si>
    <t xml:space="preserve">Downtime critical equipments </t>
  </si>
  <si>
    <t xml:space="preserve">Transfer Rate </t>
  </si>
  <si>
    <t>Re admission rate</t>
  </si>
  <si>
    <t xml:space="preserve">Risk Adjusted Mortality Rate/Standard Mortality Rate  </t>
  </si>
  <si>
    <t xml:space="preserve">No of Pressure Ulcer developed per thousand cases </t>
  </si>
  <si>
    <t>UTI rate</t>
  </si>
  <si>
    <t xml:space="preserve">VAP rate </t>
  </si>
  <si>
    <t xml:space="preserve">Adverse events are identified </t>
  </si>
  <si>
    <t>Injection room : Post exposure prophylaxis, medication error, patient fall.</t>
  </si>
  <si>
    <t xml:space="preserve">Reintubation Rate </t>
  </si>
  <si>
    <t>Culture Surveillance sterility rate</t>
  </si>
  <si>
    <t>Checklist for Indoor Patient Department</t>
  </si>
  <si>
    <t xml:space="preserve">Indoor Patient Department Score Card </t>
  </si>
  <si>
    <t xml:space="preserve">IPD Score </t>
  </si>
  <si>
    <t>Checklist for IPD</t>
  </si>
  <si>
    <t>Reference No/</t>
  </si>
  <si>
    <t>Availability of  general medicine indoor services</t>
  </si>
  <si>
    <t>Availability of  isolation ward services</t>
  </si>
  <si>
    <t>Availability of  general surgery indoor services</t>
  </si>
  <si>
    <t>Availability of burn ward indoor services</t>
  </si>
  <si>
    <t>Availability of  ophthalmology indoor services</t>
  </si>
  <si>
    <t>Availability of Orthopaedics indoor services</t>
  </si>
  <si>
    <t xml:space="preserve">Availability of Psychiatry Indoor services </t>
  </si>
  <si>
    <t xml:space="preserve">Availability of Indoor Physiotherapy Procedures </t>
  </si>
  <si>
    <t>Availability of dialysis services</t>
  </si>
  <si>
    <t>Availability of accident &amp; trauma ward</t>
  </si>
  <si>
    <t>Availability of Indoor services for Management</t>
  </si>
  <si>
    <t xml:space="preserve">Maleria Kalaazar Dengue &amp; Chikunguna  AES/Japanese Encephalitis as prevelant locally </t>
  </si>
  <si>
    <t xml:space="preserve">Indoor treatment of TB patients requires hospitalization </t>
  </si>
  <si>
    <t xml:space="preserve">Inpatient Management of severly ill cases </t>
  </si>
  <si>
    <t xml:space="preserve">Inpatient care for cases require hospitilization </t>
  </si>
  <si>
    <t>Availabily of Opthalmic ward</t>
  </si>
  <si>
    <t xml:space="preserve">Availbilty of Geriatic ward </t>
  </si>
  <si>
    <t xml:space="preserve">Availability of indoor Services as per local prevalent disease </t>
  </si>
  <si>
    <t xml:space="preserve">Display of layout/floor directory </t>
  </si>
  <si>
    <t>List of services available are displayed</t>
  </si>
  <si>
    <t xml:space="preserve">Entitlement under different national health program </t>
  </si>
  <si>
    <t>List of drugs available are  displayed and updated</t>
  </si>
  <si>
    <t xml:space="preserve">User charges if any displayed </t>
  </si>
  <si>
    <t xml:space="preserve">Relevant IEC material displayed at wards </t>
  </si>
  <si>
    <t xml:space="preserve">Services are delivered in a manner that is sensitive to gender, religious and cultural needs, and there are no barrier on account of physical , economic, cultural or social reasons. </t>
  </si>
  <si>
    <t>Separate male &amp; female wards</t>
  </si>
  <si>
    <t xml:space="preserve">Where ever male and female are kept in same wards male and female area are demarcated </t>
  </si>
  <si>
    <t xml:space="preserve">Male and female toilets are demarcated </t>
  </si>
  <si>
    <t xml:space="preserve">Access to toilet should not go through opposite sex patient care area </t>
  </si>
  <si>
    <t xml:space="preserve">Male attendants are not allowed to stay at night in female ward </t>
  </si>
  <si>
    <t>There is no discrimination with transgender patients</t>
  </si>
  <si>
    <t>No unnecessary /non-essential disclosure of a person’s trans status</t>
  </si>
  <si>
    <t>SI/PI/RR</t>
  </si>
  <si>
    <t xml:space="preserve">Availability of screens / Curtains </t>
  </si>
  <si>
    <t xml:space="preserve">Examination/ Dressing of patient is done in enclosed area </t>
  </si>
  <si>
    <t>Availability of complaint box and display of process for grievance  redressal and whom to contact is displayed</t>
  </si>
  <si>
    <t>Partitions separating men and women are robust enough to
prevent casual overlooking and overhearing</t>
  </si>
  <si>
    <t xml:space="preserve">Patient is informed about clinical condition and treatment been provided </t>
  </si>
  <si>
    <t>Availability of complaint box and display of process for grievance re redressal and whom to contact is displayed</t>
  </si>
  <si>
    <t>Stay in wards is free for entitled patients under NHP and state scheme</t>
  </si>
  <si>
    <t>Drugs and consumables under NHP are free of cost</t>
  </si>
  <si>
    <t xml:space="preserve">All treatments are free of cost for BPL Patients </t>
  </si>
  <si>
    <t>Cashless treatment been provide to smart card holders</t>
  </si>
  <si>
    <t>Surgical wards has functional linkages with OT</t>
  </si>
  <si>
    <t>Ward has sufficient fire  exit to permit safe escape to its occupant at time of fire</t>
  </si>
  <si>
    <t>IPD has installed fire Extinguisher  that is Class A , Class B, C type or ABC type</t>
  </si>
  <si>
    <t>Availability of specialist doctor on call</t>
  </si>
  <si>
    <t>Availability of dresser in surgical ward</t>
  </si>
  <si>
    <t xml:space="preserve">Availability of dressing material in surgical wards </t>
  </si>
  <si>
    <t xml:space="preserve">Availability of emergency drug tray </t>
  </si>
  <si>
    <t xml:space="preserve">BP apparatus, Thermometer, foetoscope, baby and adult  weighing scale, Stethoscope , Doppler </t>
  </si>
  <si>
    <t>Adult  bag and mask, Oxygen, Suction machine, Airway,nebulizer, suction apparatus , LMA, Laryngoscope, ET tube</t>
  </si>
  <si>
    <t xml:space="preserve">Narcotic and psychotropic  drugs are identified and stored in lock and key </t>
  </si>
  <si>
    <t>One family members is allowed to stay with the patient</t>
  </si>
  <si>
    <t xml:space="preserve"> Fans/ Air conditioning/Heating/Exhaust/Ventilators as per environment condition and requirement</t>
  </si>
  <si>
    <t>Security arrangement in IPD</t>
  </si>
  <si>
    <t xml:space="preserve">Facility has established procedure for handing over of patients from one department to other department </t>
  </si>
  <si>
    <t xml:space="preserve">Facility has a standard procedure to decent communication of death to relatives </t>
  </si>
  <si>
    <t>Weekly reporting of Presumptive cases on form "P" from IPD</t>
  </si>
  <si>
    <t xml:space="preserve">Department has documented procedure for transfusion of blood </t>
  </si>
  <si>
    <t>Department has documented procedure for maintenance of rights and dignity of Patient</t>
  </si>
  <si>
    <t>Department has documented procedure for record eminence including   taking consent</t>
  </si>
  <si>
    <t xml:space="preserve">Patient safety, CPR </t>
  </si>
  <si>
    <t xml:space="preserve">Bed Occupancy Rate of Medical Wards  </t>
  </si>
  <si>
    <t xml:space="preserve">Bed Occupancy Rate for surgical wards </t>
  </si>
  <si>
    <t>Average length of stay for Medical wards</t>
  </si>
  <si>
    <t xml:space="preserve">Average length for surgical wards </t>
  </si>
  <si>
    <t xml:space="preserve">Checklist for Blood Bank </t>
  </si>
  <si>
    <t xml:space="preserve">Blood Bank Score Card </t>
  </si>
  <si>
    <t>Blood Bank Score</t>
  </si>
  <si>
    <t xml:space="preserve">Assessment  Method </t>
  </si>
  <si>
    <t>Blood bank services available 24X7</t>
  </si>
  <si>
    <t>ME A1.18.</t>
  </si>
  <si>
    <t xml:space="preserve">Blood bank has facility of whole blood collection and Storage </t>
  </si>
  <si>
    <t>Blood Bank Has facility for Blood Components</t>
  </si>
  <si>
    <t xml:space="preserve">PRC, Platelets Concentrate, FMP, Plasma&amp;  Single donor Cryo Precipitate </t>
  </si>
  <si>
    <t xml:space="preserve">Blood bank has emergency stock of blood </t>
  </si>
  <si>
    <t xml:space="preserve">For A+, B+, O+ and O- </t>
  </si>
  <si>
    <t>Provision of blood donation camps</t>
  </si>
  <si>
    <t>Availability of transfusion services</t>
  </si>
  <si>
    <t>Availability of screening and cross matching services</t>
  </si>
  <si>
    <t>Availability of platelets for management of Dengue cases</t>
  </si>
  <si>
    <t xml:space="preserve">Blood Bank provides blood components  for thalassemia, dengue, haemophilia etc. as per local need </t>
  </si>
  <si>
    <t>ME A6.2.</t>
  </si>
  <si>
    <t>Availability of Departmental signages</t>
  </si>
  <si>
    <t xml:space="preserve">Blood bank has displayed  of Information regarding donors eligibility </t>
  </si>
  <si>
    <t>Blood bank has displayed  information regarding number of blood units available</t>
  </si>
  <si>
    <t>User services charges in r/o blood are displayed at entrance</t>
  </si>
  <si>
    <t>ME B1.5.</t>
  </si>
  <si>
    <t>IEC material is available in blood bank to provide information and to promote blood donation</t>
  </si>
  <si>
    <t xml:space="preserve">Services are delivered in a manner that is sensitive to gender, religious and cultural needs, and there are no barrier on account of physical economic, cultural or social reasons </t>
  </si>
  <si>
    <t>Availability of ramp or alternate  for easy access to the blood bank</t>
  </si>
  <si>
    <t>Privacy at blood donation and counselling room</t>
  </si>
  <si>
    <t>Blood Bank has system to ensure the confidentiality of results of screening test done</t>
  </si>
  <si>
    <t xml:space="preserve">Blood bank staff do not discuss the lab result outside. reports are kept in secure place </t>
  </si>
  <si>
    <t xml:space="preserve">Confidentiality and privacy of HIV patients </t>
  </si>
  <si>
    <t xml:space="preserve">Blood bank is taking informed consent of donor </t>
  </si>
  <si>
    <t>In consent form, procedure of donation is explained along with informing the donor regarding testing of blood is mandatory for safety of recipient</t>
  </si>
  <si>
    <t xml:space="preserve">Awareness of staff on donor rights and donor responsibilities </t>
  </si>
  <si>
    <t>About the confidentiality and privacy of donor information</t>
  </si>
  <si>
    <t xml:space="preserve">Post donation counselling for sero reactive donors </t>
  </si>
  <si>
    <t>Post donation counselling also include counselling on HIV for which blood bank may refer the donor to ICTC /SACS</t>
  </si>
  <si>
    <t>Pre donation counselling is done before donation</t>
  </si>
  <si>
    <t>Procedure include preparation of venepuncture site, use of blood bags and anticoagulant solution, collecting sample for laboratory test</t>
  </si>
  <si>
    <t>Availabilty of complaint box and display of process for grievance re addressal and whom to contact is displayed</t>
  </si>
  <si>
    <t>ME B5.1.</t>
  </si>
  <si>
    <t>Free blood for Pregnant woman, Mothers and New Borns</t>
  </si>
  <si>
    <t>Check that  patient party has not spent on purchasing blood  from outside.</t>
  </si>
  <si>
    <t xml:space="preserve">Free blood  for BPL patients </t>
  </si>
  <si>
    <t>Area of Concern C: Inputs</t>
  </si>
  <si>
    <t xml:space="preserve">Blood bank has adequate space as per requirement </t>
  </si>
  <si>
    <t>Space required is more than 100 sq meters</t>
  </si>
  <si>
    <t>Availability of waiting area in blood bank</t>
  </si>
  <si>
    <t>Separate toilet facilities for male &amp; female  are available</t>
  </si>
  <si>
    <t>Seating arrangement in waiting area</t>
  </si>
  <si>
    <t>Dedicated examination room</t>
  </si>
  <si>
    <t>Dedicated Blood collection room</t>
  </si>
  <si>
    <t>Dedicated transfusion transmissible infection  (TTI) lab</t>
  </si>
  <si>
    <t>Availability of  refreshment cum rest room</t>
  </si>
  <si>
    <t>Dedicated sterilization area</t>
  </si>
  <si>
    <t>Dedicated store cum record room</t>
  </si>
  <si>
    <t xml:space="preserve">Availability of Duty room for staff </t>
  </si>
  <si>
    <t>Adequate Donor couches/ donor units  as per load</t>
  </si>
  <si>
    <t>Blood bank layout ensures smooth flow of donor  and services</t>
  </si>
  <si>
    <t>Blood bank does not have temporary connections and loosely hanging wires</t>
  </si>
  <si>
    <t xml:space="preserve">Adequate electrical socket provided for safe and smooth operation of lab equipments </t>
  </si>
  <si>
    <t>Work benches are chemical resistant</t>
  </si>
  <si>
    <t xml:space="preserve">Floors of the Laboratory are non slippery and even </t>
  </si>
  <si>
    <t>Blood bank  has sufficient fire  exit to permit safe escape to its occupant at time of fire</t>
  </si>
  <si>
    <t>Blood bank has plan for  safe storage and handling of potentially flammable materials.</t>
  </si>
  <si>
    <t>Blood Bank has installed fire Extinguisher  that is Class A , Class BC type or ABC type</t>
  </si>
  <si>
    <t xml:space="preserve">Availability of dedicated blood bank medical officer </t>
  </si>
  <si>
    <t>MBBS doctor with one year experience</t>
  </si>
  <si>
    <t xml:space="preserve">Availability of dedicated Nursing Staff </t>
  </si>
  <si>
    <t xml:space="preserve">Availability of dedicated Blood Bank Technician round the clock </t>
  </si>
  <si>
    <t>Availability of security staff</t>
  </si>
  <si>
    <t>Staff is skilled for operating the equipments</t>
  </si>
  <si>
    <t xml:space="preserve">Departments have availability of adequate emergency drugs  at point of use </t>
  </si>
  <si>
    <t>Inj Adrenaline,Inj Deriphylline,Inj Dexamethasone ,Inj Chlorpheniramine,Inj Metochlorpromide</t>
  </si>
  <si>
    <t xml:space="preserve">Availability Laboratory materials </t>
  </si>
  <si>
    <t>Evacuated Blood collection tubes, Swabs, Syringes, Glass slides, Glass marker/paper stickers</t>
  </si>
  <si>
    <t>Availability of Reagents /Kits for lab</t>
  </si>
  <si>
    <t>Standard Grouping Sera Anti A, Anti B &amp; Anti D ,VDRL/RPR Kit for Syphillis,RDK/ ELISA for Malarial Antigen, ELISA kit for Hep B &amp;C, ELISA kit for HIV1 &amp; 2, malarial parasite stains</t>
  </si>
  <si>
    <t>Adult Weighing machine, BP apparatus , clinical thermometer</t>
  </si>
  <si>
    <t>Availability of laboratory  equipment &amp; instruments for laboratory</t>
  </si>
  <si>
    <t xml:space="preserve">Microscope with  water bath, ELISA reader with washer, RH viewer, Sahli's Haemoglobino meter/Others </t>
  </si>
  <si>
    <t>Adult  bag and mask and Oxygen</t>
  </si>
  <si>
    <t xml:space="preserve">Check for availability of storage equipments for blood products </t>
  </si>
  <si>
    <t xml:space="preserve">Blood bags refrigerator with thermo graph and alarm device, Insulated carrier boxes with ice packs, Blood bag weighting machine, deep freezer, Platelets agitators </t>
  </si>
  <si>
    <t>ME C6.6.</t>
  </si>
  <si>
    <t>Availability of beds in blood bank</t>
  </si>
  <si>
    <t>Blood collection bed, recovery beds</t>
  </si>
  <si>
    <t xml:space="preserve">Availability of attachment/ accessories  </t>
  </si>
  <si>
    <t>Hospital graded Mattress, bed sheet, blanket, and bed side table</t>
  </si>
  <si>
    <t>Electrical fixture for equipments lab and storage equipments</t>
  </si>
  <si>
    <t>cupboard, counter for issuing blood, work benches for lab, chair.</t>
  </si>
  <si>
    <t>Agency/ ies identified for maintenance for equipments</t>
  </si>
  <si>
    <t>Blood bank has system to update correction factor after calibration wherever required</t>
  </si>
  <si>
    <t>Check for records</t>
  </si>
  <si>
    <t>Each lot of reagents has to be checked against earlier tested in use reagent lot or with suitable reference material before being placed in service and result should be recorded.</t>
  </si>
  <si>
    <t>ME D2.1.</t>
  </si>
  <si>
    <t>There is established system of timely  indenting of consumables and reagents</t>
  </si>
  <si>
    <t xml:space="preserve">Reagents and consumables are kept away from water and sources of  heat,
direct sunlight </t>
  </si>
  <si>
    <t>Reagents are labelled appropriately</t>
  </si>
  <si>
    <t>Reagents label contain name, concentration, date of preparation/opening, date of expiry, storage conditions and warning</t>
  </si>
  <si>
    <t>Expiry dates' of the blood bags are maintained</t>
  </si>
  <si>
    <t>No expired blood  is found  in storage</t>
  </si>
  <si>
    <t xml:space="preserve">Records for expiry and near expiry blood  are maintained </t>
  </si>
  <si>
    <t>There is practice of calculating and maintaining buffer stock of reagents</t>
  </si>
  <si>
    <t>Department maintained stock and expenditure register of reagents</t>
  </si>
  <si>
    <t>There is no stock out of reagents</t>
  </si>
  <si>
    <t>Temperature of refrigerators used for storing lab reagents are kept as per storage requirement  and records are maintained</t>
  </si>
  <si>
    <t xml:space="preserve">Check for temperature charts are maintained and updated periodically  for refrigerators used storing lab reagents </t>
  </si>
  <si>
    <t>Regular Defrosting is done</t>
  </si>
  <si>
    <t>Adequate illumination  at work station in laboratory</t>
  </si>
  <si>
    <t>Illumination level of blood bank is as per recommendation/ sufficient to carry out blood bank  activities</t>
  </si>
  <si>
    <t>Adequate illumination at donation area</t>
  </si>
  <si>
    <t>Entry  is restricted in storage and lab area of the blood bank</t>
  </si>
  <si>
    <t>ME D3.3.</t>
  </si>
  <si>
    <t>Temperature is maintained  and record of same is kept</t>
  </si>
  <si>
    <t>Air conditioned blood collection room, blood group serology lab, testing lab for Transfusion Transmissible Diseases, refreshment cum rest room</t>
  </si>
  <si>
    <t>No condemned/Junk material in the lab</t>
  </si>
  <si>
    <t>Blood bank provides Linen for donors</t>
  </si>
  <si>
    <t>Blankets</t>
  </si>
  <si>
    <t>Blood bank has valid license under Rule 122(G) Drug and cosmetic act</t>
  </si>
  <si>
    <t xml:space="preserve">Doctor, technician and support staff adhere to their respective dress code </t>
  </si>
  <si>
    <t>Standard D12.</t>
  </si>
  <si>
    <t xml:space="preserve"> Unique  identification number  is given to each donor during process of registration</t>
  </si>
  <si>
    <t xml:space="preserve">Donors demographic details are recorded </t>
  </si>
  <si>
    <t>Check for that patient demographics like Name, age, Sex, Address  etc.</t>
  </si>
  <si>
    <t>ME E1.2.</t>
  </si>
  <si>
    <t>There is procedure for assessment of patient before donation</t>
  </si>
  <si>
    <t>Initial assessment is recorded</t>
  </si>
  <si>
    <t>There is procedure for referral of cases for which requested blood group is not available</t>
  </si>
  <si>
    <t>Facility has functional referral linkages to blood storage unit</t>
  </si>
  <si>
    <t>Procedure to handover test/ results during shift change</t>
  </si>
  <si>
    <t>Records of donor assessment is maintained</t>
  </si>
  <si>
    <t>Format for consent, requisition form, blood transfusion reaction form, referral slip</t>
  </si>
  <si>
    <t xml:space="preserve">Blood bank records are labelled and indexed </t>
  </si>
  <si>
    <t xml:space="preserve">Records are maintained for blood bank </t>
  </si>
  <si>
    <t>Records includes daily group wise stock register, daily temperature recording of temperature dependent equipment, stock register of consumables and non consumables, documents of proficiency testing, records of equipment maintenance, records of recipient, compatibility records, transfusion reaction records, donors records etc.</t>
  </si>
  <si>
    <t xml:space="preserve">Blood bank has facility to store records  for 5 year </t>
  </si>
  <si>
    <t>Blood bank has system of coping with extra demand of blood in case of disaster</t>
  </si>
  <si>
    <t>ME E13.1.</t>
  </si>
  <si>
    <t>Blood bank has defined criteria for donor selection</t>
  </si>
  <si>
    <t xml:space="preserve">Based on Physical examination, Medical history, condition that affects safety of recipients, donation intervals, </t>
  </si>
  <si>
    <t xml:space="preserve">Blood bank ensures that blood is taken from voluntary donors only </t>
  </si>
  <si>
    <t>RR/PI/SI</t>
  </si>
  <si>
    <t xml:space="preserve">Check for questionnaire is available in local language for taking pre donation information </t>
  </si>
  <si>
    <t>ME E13.2.</t>
  </si>
  <si>
    <t>Blood bank has standardized procedure for collection of blood from donor</t>
  </si>
  <si>
    <t>Instructions for collection and handling the collected blood  are communicated to those responsible for collection</t>
  </si>
  <si>
    <t>Mostly numeric or alpha numeric label should be used for tracing</t>
  </si>
  <si>
    <t xml:space="preserve">Blood bank has identified procedure for labelling of blood bag/blood component /pilot tubes </t>
  </si>
  <si>
    <t>Blood bank has system to trace of unit of blood /component from source to final destination</t>
  </si>
  <si>
    <t>Blood should be kept at 4oC to 6oC except if it is used for component preparation it will be stored at 22oC until platelet are separated</t>
  </si>
  <si>
    <t>Blood bank has system to maintain temperature of collected blood immediately after donation</t>
  </si>
  <si>
    <t xml:space="preserve">Blood bank  has system in place to  monitor the transportation of the  blood from camp site </t>
  </si>
  <si>
    <t>ME E13.3.</t>
  </si>
  <si>
    <t xml:space="preserve">Determination of ABO group is done by recommended methods </t>
  </si>
  <si>
    <t xml:space="preserve">Tube or Microplate or gel technology </t>
  </si>
  <si>
    <t xml:space="preserve">Determination of Rh (D) Type done as per recommended method </t>
  </si>
  <si>
    <t xml:space="preserve">Check for the protocol/ Algorithm followed for determining RH + or RH- Blood type </t>
  </si>
  <si>
    <t xml:space="preserve">Laboratory tests for Infectious diseases done as per recommended method </t>
  </si>
  <si>
    <t>or infectious diseases (VDRL/RPR/TPHAfor syphilis, ELISA/Rapid test for Hep A, Hep B, HIV and Malaria for malarial parasite</t>
  </si>
  <si>
    <t xml:space="preserve">There is provision of Quarantine Storage untested blood </t>
  </si>
  <si>
    <t>RR/OB/SI</t>
  </si>
  <si>
    <t xml:space="preserve">Check for untested blood is stored in different refrigerator </t>
  </si>
  <si>
    <t xml:space="preserve">Blood units with reactive test result area kept separately </t>
  </si>
  <si>
    <t xml:space="preserve">In dedicate secure area with biohazard sign until disposal </t>
  </si>
  <si>
    <t xml:space="preserve">Sterility of Blood units checked with adequate sample size </t>
  </si>
  <si>
    <t xml:space="preserve">Check Sterility is checked at least for 1% of blood unit collected or 4 per month which ever higher by appropriate culture method </t>
  </si>
  <si>
    <t xml:space="preserve">Sterility of Blood component is insured during processing </t>
  </si>
  <si>
    <t xml:space="preserve">Check for use of aseptic method and availability of Sterile pyrogen free disposable bags and solutions </t>
  </si>
  <si>
    <t xml:space="preserve">Transfusion time limits are adhered one frozen component have been thawed </t>
  </si>
  <si>
    <t xml:space="preserve">Within 6 hours </t>
  </si>
  <si>
    <t xml:space="preserve">Blood components are prepared as per technical standards </t>
  </si>
  <si>
    <t xml:space="preserve">Check availability and adherence to NACO standards </t>
  </si>
  <si>
    <t xml:space="preserve">Approximate volume of the component is indicated on bag </t>
  </si>
  <si>
    <t>Blood bank has system to ensure that final blood bags are labelled only after all mandatory testing is completed.</t>
  </si>
  <si>
    <t>Blood bank has system of identification traceability of its products</t>
  </si>
  <si>
    <t xml:space="preserve">Blood bags are Identified with a numeric or alpha numeric system / Barcode </t>
  </si>
  <si>
    <t xml:space="preserve">Blood bank has system to the affix the product information on bag, after processing </t>
  </si>
  <si>
    <t xml:space="preserve">Name of product, numeric information, date of collection and expiry, amount of anticoagulant and approximate blood collected, Name, address and manufacturing license number of collecting facility, storage temperature and expiry date </t>
  </si>
  <si>
    <t xml:space="preserve">Instruction for transfusion are printed on label </t>
  </si>
  <si>
    <t xml:space="preserve">Blood bank has colour coded scheme for differentiate ABO groups </t>
  </si>
  <si>
    <t>Blood group O -blue, Blood group A- yellow, Blood group B- Pink, Blood group AB- White</t>
  </si>
  <si>
    <t xml:space="preserve">Check for refrigerators or freezers for blood storage are not used for storing other items </t>
  </si>
  <si>
    <t xml:space="preserve">Lab reagents etc. </t>
  </si>
  <si>
    <t xml:space="preserve">Check for refrigerators used for blood storage are kept at recommended temperature </t>
  </si>
  <si>
    <t xml:space="preserve">Check records that temperature is maintained at 4c + 2 C </t>
  </si>
  <si>
    <t xml:space="preserve">Storage temperature is monitored at every 4 hours </t>
  </si>
  <si>
    <t xml:space="preserve">Check the records </t>
  </si>
  <si>
    <t xml:space="preserve">Alarm system has been provided with refrigerator </t>
  </si>
  <si>
    <t xml:space="preserve">Adequate alternate storage facility available </t>
  </si>
  <si>
    <t>Shelf life of blood and components is adhered as per NACO protocols</t>
  </si>
  <si>
    <t>ME E13.7.</t>
  </si>
  <si>
    <t xml:space="preserve">Blood bank has system to testing and cross matching the recipient blood </t>
  </si>
  <si>
    <t>Testing of recipient blood includes Determination ABO type, Rh (D) type, detection of unexpected antibodies etc.</t>
  </si>
  <si>
    <t xml:space="preserve">There is established procedure for selection of blood and components for transfusion </t>
  </si>
  <si>
    <t xml:space="preserve">Check for practice in case of ABO type specific groups are not available. Issue of blood to RH+ and Negative recipient </t>
  </si>
  <si>
    <t xml:space="preserve">There is established procedure for re cross matching in case of massive transfusion  </t>
  </si>
  <si>
    <t xml:space="preserve">Paediatric blood collection bags are available </t>
  </si>
  <si>
    <t>ME E13.8.</t>
  </si>
  <si>
    <t>Instructions for collection and handling blood  sample of recipient are communicated to those responsible for collection</t>
  </si>
  <si>
    <t>Blood sample collection vial is label with Patient Name, identification no, name of hospital, ward/bed number, date time , Phlebotomist signature</t>
  </si>
  <si>
    <t>Blood bank has system to confirm that information on transfusion requisition form and recipients blood sample label  is same</t>
  </si>
  <si>
    <t>Blood bank has system to retain recipient and donor blood sample for 7 days at specified temperature (2-8 c) after each transfusion</t>
  </si>
  <si>
    <t>Blood bank has system to issue the blood along with cross matching report</t>
  </si>
  <si>
    <t xml:space="preserve">Blood bank has system to identify the person who is performing the cross matching test and issue the blood </t>
  </si>
  <si>
    <t>Record of same should be available</t>
  </si>
  <si>
    <t>Blood bank has procedure to issue the blood in case of its urgent requirement</t>
  </si>
  <si>
    <t>ME E13.10.</t>
  </si>
  <si>
    <t>Transfusion reaction form is provided when blood is issued</t>
  </si>
  <si>
    <t>Blood bank has system of detection, reporting and evaluations of transfusion errors</t>
  </si>
  <si>
    <t>Standard E14.</t>
  </si>
  <si>
    <t>Standard E17.</t>
  </si>
  <si>
    <t>ME E17.1.</t>
  </si>
  <si>
    <t>.ME F1.5.</t>
  </si>
  <si>
    <t>All personal use gloves while drawing sample, examining and disposable of the samples</t>
  </si>
  <si>
    <t>Availability of lab aprons/coats</t>
  </si>
  <si>
    <t>Ask staff about how they decontaminate work benches 
(Wiping with .5% Chlorine solution</t>
  </si>
  <si>
    <t>Proper Decontamination of instruments after use</t>
  </si>
  <si>
    <t>Decontamination of instruments and reusable of glassware are done after procedure in 1% chlorine solution/ any other appropriate method</t>
  </si>
  <si>
    <t>Disinfection of reusable glassware</t>
  </si>
  <si>
    <t>Disinfection by hot air oven at 160 oC for 1 hour</t>
  </si>
  <si>
    <t>Disposal of discarded blood bags as per guideline</t>
  </si>
  <si>
    <t>Standard G1.</t>
  </si>
  <si>
    <t>ME G1.1.</t>
  </si>
  <si>
    <t>There is system to take feed back from clinician about quality of services</t>
  </si>
  <si>
    <t>Feedback from donor  are taken on periodic basis</t>
  </si>
  <si>
    <t>Internal Quality assurance program is in place</t>
  </si>
  <si>
    <t>Standards are run at defined interval</t>
  </si>
  <si>
    <t>Control charts are prepared and outliers are identified.</t>
  </si>
  <si>
    <t>Corrective action is taken on the identified outliers</t>
  </si>
  <si>
    <t xml:space="preserve">Cross validation of lab test are done and reports are maintained </t>
  </si>
  <si>
    <t>It includes participation of laboratory in inter laboratory comparison</t>
  </si>
  <si>
    <t>Corrective actions are taken on abnormal values</t>
  </si>
  <si>
    <t>Blood bank takes corrective action when control criteria are not fulfilled in Interlaboratory comparisons and records of same is maintained</t>
  </si>
  <si>
    <t>Blood bank has documented procedure for Donor selection and collection of blood from donor</t>
  </si>
  <si>
    <t>Blood bank has documented procedure for testing of donated blood</t>
  </si>
  <si>
    <t>Blood bank has documented procedure for preparation of blood components</t>
  </si>
  <si>
    <t>Blood bank has documented procedure for storage, transportations of blood and issue of blood for transfusion</t>
  </si>
  <si>
    <t>Blood bank has documented procedure for issue of blood in case of urgent requirement</t>
  </si>
  <si>
    <t>Blood bank has documented procedure to address the transfusion reactions</t>
  </si>
  <si>
    <t>Blood bank has documents procedure for calibration and maintenance of equipment</t>
  </si>
  <si>
    <t>Blood bank has documented procedure for HAI and disposal of BMW</t>
  </si>
  <si>
    <t>Blood bank has documented system for storage, retaining and retrieval of laboratory records, primary sample, Examination sample and reports of results.</t>
  </si>
  <si>
    <t>Blood bank has documented system for internal and external Quality control of Equipments, reagent and tests</t>
  </si>
  <si>
    <t xml:space="preserve">work instruction for screening of blood, storage of blood, maintaining blood and component in event of power failure </t>
  </si>
  <si>
    <t>ME G5.3.</t>
  </si>
  <si>
    <t>ME G6.2.</t>
  </si>
  <si>
    <t xml:space="preserve">There is procedure to conduct Traceability audit for Blood issue </t>
  </si>
  <si>
    <t>ME G6.3.</t>
  </si>
  <si>
    <t xml:space="preserve">No. of Blood unit issued per thousand population </t>
  </si>
  <si>
    <t xml:space="preserve">No. of Unit issued X1000/ Population of serving area </t>
  </si>
  <si>
    <t xml:space="preserve">% of units issued for the transfusion at facility </t>
  </si>
  <si>
    <t xml:space="preserve">No. of Unit issued for facility*100/Total no of units issued in the period </t>
  </si>
  <si>
    <t>No of voluntary donation done per thousand population</t>
  </si>
  <si>
    <t xml:space="preserve">No of Voluntary Donation X1000/Population of the serving area </t>
  </si>
  <si>
    <t>No. of units supplied to storage units</t>
  </si>
  <si>
    <t xml:space="preserve">Self Explanatory </t>
  </si>
  <si>
    <t>Blood donation camps held</t>
  </si>
  <si>
    <t>Proportion of blood units issued in emergency cases out of total unit issued in month</t>
  </si>
  <si>
    <t>No of blood units issued for  free of cost</t>
  </si>
  <si>
    <t xml:space="preserve">JSSK, Thalassemia , BPL </t>
  </si>
  <si>
    <t xml:space="preserve">Time period for which equipment was out of order/Total no of working hours for equipments </t>
  </si>
  <si>
    <t>% of Blood Units discarded</t>
  </si>
  <si>
    <t>No of unit discarded *100/ Total no of unit collected</t>
  </si>
  <si>
    <t xml:space="preserve">% of unit issued against replacement </t>
  </si>
  <si>
    <t xml:space="preserve">No of unit issued on replacement *100/ Total no of unit issued </t>
  </si>
  <si>
    <t xml:space="preserve">% of unit tested seroreactive </t>
  </si>
  <si>
    <t xml:space="preserve">No of unit found sero reactiveX100/ No of unit tested </t>
  </si>
  <si>
    <t xml:space="preserve">Blood transfusion reaction rate </t>
  </si>
  <si>
    <t xml:space="preserve">No of Blood Transfusion reactions 1000/ No of patient blood issued </t>
  </si>
  <si>
    <t>Adverse events are identifies and reported</t>
  </si>
  <si>
    <t>Chemical splash, Needle stick injuries. Major blood transfusion reaction, wrong cross matching, wrong blood issue</t>
  </si>
  <si>
    <t xml:space="preserve">Component to whole blood ratio </t>
  </si>
  <si>
    <t xml:space="preserve">No of component unit issued/No of whole blood issued </t>
  </si>
  <si>
    <t xml:space="preserve">Cross matched/ Transfused Ratio </t>
  </si>
  <si>
    <t xml:space="preserve">No of unit are cross matched on request/ No of unit actually transfused </t>
  </si>
  <si>
    <t>% of single unit transfusion</t>
  </si>
  <si>
    <t xml:space="preserve">% of single use transfusionX 100/ Total no of units transfused </t>
  </si>
  <si>
    <t>Time gap between issuing and requisition of blood in routine conditions</t>
  </si>
  <si>
    <t>Time gap between issuing and requisition of blood in emergency conditions</t>
  </si>
  <si>
    <t xml:space="preserve">Donor Satisfaction Score at Blood Bank </t>
  </si>
  <si>
    <t xml:space="preserve">No of refusal cases </t>
  </si>
  <si>
    <t xml:space="preserve">No of requisition refused/ referred due to non availability of blood group or any other reason </t>
  </si>
  <si>
    <t>Checklist for Laboratory</t>
  </si>
  <si>
    <t xml:space="preserve">Laboratory Score Card </t>
  </si>
  <si>
    <t xml:space="preserve">Laboratory Score </t>
  </si>
  <si>
    <t xml:space="preserve">Standard </t>
  </si>
  <si>
    <t xml:space="preserve">Audit Method </t>
  </si>
  <si>
    <t>ME A 2.1</t>
  </si>
  <si>
    <t>ME A 2.2</t>
  </si>
  <si>
    <t>ME A 2.3</t>
  </si>
  <si>
    <t>ME A 2.4</t>
  </si>
  <si>
    <t>ME A 2.5</t>
  </si>
  <si>
    <t xml:space="preserve">All lab services are available in routine working hours </t>
  </si>
  <si>
    <t>Emergency lab services are available for selected tests of Haematology, Biochemistry and Serology 24X7</t>
  </si>
  <si>
    <t>Availability of Haematology services</t>
  </si>
  <si>
    <t>Availability of Bio chemistry services</t>
  </si>
  <si>
    <t>Availability of Microbiology services</t>
  </si>
  <si>
    <t>Availability of Cytology services</t>
  </si>
  <si>
    <t>Availability of Histopathology  services</t>
  </si>
  <si>
    <t>Availability of  Clinical Pathology services</t>
  </si>
  <si>
    <t>Availability of Serology services</t>
  </si>
  <si>
    <t>ME A 3.3</t>
  </si>
  <si>
    <t xml:space="preserve">Tests for Diagnosis of maleria (Smear and RDTK) </t>
  </si>
  <si>
    <t xml:space="preserve">Tests for Kala Azar, Dengue, JE, Chikengunia  </t>
  </si>
  <si>
    <t>As per prevalant endemic</t>
  </si>
  <si>
    <t>Availability of Designated Microscoy Center (AFB)</t>
  </si>
  <si>
    <t>ME  A4.3</t>
  </si>
  <si>
    <t xml:space="preserve">Availability of Skin Smear Examination </t>
  </si>
  <si>
    <t>ME A 4.6</t>
  </si>
  <si>
    <t xml:space="preserve">Haemogram,  BT CT, Fasting/PP Sugar, Lipid Profile, Blood Urea , LFT Kidney Function Test </t>
  </si>
  <si>
    <t xml:space="preserve">ME A4.9 </t>
  </si>
  <si>
    <t>The facility provide services under National health Programme for Prevention and Control of deafness</t>
  </si>
  <si>
    <t>ME A 6.1</t>
  </si>
  <si>
    <t>Laboratory provides specific test  for local health problems/ diseases e.g.. Dengue, swine flu etc.</t>
  </si>
  <si>
    <t>ME A 6.2</t>
  </si>
  <si>
    <t xml:space="preserve">Availability  departmental  signage's </t>
  </si>
  <si>
    <t>List of services available are displayed at the entrance</t>
  </si>
  <si>
    <t>Timing for collection of sample and delivery of reports are displayed</t>
  </si>
  <si>
    <t xml:space="preserve">User charges in r/o laboratory services are displayed </t>
  </si>
  <si>
    <t xml:space="preserve">Lab Reports are provided to Patient in proper printed format </t>
  </si>
  <si>
    <t xml:space="preserve">Services are delivered in a manner that is sensitive to gender, religiousand cultural needs, and there are no barrier on account of physical , economic, cultural or social reasons. </t>
  </si>
  <si>
    <t>Separate queue for females at lab</t>
  </si>
  <si>
    <t xml:space="preserve">Check the availability of ramp in lab building area /sample collection area </t>
  </si>
  <si>
    <t xml:space="preserve">Laboratory has system to ensure the confidentiality of the reports generated </t>
  </si>
  <si>
    <t xml:space="preserve">Laboratory staff do not discuss the lab result outside. And reports are kept in secure place </t>
  </si>
  <si>
    <t xml:space="preserve">HIV positive reports/pregnancy reports are communicated as per NACO guidelines </t>
  </si>
  <si>
    <t xml:space="preserve">Informed Consent is taken before HIV  testing, Biopsy and any other invasive procedure </t>
  </si>
  <si>
    <t>Before testing HIV patient is informed that  test is voluntary and result will be disclosed to  him/her only</t>
  </si>
  <si>
    <t>Pre test counselling is given before HIV testing</t>
  </si>
  <si>
    <t xml:space="preserve">Free Diagnostic tests for Pregnant women &amp; Infant </t>
  </si>
  <si>
    <t>Check that  patient party has not incurred expenditure on purchasing consumables from outside.</t>
  </si>
  <si>
    <t>Laboratory provides complete list of diagnostic test available to all department of the hospital</t>
  </si>
  <si>
    <t xml:space="preserve">Tests are free of cost for BPL patients </t>
  </si>
  <si>
    <t xml:space="preserve">Cashless investigation by empanelled lab for JSSK beneficiaries for test not available within the facility </t>
  </si>
  <si>
    <t xml:space="preserve">Laboratory space is adequate for carrying out activities </t>
  </si>
  <si>
    <t xml:space="preserve">Adequate area for sample collection, waiting, performing test, keeping equipment and storage of drugs and records </t>
  </si>
  <si>
    <t xml:space="preserve">Availability of sitting arrangement of sub waiting area
</t>
  </si>
  <si>
    <t xml:space="preserve">Availability of patient calling system at lab </t>
  </si>
  <si>
    <t>Availability of drinking water</t>
  </si>
  <si>
    <t>ME C 1.3</t>
  </si>
  <si>
    <t xml:space="preserve">Demarcated sample collection area </t>
  </si>
  <si>
    <t xml:space="preserve">Demarcated testing area </t>
  </si>
  <si>
    <t xml:space="preserve">Designated report writing area </t>
  </si>
  <si>
    <t xml:space="preserve">Demarcated washing and waste disposal area </t>
  </si>
  <si>
    <t>ME C 1.4</t>
  </si>
  <si>
    <t>ME C 1.5</t>
  </si>
  <si>
    <t>ME C 1.6</t>
  </si>
  <si>
    <t xml:space="preserve">Availability of collection counters as per load </t>
  </si>
  <si>
    <t>ME C 1.7</t>
  </si>
  <si>
    <t xml:space="preserve">Unidirectional flow of services </t>
  </si>
  <si>
    <t>Sample collection- Sample processing- Analytical area- reporting.</t>
  </si>
  <si>
    <t>Standard C 2</t>
  </si>
  <si>
    <t>Laboratory does not have temporary connections and loose hanging wires</t>
  </si>
  <si>
    <t>ME C2..4</t>
  </si>
  <si>
    <t>Floors of the Laboratory are non slippery and even surfaces and acid resistent</t>
  </si>
  <si>
    <t>Laboratory has plan for  safe storage and handling of potentially flammable materials.</t>
  </si>
  <si>
    <t>Department has sufficient fire  exit with signage to permit safe escape to its occupant at time of fire</t>
  </si>
  <si>
    <t>Lab has installed fire Extinguisher  that is Class A , Class B C type or ABC type</t>
  </si>
  <si>
    <t xml:space="preserve">Availability of dedicated pathologist </t>
  </si>
  <si>
    <t>For 100 bed - 1 , 200-1, 300-3, 400-3, 500-4.</t>
  </si>
  <si>
    <t>Availability of dedicated Microbiologist</t>
  </si>
  <si>
    <t>For 300-500 bed -1</t>
  </si>
  <si>
    <t>Availability of Lab Technician 24X7</t>
  </si>
  <si>
    <t>For 100 beds- 6, 200-9, 300- 12, 400-15, 500-18</t>
  </si>
  <si>
    <t>Availability of Lab assistant</t>
  </si>
  <si>
    <t>Training on automated Diagnostic Equipments like auto analyzer</t>
  </si>
  <si>
    <t>Training on Internal and External Quality Assurance</t>
  </si>
  <si>
    <t>Laboratory Safety</t>
  </si>
  <si>
    <t>Staff is skilled to run automated equipments</t>
  </si>
  <si>
    <t>Staff is skilled for maintaining Laboratory records</t>
  </si>
  <si>
    <t>Standard C 5</t>
  </si>
  <si>
    <t xml:space="preserve">Availability of stains </t>
  </si>
  <si>
    <t>Iodine Solution, Gram Romanowsky ,StainZiehl- neelsen, Acridine orange, Acridine orange (?)</t>
  </si>
  <si>
    <t xml:space="preserve">Availability of reagents </t>
  </si>
  <si>
    <t xml:space="preserve">Reagents for auto analyzers, ELISA Readers </t>
  </si>
  <si>
    <t xml:space="preserve">Availability of other Chemicals </t>
  </si>
  <si>
    <t xml:space="preserve">Acetone, Alcohol, distilled water, Microscope gel etc. </t>
  </si>
  <si>
    <t>Standard C 6</t>
  </si>
  <si>
    <t>ME C 6.1</t>
  </si>
  <si>
    <t>BP apparatus, Stethoscope at sample collection area</t>
  </si>
  <si>
    <t>ME C 6.2</t>
  </si>
  <si>
    <t>ME C 6.3</t>
  </si>
  <si>
    <t xml:space="preserve">Availability of functional auto analyzers </t>
  </si>
  <si>
    <t xml:space="preserve">Auto/ Semi Auto analyzers according to need </t>
  </si>
  <si>
    <t xml:space="preserve">Availability of functional haematology equipments </t>
  </si>
  <si>
    <t xml:space="preserve">Cell Counters/ Counting Chambers , Heamoglobinometer , ESR stands with tubes </t>
  </si>
  <si>
    <t xml:space="preserve">Availability of functional  Biochemistry Equipment </t>
  </si>
  <si>
    <t xml:space="preserve"> Calorie meter,  Blood Gas Analyzer, Electrolyte analyzer </t>
  </si>
  <si>
    <t xml:space="preserve">Availability of functional  equipments for sample processing </t>
  </si>
  <si>
    <t>Micropipettes , Centrifuge, Water Bath, Hot air oven.</t>
  </si>
  <si>
    <t xml:space="preserve">Availability of functional Microscopy equipments </t>
  </si>
  <si>
    <t xml:space="preserve">Binocular Micro scope , FNAC, staining rack </t>
  </si>
  <si>
    <t xml:space="preserve">Availability functional   Histopathology equipments </t>
  </si>
  <si>
    <t xml:space="preserve">Microtome </t>
  </si>
  <si>
    <t xml:space="preserve">Availability of functional  Serology Equipments </t>
  </si>
  <si>
    <t>Elisa Reader, Elisa washer</t>
  </si>
  <si>
    <t xml:space="preserve">Availability of functional  Microbiology equipments </t>
  </si>
  <si>
    <t>Incubator , Inoculators, safety hood and bio safety cabinet</t>
  </si>
  <si>
    <t>ME C 6.4</t>
  </si>
  <si>
    <t>ME C 6.5</t>
  </si>
  <si>
    <t>Availability of equipment for storage of sample and reagents</t>
  </si>
  <si>
    <t>Refrigerators</t>
  </si>
  <si>
    <t>ME BC 6.7</t>
  </si>
  <si>
    <t xml:space="preserve">Availability of fixtures at lab </t>
  </si>
  <si>
    <t>Illumination at work stations, Electrical fixture for lab equipments and storage equipments</t>
  </si>
  <si>
    <t xml:space="preserve">Availability of furniture </t>
  </si>
  <si>
    <t>Lab stools, Work bench's,  rack and cupboard for storage of reagent ,Patient stool, Chair table</t>
  </si>
  <si>
    <t>ME D 1.1</t>
  </si>
  <si>
    <t>Agency/ is identified for maintenance for equipments</t>
  </si>
  <si>
    <t>Calibrators are available for Automated haematology analyzers</t>
  </si>
  <si>
    <t>Laboratory has system to update correction factor after calibration wherever required</t>
  </si>
  <si>
    <t>No expired reagent found</t>
  </si>
  <si>
    <t xml:space="preserve">Records for expiry and near expiry reagent are maintained </t>
  </si>
  <si>
    <t xml:space="preserve">There is procedure for replenishing drug tray </t>
  </si>
  <si>
    <t xml:space="preserve">There is no stock out of reagents </t>
  </si>
  <si>
    <t xml:space="preserve">Adequate illumination at work station </t>
  </si>
  <si>
    <t>Adequate illumination at Collection area</t>
  </si>
  <si>
    <t>Entry  is restricted in testing area</t>
  </si>
  <si>
    <t>Temperature control and ventilation in collection area</t>
  </si>
  <si>
    <t>Temperature control and ventilation testing area</t>
  </si>
  <si>
    <t xml:space="preserve">In histopathology, for tissue processing separate room with fume hood is available </t>
  </si>
  <si>
    <t xml:space="preserve">Availability of Eye washing facility </t>
  </si>
  <si>
    <t xml:space="preserve">Water use for analytical purpose should be of reagent grade </t>
  </si>
  <si>
    <t>Availability of power back up in laboratory</t>
  </si>
  <si>
    <t xml:space="preserve">Any positive report of notifiable disease is intimated to designated authorities </t>
  </si>
  <si>
    <t xml:space="preserve">Staff is aware of their role and responsibilities 
</t>
  </si>
  <si>
    <t xml:space="preserve"> Unique  laboratory identification number  is given to each patient sample </t>
  </si>
  <si>
    <t>Patient demographic details are recorded in laboratory records</t>
  </si>
  <si>
    <t xml:space="preserve">Laboratory has referral linkage for tests not available at the facility </t>
  </si>
  <si>
    <t xml:space="preserve">Facility gets referred patients from lower level of facility </t>
  </si>
  <si>
    <t>e.g.: linkage for disease surveillance and water testing</t>
  </si>
  <si>
    <t xml:space="preserve">Printed formats for requisition and reporting are available </t>
  </si>
  <si>
    <t xml:space="preserve">Lab records are labelled and indexed </t>
  </si>
  <si>
    <t>Records are maintained for laboratory</t>
  </si>
  <si>
    <t xml:space="preserve">Test registers, IQAS/EQAS Registers, Expenditure registers, Accession list etc. </t>
  </si>
  <si>
    <t xml:space="preserve">Laboratory has adequate facility for storage of records </t>
  </si>
  <si>
    <t>Samples of medico legal cases are identified</t>
  </si>
  <si>
    <t>Requisition and reports are marked with MLC and reports are handed over to authorized personnel only</t>
  </si>
  <si>
    <t>Requisition of all laboratory test is done in request form</t>
  </si>
  <si>
    <t xml:space="preserve">Request form contain information: Name and identification number of patient, name of authorized requester, type of primary sample, examination requested, date and time of primary sample collection and date and time of receipt of sample by laboratory, </t>
  </si>
  <si>
    <t>Instructions for collection and handling of primary sample are communicated to those responsible for collection</t>
  </si>
  <si>
    <t>Laboratory has system in place to label the primary sample</t>
  </si>
  <si>
    <t>Laboratory has system to trace the primary sample from requisition form</t>
  </si>
  <si>
    <t>Laboratory has system to record the identity of person collecting the primary sample</t>
  </si>
  <si>
    <t>Laboratory has system in place to  monitor the transportation of the  sample</t>
  </si>
  <si>
    <t xml:space="preserve">Transportation of sample includes:  Time frame, temperature and carrier specified for transportation </t>
  </si>
  <si>
    <t>testing procedure are readily available at work station and staff is aware of them</t>
  </si>
  <si>
    <t>Laboratory has Biological reference interval for its examination of various results</t>
  </si>
  <si>
    <t>Laboratory has identified critical intervals for which immediate notification is done to concerned physician</t>
  </si>
  <si>
    <t>Laboratory has system to review the results of examination by authorized person before release of report</t>
  </si>
  <si>
    <t>Laboratory has format for reporting of results</t>
  </si>
  <si>
    <t>Laboratory has system to provide the reports within defined cycle time/ or each category of patient -routine and emergency</t>
  </si>
  <si>
    <t>Laboratory results written in reports are legible without error in transcription</t>
  </si>
  <si>
    <t>Laboratory has defined the retention period and disposal of used sample</t>
  </si>
  <si>
    <t>Laboratory has system to retain the copies of reported result and promptly retrieved when required</t>
  </si>
  <si>
    <t>Maternal &amp; Child Health Services</t>
  </si>
  <si>
    <t xml:space="preserve">Weekly reporting of Confirmed cases on form "L" from laboratory </t>
  </si>
  <si>
    <t>Technician is trained for taking and processing surface  and air sample</t>
  </si>
  <si>
    <t>No reuse of disposable gloves and Masks.</t>
  </si>
  <si>
    <t>Autoclaving for used culture media and other infected material</t>
  </si>
  <si>
    <t>Precaution with infectious patients like TB</t>
  </si>
  <si>
    <t xml:space="preserve">Air quality in Lab </t>
  </si>
  <si>
    <t>Negative Pressure for microbiology</t>
  </si>
  <si>
    <t>Disposal of sputum cups as per guidelines</t>
  </si>
  <si>
    <t>Internal Quality assurance programme is in place</t>
  </si>
  <si>
    <t>Internal Quality Control for Public Health lab is in place</t>
  </si>
  <si>
    <t>Routine checking of equipments, new lots of regent, smear preparation, grading etc</t>
  </si>
  <si>
    <t>Proficiency Test / EQUAS is done</t>
  </si>
  <si>
    <t xml:space="preserve">For tests where Nationnal Proficiency Test program is available </t>
  </si>
  <si>
    <t xml:space="preserve">External / Internal split testing is done </t>
  </si>
  <si>
    <t xml:space="preserve">For test where PT program is not available </t>
  </si>
  <si>
    <t xml:space="preserve">EQAs reporst are analysed and evaluated </t>
  </si>
  <si>
    <t xml:space="preserve">Staff is aware of EQAS reporting system, how to evaluate, and compare </t>
  </si>
  <si>
    <t xml:space="preserve">Corrective actions are taken on abnormal values/ Outliers </t>
  </si>
  <si>
    <t xml:space="preserve">External quality assurance program implemented as per RNTCP program </t>
  </si>
  <si>
    <t>Onsite evaluation done Monthly
Random Blinded rechecking (RBRC) done Monthly</t>
  </si>
  <si>
    <t>External quality assurance program implemented for NVBDCP</t>
  </si>
  <si>
    <t>External quality assurance under NACP</t>
  </si>
  <si>
    <t>Standard operting procedure for department has been prepared and approved</t>
  </si>
  <si>
    <t>Laboratory has documented process for Collection and handling of primary sample</t>
  </si>
  <si>
    <t>Laboratory has documented procedure for transportation of primary sample with specification about time frame, temperature and carrier</t>
  </si>
  <si>
    <t>Laboratory has documented process on acceptance and rejection of primary samples</t>
  </si>
  <si>
    <t>Laboratory has documented procedure on receipt, labeling, processing and reporting of primary sample</t>
  </si>
  <si>
    <t>Laboratory has documented procedure on receipt, labeling, processing and reporting of primary sample for emergency cases</t>
  </si>
  <si>
    <t>Laboratory has documented system for storage of examined samples</t>
  </si>
  <si>
    <t>Laboratory has documented system for repeat tests due to analytical failure</t>
  </si>
  <si>
    <t xml:space="preserve">Laboratory has documented validated procedure for examination of samples </t>
  </si>
  <si>
    <t>Laboratory has documented biological reference intervals</t>
  </si>
  <si>
    <t>Laboratory has documented critical reference values and procedure for immediate reporting of results</t>
  </si>
  <si>
    <t>Laboratory has documented procedure for release of reports including details of who may release result and to whom</t>
  </si>
  <si>
    <t>Laboratory has documented internal quality control system to verify the quality of results</t>
  </si>
  <si>
    <t>Laboratory has  documented External Quality assurance program</t>
  </si>
  <si>
    <t>Laboratory has documented procedure for calibration of equipments</t>
  </si>
  <si>
    <t>Laboratory has documented procedure for validation of results of reagents ,stains , media and kits etc. wherever required</t>
  </si>
  <si>
    <t>Laboratory has documented system of resolution of complaints and other feedback received from stakeholders</t>
  </si>
  <si>
    <t>Laboratory has documented procedure for examination by referral laboratories</t>
  </si>
  <si>
    <t>Laboratory has documented system for storage, retaining and retrieval of laboratory records, primary sample, Examination sample and reports of results.</t>
  </si>
  <si>
    <t>Laboratory has documented system to control of its documents</t>
  </si>
  <si>
    <t>Laboratory has documented procedure for preventive and break down maintenance</t>
  </si>
  <si>
    <t>Laboratory has documented procedure for internal audits</t>
  </si>
  <si>
    <t xml:space="preserve">Laboratory has documented procedure for purchase of External  services and supplies  </t>
  </si>
  <si>
    <t>Work instruction/clincal  protocols are displayed</t>
  </si>
  <si>
    <t xml:space="preserve">Work instruction for Internal Quality control, </t>
  </si>
  <si>
    <t>No. of HIV test done per 1000 population</t>
  </si>
  <si>
    <t>No. of VDRL test done per 1000 population</t>
  </si>
  <si>
    <t>No. of Blood Smear Examined per 1000 population</t>
  </si>
  <si>
    <t>No. of AFB Examined per 1000 population</t>
  </si>
  <si>
    <t>No. of HB test done per 1000 population</t>
  </si>
  <si>
    <t>Lab test done per patients in  100 OPD</t>
  </si>
  <si>
    <t>Lab test done per patients100  IPD</t>
  </si>
  <si>
    <t>Percentage of lab test done at night</t>
  </si>
  <si>
    <t xml:space="preserve">Proportion of test done for BPL patients </t>
  </si>
  <si>
    <t xml:space="preserve">State Benchmark </t>
  </si>
  <si>
    <t xml:space="preserve">No of test not matched in validation </t>
  </si>
  <si>
    <t>Z score for biochemistry or equivalent</t>
  </si>
  <si>
    <t xml:space="preserve">Percentage  of test not matched in Split test </t>
  </si>
  <si>
    <t xml:space="preserve">VIS / Z scores </t>
  </si>
  <si>
    <t xml:space="preserve">Down time of critical equipments </t>
  </si>
  <si>
    <t xml:space="preserve">Turn around time for emergency lab investigations </t>
  </si>
  <si>
    <t xml:space="preserve">Z score for haematology or equivalent </t>
  </si>
  <si>
    <t xml:space="preserve">Turn around time for routine lab investigations </t>
  </si>
  <si>
    <t xml:space="preserve">Test demography </t>
  </si>
  <si>
    <t>Proportion of Haematology, biochemistry, serology, Microbiology, cytology, clinical pathology</t>
  </si>
  <si>
    <t>% of critical values reported within one hour</t>
  </si>
  <si>
    <t xml:space="preserve">Report correlation rate </t>
  </si>
  <si>
    <t>Proportion of lab report co related with clinical examination</t>
  </si>
  <si>
    <t xml:space="preserve">Proportion of false positive /false negative </t>
  </si>
  <si>
    <t xml:space="preserve"> For Rapid diagnostic Kit test</t>
  </si>
  <si>
    <t xml:space="preserve">Waiting time at sample collection area </t>
  </si>
  <si>
    <t>Number of stock out incidences of reagents</t>
  </si>
  <si>
    <t xml:space="preserve">Checklist for Radiology Department </t>
  </si>
  <si>
    <t xml:space="preserve">Radiology Score Card </t>
  </si>
  <si>
    <t>Radiology Score</t>
  </si>
  <si>
    <t xml:space="preserve">All radiology services are available in routine working hours </t>
  </si>
  <si>
    <t>Emergency radiology  services are available for selected procedure 24X7</t>
  </si>
  <si>
    <t>Availability of USG services for Pregnant women</t>
  </si>
  <si>
    <t>Availability of X ray services</t>
  </si>
  <si>
    <t>for chest, bones, skull, spine and  abdomen.</t>
  </si>
  <si>
    <t>Availability of special radio graphy services</t>
  </si>
  <si>
    <t>Barium Swallow, Barium enema, Barium meal,MMR (Miniature mass radiography) Chest</t>
  </si>
  <si>
    <t>Availability of Dental X ray Services</t>
  </si>
  <si>
    <t>Dental X-ray. OPG services</t>
  </si>
  <si>
    <t>Availability of ultrasound services</t>
  </si>
  <si>
    <t xml:space="preserve"> Pre natal diagnostic procedure: Ultrasonography, Fetoscopy</t>
  </si>
  <si>
    <t>Availability of CT scan facility</t>
  </si>
  <si>
    <t>Display of PNDT Notice at USG</t>
  </si>
  <si>
    <t>Notice in local language is displayed at entrance of  USG department that  All persons including the employer, 
employee or any other person associated with department shall not conduct or associate with or help in carrying out detection or disclosure of sex of foetus in any manner</t>
  </si>
  <si>
    <t>Display of cautionary signage outside the X ray department</t>
  </si>
  <si>
    <t>Radiation hazard sign and caution for pregnant women and children</t>
  </si>
  <si>
    <t>Timing for taking X ray  and collection of reports are displayed outside the X ray department</t>
  </si>
  <si>
    <t>User charges in r/o X ray services are displayed at entrance</t>
  </si>
  <si>
    <t xml:space="preserve">Reports are provided to Patient in proper printed format </t>
  </si>
  <si>
    <t>Services are delivered in a manner that is sensitive to gender, religious and cultural needs, and there are no barrier on account of physical  economic, cultural or social reasons</t>
  </si>
  <si>
    <t xml:space="preserve">Female attendant should accompany female patients during radiological procedures </t>
  </si>
  <si>
    <t>Check the availability of ramp in OPD/ X ray room</t>
  </si>
  <si>
    <t>X ray department  has provision of privacy while taking  X ray.</t>
  </si>
  <si>
    <t>USG  department  has provision of privacy while taking  sonography</t>
  </si>
  <si>
    <t xml:space="preserve">provision of screen </t>
  </si>
  <si>
    <t xml:space="preserve">Radiology  has system to ensure the confidentiality of the reports generated </t>
  </si>
  <si>
    <t xml:space="preserve">Radiology staff do not discuss the lab result outside. And reports are kept in secure place </t>
  </si>
  <si>
    <t>Form F for USG under PNDT maintained for scan of pregnant woman</t>
  </si>
  <si>
    <t xml:space="preserve">Free radiology services for Pregnant women and infant </t>
  </si>
  <si>
    <t>Room Size of X ray unit is  as per AERB safety code</t>
  </si>
  <si>
    <t xml:space="preserve">Attached toilet facility available </t>
  </si>
  <si>
    <t>For USG</t>
  </si>
  <si>
    <t>Waiting area with sitting facility</t>
  </si>
  <si>
    <t>2-3 meters</t>
  </si>
  <si>
    <t xml:space="preserve">No of X ray machines as per load </t>
  </si>
  <si>
    <t>Check for the adequacy X-ray machines as per load</t>
  </si>
  <si>
    <t xml:space="preserve">No cris cross in the movement patient traffic and services flow Should be near emergency department </t>
  </si>
  <si>
    <t>X-ray - does not have temporary connections and loosely hanging wires</t>
  </si>
  <si>
    <t xml:space="preserve">Switch Boards other electrical installation are intact </t>
  </si>
  <si>
    <t>Stabilizer is provided for X-ray machine</t>
  </si>
  <si>
    <t xml:space="preserve">Floors of the Radiology department are non slippery and even </t>
  </si>
  <si>
    <t>X ray department should not be located adjacent to patient care area</t>
  </si>
  <si>
    <t>Radiology has sufficient fire  exit to permit safe escape to its occupant at time of fire</t>
  </si>
  <si>
    <t>Radiology department  has installed fire Extinguisher  that is Class A , Class B C type or ABC type</t>
  </si>
  <si>
    <t>Availability of Radiologist</t>
  </si>
  <si>
    <t>100-200 -1
200-400- 2
&gt;400 - 3</t>
  </si>
  <si>
    <t>Availability of Radiographer</t>
  </si>
  <si>
    <t>100-2, 200-3, 300-5, 400-7, 500-9</t>
  </si>
  <si>
    <r>
      <t xml:space="preserve"> Availability of </t>
    </r>
    <r>
      <rPr>
        <sz val="11"/>
        <color indexed="8"/>
        <rFont val="Calibri"/>
        <family val="2"/>
        <scheme val="minor"/>
      </rPr>
      <t xml:space="preserve">Darkroom Asset. </t>
    </r>
    <r>
      <rPr>
        <sz val="11"/>
        <rFont val="Calibri"/>
        <family val="2"/>
        <scheme val="minor"/>
      </rPr>
      <t xml:space="preserve"> </t>
    </r>
  </si>
  <si>
    <t>Training on radiation safety</t>
  </si>
  <si>
    <t xml:space="preserve">Radiographers are skilled to operating equipment </t>
  </si>
  <si>
    <t>Availability Consumables</t>
  </si>
  <si>
    <t>X ray films, Developer, Fixer, USG gel, printing paper</t>
  </si>
  <si>
    <t xml:space="preserve">Availability of personal protective equipments </t>
  </si>
  <si>
    <t>TLD badges</t>
  </si>
  <si>
    <t xml:space="preserve">Availability of  functional X-ray machines </t>
  </si>
  <si>
    <t>300 MA X ray machine &amp; 100 MA X ray machine</t>
  </si>
  <si>
    <t>Availability of functional Dental X-Ray Machine</t>
  </si>
  <si>
    <t>At least 1</t>
  </si>
  <si>
    <t>Availability of functional Ultrasonography</t>
  </si>
  <si>
    <t xml:space="preserve">2 one general purpose &amp; one for Obstetric purpose
</t>
  </si>
  <si>
    <t>Availability of functional Portable X-ray Machine</t>
  </si>
  <si>
    <t>60 MA X ray machine (Mobile)</t>
  </si>
  <si>
    <t>Availability of functional CT-scan machine</t>
  </si>
  <si>
    <t>Availability of Accessories for X ray</t>
  </si>
  <si>
    <t xml:space="preserve">Availability of attachment/ accessories </t>
  </si>
  <si>
    <t xml:space="preserve">X-ray View box, Electrical fixture for equipments </t>
  </si>
  <si>
    <t xml:space="preserve">  rack and cupboard , Chair table</t>
  </si>
  <si>
    <t xml:space="preserve">Operating instructions  and factor charts are available with the equipments </t>
  </si>
  <si>
    <t>There is no stock out of x-ray films</t>
  </si>
  <si>
    <t>Adequate illumination at work station at X ray room</t>
  </si>
  <si>
    <t>Adequate illumination at workstation at USG</t>
  </si>
  <si>
    <t>Only one patient is allowed one time at X room</t>
  </si>
  <si>
    <t>Warning light is provided outside X ray room and its been used when unit is functional</t>
  </si>
  <si>
    <t>Protective apron and gloves are being provided to relative of the child patient who escort the child for X ray examination/ immobilisation support is provided to children</t>
  </si>
  <si>
    <t>X ray room has been kept closed at the time of radiation exposure</t>
  </si>
  <si>
    <t>Lead apron and other protective equipments are available with radiation workers and they are using it</t>
  </si>
  <si>
    <t>Temperature control and ventilation in X ray room</t>
  </si>
  <si>
    <t>Temperature control and ventilation  USG</t>
  </si>
  <si>
    <t>No condemned/Junk material in the X-ray and USG</t>
  </si>
  <si>
    <t>Availability of power back up in Radiology and USG room</t>
  </si>
  <si>
    <t>X ray department has registration from AERB.</t>
  </si>
  <si>
    <t xml:space="preserve">X ray department has layout approval </t>
  </si>
  <si>
    <t>X ray department has type approval of equipment with QA test report for X ray machine</t>
  </si>
  <si>
    <t xml:space="preserve">USG department has registration under PCPNDT </t>
  </si>
  <si>
    <t>Duplicate copy of Certificate of registration under  Form B is displayed inside the department</t>
  </si>
  <si>
    <t xml:space="preserve">USG is taken by person Qualified as per PCPNDT </t>
  </si>
  <si>
    <t>X ray department has Radiological  safety officer (RSO) approved by competent authority</t>
  </si>
  <si>
    <t>X ray department has certification from AERB for  any person discharging duties and functions of RSO.</t>
  </si>
  <si>
    <t>Records of submission of Form F to appropriate district authorities</t>
  </si>
  <si>
    <t>Verification of outsourced services (cleaning/Laundry/Security/Maintenance)  provided are done by designated in-house staff</t>
  </si>
  <si>
    <t xml:space="preserve"> Unique  identification number  is given to each patient  </t>
  </si>
  <si>
    <t>Patient demographic details are recorded in radiology/USG records</t>
  </si>
  <si>
    <t xml:space="preserve">Facility has established procedure for handing over of patients during transfer to X-Ray department   </t>
  </si>
  <si>
    <t xml:space="preserve">There is procedure for referral of patient for which services can not be provided  at the facility  </t>
  </si>
  <si>
    <t>Women in reproductive age are asked for pregnancy (LMP)before X-ray</t>
  </si>
  <si>
    <t>Notice in local language is displayed at entrance of  X ray department asking every female to inform radiographer/radiologist whether she is likely to be pregnant</t>
  </si>
  <si>
    <t xml:space="preserve">Radiology records are labelled and indexed </t>
  </si>
  <si>
    <t>Records are maintained for radiology</t>
  </si>
  <si>
    <t xml:space="preserve">Radiology has adequate facility for storage of records </t>
  </si>
  <si>
    <t xml:space="preserve">Procedure for handling of  MLC </t>
  </si>
  <si>
    <t>Requisition and reports are marked with MLC and reports are handed over to authorize person</t>
  </si>
  <si>
    <t>Requisition of all X ray examination  is done in request form</t>
  </si>
  <si>
    <t>Request form contain information: Name and identification number of patient, name of authorized requester, examination requested,  type of X ray, date and time of X ray taken and date and time of receipt of X ray from X ray department</t>
  </si>
  <si>
    <t>Records of type of X ray prescribed is made at the time of reception</t>
  </si>
  <si>
    <t>Requisition of all USG examination  is done in request form</t>
  </si>
  <si>
    <t xml:space="preserve">USG department has system in place to label the USGs </t>
  </si>
  <si>
    <t>Preparation of the patient is done as per requirement</t>
  </si>
  <si>
    <t xml:space="preserve">Instructions to be followed by patient for USG are displayed in local language at reception </t>
  </si>
  <si>
    <t>X ray taking and processing procedure are readily available at work station and staff is aware of it</t>
  </si>
  <si>
    <t>Necessary Instruction for taking  X ray and its processing are displayed at work station in language understood by staff</t>
  </si>
  <si>
    <t>X ray department has system in place to take X ray of patients in case of Emergency.</t>
  </si>
  <si>
    <t>Radiographer is aware of operation of X ray machine</t>
  </si>
  <si>
    <t>Necessary Instruction for USG Examination are displayed at work station in language understood by staff</t>
  </si>
  <si>
    <t>USG of the patient is taken as per consultant requirement</t>
  </si>
  <si>
    <t>USG department has system in place to take sonograph of patients in case of Emergency.</t>
  </si>
  <si>
    <t>X ray department has format for reporting of results</t>
  </si>
  <si>
    <t>X ray department has system to provide the reports within defined time intervals</t>
  </si>
  <si>
    <t>USG department has format for reporting of results</t>
  </si>
  <si>
    <t xml:space="preserve">USG report is signed by Radiologist/Sonologist </t>
  </si>
  <si>
    <t>USG department has system to provide the reports within defined time intervals</t>
  </si>
  <si>
    <t xml:space="preserve">Facility has established procedures for regular monitoring of infection control practicices </t>
  </si>
  <si>
    <t>Ask stff about how they decontaminate the procedure surface stretcher/Trolleys  etc. 
(Wiping with .5% Chlorine solution</t>
  </si>
  <si>
    <t>Disposal of Fixer and Developer</t>
  </si>
  <si>
    <t xml:space="preserve">Patient satisfaction survey done on monthly basis </t>
  </si>
  <si>
    <t xml:space="preserve">Internal quality Assurance program is established in Radiology </t>
  </si>
  <si>
    <t>Department has documented procedure for process of taking and handling X ray</t>
  </si>
  <si>
    <t>Department has documented procedure for acceptance and rejection of X ray taken</t>
  </si>
  <si>
    <t xml:space="preserve">Department has documented procedure for receipt, labelling , Processing and reporting of X ray </t>
  </si>
  <si>
    <t>Department has documented procedure for taking X ray in emergency conditions</t>
  </si>
  <si>
    <t>Department has documented procedure for quality control system to verify the quality of results</t>
  </si>
  <si>
    <t>Radiology has documented system for repeat X ray.</t>
  </si>
  <si>
    <t xml:space="preserve">Department has documented procedure for storage, retaining and retrieval of department records, and reports of results. </t>
  </si>
  <si>
    <t>Department has documented procedure preventive and break down maintenance</t>
  </si>
  <si>
    <t>Department has documented procedure for purchase of External  services and supplies</t>
  </si>
  <si>
    <t>Department has documented procedure for inventory management</t>
  </si>
  <si>
    <t>Department has documented procedure for upkeep management of department</t>
  </si>
  <si>
    <t>Department has documented procedure for radiation safety of staff , patients and visitors</t>
  </si>
  <si>
    <t xml:space="preserve">Work Instructions are displayed for radiation safety </t>
  </si>
  <si>
    <t>Factor chart, radiation safety, development for x-ray films</t>
  </si>
  <si>
    <t xml:space="preserve">Check if periodic assessment of Physical and electrical safety risk is done using the risk assessment checklist </t>
  </si>
  <si>
    <t xml:space="preserve">Verify with the assessment records. Comprehensive of physical and electrical safety should be done at least once in three month </t>
  </si>
  <si>
    <t xml:space="preserve">X ray done per 1000 OPD patient </t>
  </si>
  <si>
    <t xml:space="preserve">X ray done per 1000 IPD patient </t>
  </si>
  <si>
    <t>Ultrasound done per 1000 OPD patient</t>
  </si>
  <si>
    <t>Proporation of X ray done at night</t>
  </si>
  <si>
    <t>No. of dental X ray per 1000 dental OPD</t>
  </si>
  <si>
    <t>Proportion of BPL Patients screened</t>
  </si>
  <si>
    <t xml:space="preserve">Downtime for  critical equipments </t>
  </si>
  <si>
    <t xml:space="preserve">Turn around time for X-Ray film development </t>
  </si>
  <si>
    <t xml:space="preserve">Proportion of waste of films </t>
  </si>
  <si>
    <t>Proportion of X ray rejected/repeated</t>
  </si>
  <si>
    <t>X ray done per radiographer</t>
  </si>
  <si>
    <t>Proportion of X rays for which report is signed by radiologist</t>
  </si>
  <si>
    <t>Proportion of scans for which F form is filled out of pregnant women scanned</t>
  </si>
  <si>
    <t>Examination Demography</t>
  </si>
  <si>
    <t>Proportion of General, Chest examination and specialised examination</t>
  </si>
  <si>
    <t>Proportion of radiology report co related with clinical examination/laboratory reports out of Total X ray reported</t>
  </si>
  <si>
    <t xml:space="preserve">No of events of over limit of radiation exposure </t>
  </si>
  <si>
    <t>Average waiting time at radiology</t>
  </si>
  <si>
    <t>Average waiting time at USG</t>
  </si>
  <si>
    <t>Number of stock out incidences of x ray films</t>
  </si>
  <si>
    <t>Facility endavours to improve its  service Quality indicators to meet benchmarks</t>
  </si>
  <si>
    <t xml:space="preserve">Checklist for Pharmacy Department </t>
  </si>
  <si>
    <t xml:space="preserve">Pharmacy Score Card </t>
  </si>
  <si>
    <t>Pharmacy Score</t>
  </si>
  <si>
    <t xml:space="preserve">Dispensary services are available in OPD hours </t>
  </si>
  <si>
    <t xml:space="preserve">Facility ensure access to drug store after OPD hours
</t>
  </si>
  <si>
    <t xml:space="preserve">Generic Drug store is operational 24X7 </t>
  </si>
  <si>
    <t>Availability of Drugs under NVBDCP</t>
  </si>
  <si>
    <t>Chloroquine, Primaquine, ACT (Artemisinin Combination Therapy)</t>
  </si>
  <si>
    <t>Availability of Drugs under RNTBCP</t>
  </si>
  <si>
    <t xml:space="preserve">Availability of Drugs under NLEP </t>
  </si>
  <si>
    <t xml:space="preserve">Rifampicin, Clofazimine, Dapsone </t>
  </si>
  <si>
    <t xml:space="preserve">Availability of ARV Drugs under NACP </t>
  </si>
  <si>
    <t xml:space="preserve">Zidovudine, Stavudine, Lamivudine, Nevirapine in combination as per NACO </t>
  </si>
  <si>
    <t xml:space="preserve">Availability of Drugs for Paediatric HIV management </t>
  </si>
  <si>
    <t xml:space="preserve">Paediatric Dosages FDC 6, FDC 10, Efavirenz, Cotrimoxazole </t>
  </si>
  <si>
    <t>Dispensing of Medicines and consumables for OPD Patients</t>
  </si>
  <si>
    <t xml:space="preserve">Functional dispensary </t>
  </si>
  <si>
    <t>Generic Drug Store</t>
  </si>
  <si>
    <t>Functional jan ayushdhalya in premises or equivalent</t>
  </si>
  <si>
    <t>Storage of drugs</t>
  </si>
  <si>
    <t>Cold chain management services</t>
  </si>
  <si>
    <t>Directional signage's are displayed in hospital for easy access to Pharmacy/Generic drug store</t>
  </si>
  <si>
    <t>List of Drugs available displayed at Pharmacy</t>
  </si>
  <si>
    <t xml:space="preserve">Status of availability of drugs  is updated daily </t>
  </si>
  <si>
    <t>Timing for dispensing counter of pharmacy   are displayed</t>
  </si>
  <si>
    <t>User charges in r/o services are displayed at entrance of generic drug store</t>
  </si>
  <si>
    <t>Availability of separate Queue for Male and female at dispensing counter</t>
  </si>
  <si>
    <t>Pharmacy has easy access for moment of goods</t>
  </si>
  <si>
    <t>Check for availability of ramp and goods trolley/ cart</t>
  </si>
  <si>
    <t>Method of Administration /taking of  the medicines is informed to patient/ their relative by pharmacist as per  doctors prescription in OPD Pharmacy</t>
  </si>
  <si>
    <t>Free drugs and consumables for JSSK beneficiaries</t>
  </si>
  <si>
    <t>Pharmacy provides generic drug list to all hospital department</t>
  </si>
  <si>
    <t>Check that  patient party has not incurred expenditure on purchasing drugs or consumables from outside.</t>
  </si>
  <si>
    <t xml:space="preserve">Free drugs  for BPL patients </t>
  </si>
  <si>
    <t>Local purchase of stock out drugs/ Reimbursement of expenditure to the beneficiaries</t>
  </si>
  <si>
    <t>Hospital has allocated space for Pharmacy in OPD</t>
  </si>
  <si>
    <t xml:space="preserve">Minimum space required is 250sq F or                          5% of average OPD X 0.8 sq m.                     </t>
  </si>
  <si>
    <t xml:space="preserve">Dispensary  has adequate waiting space  as per load </t>
  </si>
  <si>
    <t>Pharmacy has  patients sitting  arrangement as per requirement</t>
  </si>
  <si>
    <t xml:space="preserve">Dispensary counter has provision of shade    </t>
  </si>
  <si>
    <t>Dedicated area for keeping medical gases</t>
  </si>
  <si>
    <t>Dedicated area for keeping inflammables</t>
  </si>
  <si>
    <t>Storage of sprit etc.</t>
  </si>
  <si>
    <t>Demarcated are of keeping near expiry drugs</t>
  </si>
  <si>
    <t>Demarcated area for keeping instruments and consumables</t>
  </si>
  <si>
    <t>Dedicated area for cold chain management</t>
  </si>
  <si>
    <t>Availability of adequate circulation area for easy moment of staff , drugs and carts</t>
  </si>
  <si>
    <t>Adeqauate No of drug dispensing counter as per load</t>
  </si>
  <si>
    <t>Unidirectional flow of goods in the Pharmacy .</t>
  </si>
  <si>
    <t>Receipt and Inspection area at one side and issue area on the other side</t>
  </si>
  <si>
    <t>Pharmacy does not have temporary connections and loosely hanging wires</t>
  </si>
  <si>
    <t>Stabilizer is provided for cold chain room</t>
  </si>
  <si>
    <t>Windows of drug store have grills and wire meshwork</t>
  </si>
  <si>
    <t xml:space="preserve">Floors of the Pharmacy department are non slippery and even </t>
  </si>
  <si>
    <t>Pharmacy has plan for  safe storage and handling of potentially flammable materials.</t>
  </si>
  <si>
    <t>Department has sufficient fire  exit to permit safe escape to its occupant at time of fire</t>
  </si>
  <si>
    <t>Pharmacy has installed fire Extinguisher  that is Class A , Class B C type or ABC type</t>
  </si>
  <si>
    <t>Availability of Pharmacist</t>
  </si>
  <si>
    <t>Inventory management</t>
  </si>
  <si>
    <t xml:space="preserve"> Cold chain management  of ILR and deep freezer</t>
  </si>
  <si>
    <t xml:space="preserve">Rational use of drugs </t>
  </si>
  <si>
    <t xml:space="preserve">Prescription Audit </t>
  </si>
  <si>
    <t>Staff is skilled for estimation of the requirement and proper storage of the drugs</t>
  </si>
  <si>
    <t>Staff is skilled for maintaining pharmacy records and bin  cards</t>
  </si>
  <si>
    <t>Analgesics/ Antipyretics/Anti inflammatory</t>
  </si>
  <si>
    <t>As per State EDL</t>
  </si>
  <si>
    <t>Antibiotics</t>
  </si>
  <si>
    <t>Anti Diarrhoeal</t>
  </si>
  <si>
    <t>Dressing material</t>
  </si>
  <si>
    <t>IV fluids and plasma expenders</t>
  </si>
  <si>
    <t>Eye and ENT drops</t>
  </si>
  <si>
    <t>Anti allergic</t>
  </si>
  <si>
    <t>Drugs acting on Digestive system</t>
  </si>
  <si>
    <t>Drugs acting on cardio vascular system</t>
  </si>
  <si>
    <t>Drugs acting on central/Peripheral Nervous system</t>
  </si>
  <si>
    <t>Drugs acting on respiratory system</t>
  </si>
  <si>
    <t>Drugs acting on uro genital system</t>
  </si>
  <si>
    <t>Drugs used on Obstetrics and Gynaecology</t>
  </si>
  <si>
    <t>Hormonal Preparation</t>
  </si>
  <si>
    <t>Other drugs and materials</t>
  </si>
  <si>
    <t>Vaccine drug and logistics</t>
  </si>
  <si>
    <t>Surgical accessories for Eye</t>
  </si>
  <si>
    <t>Vitamins and nutritional supplement</t>
  </si>
  <si>
    <t xml:space="preserve">Availability of Consumables </t>
  </si>
  <si>
    <t>As per Sate EDL</t>
  </si>
  <si>
    <t xml:space="preserve">Availability of Equipment for maintenance of Cold chain </t>
  </si>
  <si>
    <t>ILR, Deep Freezers, Insulated carrier boxes with ice packs,</t>
  </si>
  <si>
    <t>Storage furniture for drug store</t>
  </si>
  <si>
    <t>Racks ,Cupboards, Sectional Drawer cabinet/ Shelves, Work table</t>
  </si>
  <si>
    <t>ILR, Deep freezer and Refrigerator</t>
  </si>
  <si>
    <t xml:space="preserve">Calibration of thermometers at cold chain room </t>
  </si>
  <si>
    <t xml:space="preserve">Operating instructions for ILR/ Deep Freezers are available at cold chain room </t>
  </si>
  <si>
    <t xml:space="preserve">Drug store has process to consolidate and calculate the consumption of all drugs and consumables </t>
  </si>
  <si>
    <t>Forecasting  of drugs and consumables  is done scientifically  based on consumption and disease load</t>
  </si>
  <si>
    <t>Staff is trained for forecast  the requirement using scientific system</t>
  </si>
  <si>
    <t xml:space="preserve">Facility has a established procedures for local purchase of drugs in emergency conditions </t>
  </si>
  <si>
    <t>Hospital has system for placing requisition to district drug store</t>
  </si>
  <si>
    <t>There is specified place to store medicines in Pharmacy and drug store</t>
  </si>
  <si>
    <t>All the shelves/racks containing medicines  are labelled in  pharmacy and drug store</t>
  </si>
  <si>
    <t>Stock is arranged neatly in alphabetic order with name facing the front.</t>
  </si>
  <si>
    <t xml:space="preserve">Product of similar name and different strength are stored separately </t>
  </si>
  <si>
    <t>Heavy items are stored at lower shelves/racks</t>
  </si>
  <si>
    <r>
      <rPr>
        <sz val="7"/>
        <color theme="1"/>
        <rFont val="Times New Roman"/>
        <family val="1"/>
      </rPr>
      <t xml:space="preserve"> </t>
    </r>
    <r>
      <rPr>
        <sz val="11"/>
        <color theme="1"/>
        <rFont val="Calibri"/>
        <family val="2"/>
        <scheme val="minor"/>
      </rPr>
      <t>Fragile items are not stored at the edges of the shelves.</t>
    </r>
  </si>
  <si>
    <t>Sound alike and look alike medicines are stored separately in patient care area and pharmacy</t>
  </si>
  <si>
    <t xml:space="preserve">There is separate shelf /rack for storage near expiry drugs </t>
  </si>
  <si>
    <t xml:space="preserve">Drug store and pharmacy has system of inventory Management </t>
  </si>
  <si>
    <t>Drugs and consumables are stored away from water and sources of  heat,
direct sunlight etc.</t>
  </si>
  <si>
    <t>Medications that are considered light-sensitive will be stored in closed drawers.</t>
  </si>
  <si>
    <t>Drugs are not stored at floor and adjacent to wall</t>
  </si>
  <si>
    <t>Pallets are provided if required to store at floor</t>
  </si>
  <si>
    <t>Dispensing counter has system to check the expiry of drugs</t>
  </si>
  <si>
    <t>Drug store has system to check the expiry of drugs</t>
  </si>
  <si>
    <t>Drug store has system to inform the patient care areas about near expiry/expired drugs</t>
  </si>
  <si>
    <t xml:space="preserve">There is a system of  periodic random quality testing of drugs </t>
  </si>
  <si>
    <t xml:space="preserve">Physical verification of inventory is done periodically </t>
  </si>
  <si>
    <t>Facility uses bin card system</t>
  </si>
  <si>
    <t xml:space="preserve">First expiry first out system is established for drugs </t>
  </si>
  <si>
    <t xml:space="preserve">Stores has defined minimum stock for each category of drug as per there consumption pattern </t>
  </si>
  <si>
    <t xml:space="preserve">Reorder level is defined for each category of drugs </t>
  </si>
  <si>
    <t xml:space="preserve">Drug store has  inventory management software </t>
  </si>
  <si>
    <t>Drugs are categorized in Vital, Essential and Desirable</t>
  </si>
  <si>
    <t>Hospital has system to take medicines from store in case of emergency or if required urgently</t>
  </si>
  <si>
    <t xml:space="preserve">Check vaccines are kept in sequence </t>
  </si>
  <si>
    <t>(Top to bottom) : Hep B, DPT, DT, TT, BCG, Measles, OPV</t>
  </si>
  <si>
    <t>Work instruction for storage of vaccines are displayed at point of use</t>
  </si>
  <si>
    <t>ILR and deep freezer have functional  temperature monitoring devices</t>
  </si>
  <si>
    <t xml:space="preserve">There is system in place to maintain temperature chart of ILR  </t>
  </si>
  <si>
    <t>Temp. of ILR: Min +2OC to 8Oc in case of power failure min temp. +10OC . Daily temperature log are maintained</t>
  </si>
  <si>
    <t xml:space="preserve">There is system in place to maintain temperature chart of  deep freezers </t>
  </si>
  <si>
    <t>Temp. of Deep freezer cabinet is maintained between -15OC to -25OC.Daily temperature log are maintained</t>
  </si>
  <si>
    <t>Check thermometer in ILR is in hanging position</t>
  </si>
  <si>
    <t>ILR and deep freezer has functional alarm system</t>
  </si>
  <si>
    <t xml:space="preserve">Staff is aware of Hold over time of cold storage equipments </t>
  </si>
  <si>
    <t xml:space="preserve">Narcotic medicines are kept in double lock </t>
  </si>
  <si>
    <t>As per Narcotic act, Narcotic medicines are kept in 2 Keys with 2 locks kept by 2 different persons</t>
  </si>
  <si>
    <t>Empty ampoules/strips are returned along with narcotic administration detail sheet</t>
  </si>
  <si>
    <t>Hospital has system to discard the expired narcotic drugs</t>
  </si>
  <si>
    <t>Discarded narcotic drugs are documented with  witness.</t>
  </si>
  <si>
    <t>Facility maintains the list of narcotic and psychotropic drugs available at facility</t>
  </si>
  <si>
    <t>Adequate Illumination at drug store</t>
  </si>
  <si>
    <t>Adequate Illumination at dispensing counter</t>
  </si>
  <si>
    <t>Temperature control and ventilation in pharmacy</t>
  </si>
  <si>
    <t>Security arrangement at pharmacy</t>
  </si>
  <si>
    <t>No condemned/Junk material in the Pharmacy and drug store</t>
  </si>
  <si>
    <t xml:space="preserve">Availability of power back in Pharmacy </t>
  </si>
  <si>
    <t>Availability of power back for cold chain</t>
  </si>
  <si>
    <t>License for storing spirit</t>
  </si>
  <si>
    <t xml:space="preserve">Pharmacist adhere to their respective dress code </t>
  </si>
  <si>
    <t xml:space="preserve">Drugs are purchased in generic name only </t>
  </si>
  <si>
    <t>Facility has essential drug list as per State guideline</t>
  </si>
  <si>
    <t xml:space="preserve">Facility provide list of drugs available to different departments as per essential drug list </t>
  </si>
  <si>
    <t xml:space="preserve">Facility  has enabling order from state for writing drugs in generic name only </t>
  </si>
  <si>
    <t>There is system of conducting periodic prescription audit to ensure that only generic drugs are prescribed</t>
  </si>
  <si>
    <t>Hospital has its own drug formulary based on EDL</t>
  </si>
  <si>
    <t xml:space="preserve">Drug formulary is available with doctors and nurses/ clinical table </t>
  </si>
  <si>
    <t>Hospital has system to review the drug formulary as per EDL at defined intervals</t>
  </si>
  <si>
    <t>Hospital has system to review the prescription as per drug formulary and STG</t>
  </si>
  <si>
    <t>Pharmacy has list of high risk drugs are available</t>
  </si>
  <si>
    <t>Bin cards, indent forms etc</t>
  </si>
  <si>
    <t xml:space="preserve">Pharmacy  records are labeled and indexed </t>
  </si>
  <si>
    <t>Records are maintained for  Pharmacy</t>
  </si>
  <si>
    <t xml:space="preserve">Pharmacy has adequate facility for storage of records </t>
  </si>
  <si>
    <t xml:space="preserve">Check for Pharmacist are aware of Hospital Antibiotic Policy </t>
  </si>
  <si>
    <t>Disposal of expired drugs as per state guidelines</t>
  </si>
  <si>
    <t>Physical verification of the inventory by Pharmacist/hospital manager at periodic intervals</t>
  </si>
  <si>
    <t>Periodic and random sampling of the drugs for Quality Assurance</t>
  </si>
  <si>
    <t>By drug controller/State Drug quality Assurance</t>
  </si>
  <si>
    <t>Department has documented procedure for indent the drugs and items from district drug  warehouse</t>
  </si>
  <si>
    <t>Department has documented procedure for local purchase of drugs/ generic drug stores</t>
  </si>
  <si>
    <t xml:space="preserve">Department has documented procedure for  reception of drugs and items </t>
  </si>
  <si>
    <t>Department has documented procedure for storage of drugs</t>
  </si>
  <si>
    <t>Department has documented procedure for disposal of expired drugs</t>
  </si>
  <si>
    <t>Department has documented procedure for dispensing of medicines at Pharmacy</t>
  </si>
  <si>
    <t>Department has documented procedure of indenting the drugs to patient care area</t>
  </si>
  <si>
    <t>Department has documented procedure for issue of the drugs in emergency condition</t>
  </si>
  <si>
    <t>Department has documented procedure for maintenance of temperature of ILR/Deep freezer /refrigerators</t>
  </si>
  <si>
    <t>Department has documented procedure for maintaining near expiry drugs at store and pharmacy</t>
  </si>
  <si>
    <t>Department has documented procedure for rational use of drugs and prescription audit</t>
  </si>
  <si>
    <t>Department has documented procedure for storage of narcotic and psychotropic drugs</t>
  </si>
  <si>
    <t xml:space="preserve">Department has documented   system for  periodic random check and quality  testing of drugs </t>
  </si>
  <si>
    <t>Work instruction for storing drugs, Cold chain management</t>
  </si>
  <si>
    <t>Pharmacy department co ordinate the prescription audit</t>
  </si>
  <si>
    <t>Storage and compilation of records of prescription audit</t>
  </si>
  <si>
    <t>Percentage of drugs available against essential drug list for OPD</t>
  </si>
  <si>
    <t xml:space="preserve">Percentage of drugs available against essential drug list for IPD </t>
  </si>
  <si>
    <t>Expenditure on drugs procured throughlocal purchase for BPL patient</t>
  </si>
  <si>
    <t>Number of stock out situations in Vital  category medicines</t>
  </si>
  <si>
    <t xml:space="preserve">Turn Around time for dispensing medicine at Pharmacy </t>
  </si>
  <si>
    <t>% of drugs expired during the months</t>
  </si>
  <si>
    <t xml:space="preserve">Proportion of prescription found prescribing non generic drugs </t>
  </si>
  <si>
    <t xml:space="preserve">No of advere drug reaction per thosuand patients </t>
  </si>
  <si>
    <t>Antibiotic rate</t>
  </si>
  <si>
    <t>No. of antibiotic prescribed /No. of patient admiited or consulted</t>
  </si>
  <si>
    <t>Percentage of irrational use of drugs/overprescription</t>
  </si>
  <si>
    <t xml:space="preserve">Waiting time for Pharmacy Counter </t>
  </si>
  <si>
    <t xml:space="preserve">Checklist for Auxillary Services </t>
  </si>
  <si>
    <t xml:space="preserve">Auxillary Services Score Card </t>
  </si>
  <si>
    <t xml:space="preserve">Auxillary Services Score </t>
  </si>
  <si>
    <t xml:space="preserve">Availability of operational  Kitchen </t>
  </si>
  <si>
    <t>Functional Kitchen within the premise of the hospital</t>
  </si>
  <si>
    <t>Availability of functional laundry</t>
  </si>
  <si>
    <t>Arrangement of laundry services inhouse or outsourced</t>
  </si>
  <si>
    <t>Availability of functional security services 24 X7</t>
  </si>
  <si>
    <t>Availability of Housekeeping  services 24X7</t>
  </si>
  <si>
    <t>Availability of waste disposal services</t>
  </si>
  <si>
    <t>Arrangement for disposal of Bio medical and general waste Inhouse or outsouced</t>
  </si>
  <si>
    <t>Availability of maintenance  services 24X7</t>
  </si>
  <si>
    <t>Includes Physical infrastructure maintenance and equipment maintenance</t>
  </si>
  <si>
    <t>Availability of Medical record department</t>
  </si>
  <si>
    <t>Availability of departmental signage for support service department</t>
  </si>
  <si>
    <t>Medical records are provided  to patient/ Next to kin on request</t>
  </si>
  <si>
    <t>MRD has system to maintain Confidentiality of patient records</t>
  </si>
  <si>
    <t>Patient records are not shared except the patient until it is authorized by law</t>
  </si>
  <si>
    <t>Availability of free diet</t>
  </si>
  <si>
    <t>Free diet for BPL patients and JSSK beneficiaries</t>
  </si>
  <si>
    <t>Dietary Department has adequate space as per requirement</t>
  </si>
  <si>
    <t>15-20 sq ft/bed space requirement for 100 and more than 100 bed hospital.</t>
  </si>
  <si>
    <t>Laundry  Department has adequate space as per requirement</t>
  </si>
  <si>
    <t>Minimum space requirement 10sq ft/bed</t>
  </si>
  <si>
    <t>Medical record Department has adequate space as per requirement</t>
  </si>
  <si>
    <t>Minimum space requirement is 2.5 to 3,5 sq ft per bed</t>
  </si>
  <si>
    <t>Check Dietary department has demarcated and dedicated area for various activities</t>
  </si>
  <si>
    <t xml:space="preserve"> Layout as per functional flow that is receipt, storage, daily storage, preparation, Cooking   area ,Service area, dish washing area, Garbage collection area and administrative area.</t>
  </si>
  <si>
    <t>Check laundry department has demarcated and dedicated area for its various activities</t>
  </si>
  <si>
    <t>Layout as per functional flow that is  from dirty end (receipt) to clean end (Issue). That is receipt, sorting, sluicing, washing, drying, ironing and issue</t>
  </si>
  <si>
    <t xml:space="preserve">Layout as per functional flow that is receipt,  checking of completion of records, indexing and filling of records, storage. </t>
  </si>
  <si>
    <t>Availability of adequate circulation area for easy moment of staff , goods and food trolley in dietary department</t>
  </si>
  <si>
    <t xml:space="preserve">Availability of adequate circulation area for easy moment of staff, equipments and carts in laundry </t>
  </si>
  <si>
    <t>Availability of adequate circulation area in MRD</t>
  </si>
  <si>
    <t xml:space="preserve">All support services department are connected with intercom </t>
  </si>
  <si>
    <t>Unidirectional flow of goods and services in dietary services</t>
  </si>
  <si>
    <t>Unidirectional flow of goods and services in laundry services</t>
  </si>
  <si>
    <t>Support services departments does not have temporary connections and loosely hanging wires</t>
  </si>
  <si>
    <t>Equipments in wet areas like Laundry and Kitchen are equipped with ground fault protection and designed for wet conditions</t>
  </si>
  <si>
    <t xml:space="preserve">Floors of the Support services are non slippery and even </t>
  </si>
  <si>
    <t>Building  has sufficient fire  exit to permit safe escape to its occupant at time of fire</t>
  </si>
  <si>
    <t>dietary department laundry and Medical record department</t>
  </si>
  <si>
    <t>Dietary Department has plan for  safe storage and handling of potentially flammable materials.</t>
  </si>
  <si>
    <t>Dietary Department</t>
  </si>
  <si>
    <t>Support services has installed fire Extinguisher  that is Class A , Class B C type or ABC type are installed in adeqaute number at every strategic points</t>
  </si>
  <si>
    <t>dietary department and Medical record department</t>
  </si>
  <si>
    <t>Availability of Dietician</t>
  </si>
  <si>
    <t>Availability of MRD technician</t>
  </si>
  <si>
    <t>Availability of washer man</t>
  </si>
  <si>
    <t>Availability of Cook</t>
  </si>
  <si>
    <t>Availability of Data Entry operator for MRD</t>
  </si>
  <si>
    <t xml:space="preserve"> Bio Medical waste Management</t>
  </si>
  <si>
    <t>Infection Control Management</t>
  </si>
  <si>
    <t>Training on Medical record Management</t>
  </si>
  <si>
    <t>MRD Staff is skilled for indexing and storage of Medical records</t>
  </si>
  <si>
    <t>Laundry staff is skilled for segregating and processing of soiled and infectious linen</t>
  </si>
  <si>
    <t>Availability of consumables at dietary department</t>
  </si>
  <si>
    <t>Cap, gowns, gloves, Detergent for cleaning of utensil and Soap for hand washing</t>
  </si>
  <si>
    <t>Availability of consumables at laundry department</t>
  </si>
  <si>
    <t>Detergent and disinfectant, Heavy utility gloves, apron.</t>
  </si>
  <si>
    <t>Refrigerator</t>
  </si>
  <si>
    <t>Availability of Equipments &amp; utensils for Dietary department</t>
  </si>
  <si>
    <t xml:space="preserve">Refrigerator, LPG, food trolley and cooking utensils </t>
  </si>
  <si>
    <t>Availability of Equipments for Laundry</t>
  </si>
  <si>
    <t>Washing machine, drier, Iron, Separate trolley for clean and dirty linen</t>
  </si>
  <si>
    <t>Availability of Equipments for Medical record department</t>
  </si>
  <si>
    <t>Computer with scanner</t>
  </si>
  <si>
    <t>Availability of furniture and fixtures for Dietary department</t>
  </si>
  <si>
    <t>Exhaust fan, Storage containers, Work bench/slab, Utensil stand</t>
  </si>
  <si>
    <t>Availability of furniture and fixtures for laundry department</t>
  </si>
  <si>
    <t>Stand/ Hanger for drying of linen, Iron table, Cupboard</t>
  </si>
  <si>
    <t>Availability of furniture and fixtures for Medical record department</t>
  </si>
  <si>
    <t>Racks and cupboard, table, Sectional Drawer cabinet/ Shelves,</t>
  </si>
  <si>
    <t xml:space="preserve">All equipments are covered under AMC including preventive maintenance </t>
  </si>
  <si>
    <t>Adequate Illumination at Kitchen</t>
  </si>
  <si>
    <t>Adequate Illumination at Laundry</t>
  </si>
  <si>
    <t>Adequate Illumination at Medical record department</t>
  </si>
  <si>
    <t xml:space="preserve">Hospital ensures unauthorised entry into  dietary department is not permitted </t>
  </si>
  <si>
    <t xml:space="preserve">Hospital ensures unauthorised entry into  Laundry department is not permitted </t>
  </si>
  <si>
    <t xml:space="preserve">Hospital ensures unauthorised entry into  Medical record department is not permitted </t>
  </si>
  <si>
    <t>Temperature control and ventilation in dietary department</t>
  </si>
  <si>
    <t>Temperature control and ventilation in Laundry</t>
  </si>
  <si>
    <t>Temperature control and ventilation in Medical record Department</t>
  </si>
  <si>
    <t>Dietary department, laundry and medical record department</t>
  </si>
  <si>
    <t>No condemned/Junk material in the Diet department</t>
  </si>
  <si>
    <t>No condemned/Junk material in the Laundry</t>
  </si>
  <si>
    <t>No condemned/Junk material in the MRD</t>
  </si>
  <si>
    <t>No stray animal/rodent/birds/pests</t>
  </si>
  <si>
    <t>Dietary and laundry department</t>
  </si>
  <si>
    <t>Availability of power back up</t>
  </si>
  <si>
    <t>For Laundry, Diet and MRD department</t>
  </si>
  <si>
    <t>Hospital has defined diet schedule for the patients.</t>
  </si>
  <si>
    <t xml:space="preserve">                                                                             </t>
  </si>
  <si>
    <t>Hospital has Special diet schedule for the critical ill patients suffering from Heart Disease, Hypertension, Diabetes, Pregnant Women, diarrhoea and renal patients</t>
  </si>
  <si>
    <t>Dietary department has system to calculate the number of diets to be prepared</t>
  </si>
  <si>
    <t>Dietary department has procedure for procurement  of perishable and non perishable items</t>
  </si>
  <si>
    <t>Time interval for procurement of Perishable and non perishable items is fixed</t>
  </si>
  <si>
    <t>Perishable items  are stored in the cold room or refrigerators.</t>
  </si>
  <si>
    <t>Like milk, cheese, butter, egg, vegetables, and fruits</t>
  </si>
  <si>
    <t>Non perishable items are kept in racks/ storage container, in ventilated and rodent proof room</t>
  </si>
  <si>
    <t xml:space="preserve">All the food items are stored above floor level. </t>
  </si>
  <si>
    <t>Food is prepared by trained staff, ensuring  standards practices</t>
  </si>
  <si>
    <t xml:space="preserve">There is a procedure for the distribution of the diet </t>
  </si>
  <si>
    <t>Ensure diet is supplied at defined duration.</t>
  </si>
  <si>
    <t xml:space="preserve">Distribution of the food is done in covered food trolleys </t>
  </si>
  <si>
    <t>Dietary department has system to check the quality of food provided to patient</t>
  </si>
  <si>
    <t>There is designated person preferably nurse in Ward to check the Quality of food</t>
  </si>
  <si>
    <t>Dietary department has procedure to collect and dispose of kitchen garbage at defined interval and place</t>
  </si>
  <si>
    <t>There is practice of calculating and maintaining buffer stock in Kitchen</t>
  </si>
  <si>
    <t>Department maintained stock and expenditure register in Kitchen</t>
  </si>
  <si>
    <t>There is system to replenish raw food material</t>
  </si>
  <si>
    <t xml:space="preserve">Hospital has sufficient set of linen available per bed </t>
  </si>
  <si>
    <t xml:space="preserve">at least 5 sets for each functional bed </t>
  </si>
  <si>
    <t>Hospital/ department has inventory of total linen available with category wise distribution in every area</t>
  </si>
  <si>
    <t>Patient, staff and bed linen</t>
  </si>
  <si>
    <t>Linen department has system for Periodic physical verification of linen inventory</t>
  </si>
  <si>
    <t>To check the theft and pilferage</t>
  </si>
  <si>
    <t>Linen department has separate trolley for distribution of clean linen and collection of dirty linen</t>
  </si>
  <si>
    <t>Linen are transported into closed leak proof containers /bags</t>
  </si>
  <si>
    <t xml:space="preserve">Infectious and non infectious linen are transported into separate containers / bags </t>
  </si>
  <si>
    <t>Linen department has system of sorting of different category of linen before putting in to washing machine</t>
  </si>
  <si>
    <t>Soiled, infected fouled type of linen</t>
  </si>
  <si>
    <t>Linen department has procedure for sluicing of soiled, infected and fouled linen</t>
  </si>
  <si>
    <t>Linen department has procedure to keep record of daily load received from each department</t>
  </si>
  <si>
    <t xml:space="preserve">Hospital has system/ designated person  to check quality of washed linen </t>
  </si>
  <si>
    <t>There is a fix time for collection for dirty linen and supply of clean linen</t>
  </si>
  <si>
    <t>There is a system for verifying the quantity of linen received</t>
  </si>
  <si>
    <t>There is procedure for condemnation of linen</t>
  </si>
  <si>
    <t xml:space="preserve">There is system to check pilferage of linen from ward </t>
  </si>
  <si>
    <t>Security guards keep vigil</t>
  </si>
  <si>
    <t>There is designated  in charge for Laundry department</t>
  </si>
  <si>
    <t>There is designated  in charge for Dietary department</t>
  </si>
  <si>
    <t>There is designated  in charge for MRD department</t>
  </si>
  <si>
    <t xml:space="preserve">Staff is  adhere to their respective dress code </t>
  </si>
  <si>
    <t xml:space="preserve">Diet Registers are maintained at Kitchen </t>
  </si>
  <si>
    <t xml:space="preserve">Laundry registers are maintained at laundry </t>
  </si>
  <si>
    <t>Hospital has procedure for collection, Compilation and maintenance of patient's records after discharge</t>
  </si>
  <si>
    <t xml:space="preserve">Medical record department has system to check for completion of records </t>
  </si>
  <si>
    <t>Checking the records as per checklist for completion</t>
  </si>
  <si>
    <t>Medical record department has system for ICD coding /indexing the records</t>
  </si>
  <si>
    <t>As per ICD coding / indexing name, disease, diagnosis, physician and surgical procedure carried out</t>
  </si>
  <si>
    <t>Medical record department has system to generate statistics for clinical  use</t>
  </si>
  <si>
    <t>Submitting the reports to required health authorities (Birth death notification, notification of communicable diseases etc)</t>
  </si>
  <si>
    <t>Medical record department has system to generate statistics for administrative  use</t>
  </si>
  <si>
    <t xml:space="preserve">Hospital information system </t>
  </si>
  <si>
    <t>Medical record department has system for filling and safe storage of records</t>
  </si>
  <si>
    <t xml:space="preserve">Medical record department has procedure for retention/Preservation of records </t>
  </si>
  <si>
    <t>Retention is as per state guideline</t>
  </si>
  <si>
    <t>Medical record department has procedure for destruction  of old records</t>
  </si>
  <si>
    <t>Medical records department has system for retrieval of records</t>
  </si>
  <si>
    <t xml:space="preserve">Medical record department has procedure for production of records in Courts of law when summoned </t>
  </si>
  <si>
    <t>In case of MLC</t>
  </si>
  <si>
    <t>Medical records are issued to authorized personnel only</t>
  </si>
  <si>
    <t>To patient/next kin to patient</t>
  </si>
  <si>
    <t>Availability of hand washing Facility in kitchen</t>
  </si>
  <si>
    <t>Preferably in preparation and cooking area</t>
  </si>
  <si>
    <t>Availability of Running Water (Hot and cold)</t>
  </si>
  <si>
    <t>Availability of soap with soap dish/ liquid antiseptic with dispenser</t>
  </si>
  <si>
    <t>Clean gloves are available for distribution of food</t>
  </si>
  <si>
    <t>Availability of apron</t>
  </si>
  <si>
    <t>Availability of caps</t>
  </si>
  <si>
    <t>Availability of Heavy duty gloves for laundry</t>
  </si>
  <si>
    <t>Availability of gum boats for laundry</t>
  </si>
  <si>
    <t xml:space="preserve">No reuse of disposable gloves,  caps and aprons. </t>
  </si>
  <si>
    <t xml:space="preserve">Cleaning and decontamination of food preparation surfaces like cutting board </t>
  </si>
  <si>
    <t xml:space="preserve">Ask the cleanliness and ask staff how frequent they clean it </t>
  </si>
  <si>
    <t xml:space="preserve">Cleaning of utensils and food trolleys </t>
  </si>
  <si>
    <t xml:space="preserve">Check the cleanliness and how frequent they clean it </t>
  </si>
  <si>
    <t>Decontamination of heavily soiled linen</t>
  </si>
  <si>
    <t xml:space="preserve">Cleaning of washing equipments </t>
  </si>
  <si>
    <t>Proper cleaning of items used for  preparation and cooking of food</t>
  </si>
  <si>
    <t>Facility layout ensures separation of routes for clean and dirty items in kitchen</t>
  </si>
  <si>
    <t>Facility layout ensures separation of routes for clean and dirty items in laundry</t>
  </si>
  <si>
    <t xml:space="preserve">Surface &amp; fixtures are visibly clean with no dust or debris </t>
  </si>
  <si>
    <t xml:space="preserve">Floors are clean </t>
  </si>
  <si>
    <t xml:space="preserve">No stray animals in the facility/ Patient Care areas </t>
  </si>
  <si>
    <t>Daily disposal of food waste with general waste</t>
  </si>
  <si>
    <t>Hospital has system to take feed back regarding quality of diet</t>
  </si>
  <si>
    <t>Hospital  has system to take feed back regarding cleanliness of linen provided</t>
  </si>
  <si>
    <t xml:space="preserve">Kitchen is has system of regular external inspection by Municipal/ FDA authorities </t>
  </si>
  <si>
    <t>Standard operating procedure for Dietary department has been prepared and approved</t>
  </si>
  <si>
    <t>Standard operating procedure for Laundry Department has been prepared and approved</t>
  </si>
  <si>
    <t>Standard operating procedure for Medical record Department has been prepared and approved</t>
  </si>
  <si>
    <t>Record Department has documented procedure for indexing of the records</t>
  </si>
  <si>
    <t>Record Department has documented procedure for receiving, compiling,  and maintaining records</t>
  </si>
  <si>
    <t>Record Department has documented procedure for issuing of the records</t>
  </si>
  <si>
    <t>Record Department has documented procedure for retention of records</t>
  </si>
  <si>
    <t xml:space="preserve">Record department has documented procedure for pest and rodent control </t>
  </si>
  <si>
    <t xml:space="preserve">Diet department has documented procedure for diet schedule </t>
  </si>
  <si>
    <t>Diet department has documented procedure for calculation of diet required in wards</t>
  </si>
  <si>
    <t xml:space="preserve">Diet department has documented procedure for procurement of food items </t>
  </si>
  <si>
    <t>Diet department has documented procedure for preparation and distribution of food</t>
  </si>
  <si>
    <t>Diet department has documented procedure to check the quality of food provided to the patient</t>
  </si>
  <si>
    <t>Diet department has documented procedure for disposal of remaining food</t>
  </si>
  <si>
    <t xml:space="preserve">Diet department has documented procedure for cleaning of kitchen and utensils </t>
  </si>
  <si>
    <t xml:space="preserve">Diet department has documented procedure for checkups of kitchen workers at defined intervals </t>
  </si>
  <si>
    <t>Linen department has documented procedure for collection, sorting and cleaning of linen</t>
  </si>
  <si>
    <t>Linen department has documented procedure for sluicing of the blood/ body fluid stained linen</t>
  </si>
  <si>
    <t>Linen department has documented procedure for distribution of linen in all patient care area</t>
  </si>
  <si>
    <t>Linen department has documented procedure for physical verification of the linen for cleanliness or torn out</t>
  </si>
  <si>
    <t>Linen department has documented procedure for condemnation of linen</t>
  </si>
  <si>
    <t>Linen department has documented procedure corrective and preventive maintenance of laundry equipments</t>
  </si>
  <si>
    <t>Security department has documented procedure for duty hours</t>
  </si>
  <si>
    <t xml:space="preserve">Security department has documented procedure for control of incoming and outgoing items  </t>
  </si>
  <si>
    <t>Security department has documented procedure for visiting hours in patient care area</t>
  </si>
  <si>
    <t>Security department has documented procedure for fire safety in hospital</t>
  </si>
  <si>
    <t>Security department has documented procedure for electrical safety</t>
  </si>
  <si>
    <t xml:space="preserve">Security department has documented procedure for training and drills of security staff </t>
  </si>
  <si>
    <t>Work instruction/clinical  protocols are displayed in Dietary Department</t>
  </si>
  <si>
    <t>Work instruction/clinical  protocols are displayed in Laundry Department</t>
  </si>
  <si>
    <t>Work instruction/clinical  protocols are  displayed in Medical Record Department</t>
  </si>
  <si>
    <t>Work instructions are displayed for hospital cleaniness</t>
  </si>
  <si>
    <t>Storage and compilation of records medical  audit</t>
  </si>
  <si>
    <t>Storage and compilation of records death audit</t>
  </si>
  <si>
    <t xml:space="preserve">No of cases for which medical audit done </t>
  </si>
  <si>
    <t xml:space="preserve">No of cases for which death audit is done </t>
  </si>
  <si>
    <t xml:space="preserve">Linen Index </t>
  </si>
  <si>
    <t>No. of bed sheet washed in a month/Patient bed days in month</t>
  </si>
  <si>
    <t>Diet Index</t>
  </si>
  <si>
    <t>No. of meals provided in the month/no. of times meal served in a day * bed days</t>
  </si>
  <si>
    <t xml:space="preserve">Proportion of maternal deaths audited </t>
  </si>
  <si>
    <t xml:space="preserve">Proportion of newborn deaths audited </t>
  </si>
  <si>
    <t>Cycle for laundry services</t>
  </si>
  <si>
    <t>Time elapsed between collection of used linen and receiving clean linen</t>
  </si>
  <si>
    <t>Proportion of special diets</t>
  </si>
  <si>
    <t>No. of special diets (diabetic, hypertensive, semi solid or other diet) in the month*100/tital no. of diets provided in the month</t>
  </si>
  <si>
    <t xml:space="preserve">Death Audit Score </t>
  </si>
  <si>
    <t>Waiting time for getting handicap certificate</t>
  </si>
  <si>
    <t>Waiting time for getting death certificate</t>
  </si>
  <si>
    <t>Patient feedback on cleanliness of linen</t>
  </si>
  <si>
    <t xml:space="preserve">Patient feedback on quality of food </t>
  </si>
  <si>
    <t xml:space="preserve">Checklist for Mortuary </t>
  </si>
  <si>
    <t xml:space="preserve">Mortuary Score Card </t>
  </si>
  <si>
    <t>Mortuary Score</t>
  </si>
  <si>
    <t>Checklist for Mortuary</t>
  </si>
  <si>
    <t xml:space="preserve">Checkpoints </t>
  </si>
  <si>
    <t>Audit Support</t>
  </si>
  <si>
    <t>Remark</t>
  </si>
  <si>
    <t>Availability of services 24X7</t>
  </si>
  <si>
    <t>Dead bodies are kept till the relatives take over the bodies</t>
  </si>
  <si>
    <t>Dead bodies are brought to hospital for medico legal post mortem work</t>
  </si>
  <si>
    <t>Unclaimed bodies are kept until disposal is arranged</t>
  </si>
  <si>
    <t>Facility for pathological post mortem</t>
  </si>
  <si>
    <t xml:space="preserve">Availability of departmental signage </t>
  </si>
  <si>
    <t xml:space="preserve">Signage's are available in local language and pictorial </t>
  </si>
  <si>
    <t xml:space="preserve">Post mortem records of deceased are issued to police/next kin of deceased as per state guideline </t>
  </si>
  <si>
    <t xml:space="preserve">Services are delivered in a manner that is sensitive to gender, religious and cultural needs, and there are no barrier on account of physical  economic, cultural or social reasons </t>
  </si>
  <si>
    <t>Religious and cultural preferences of deceased and relatives are taken in to consideration while handling over the body</t>
  </si>
  <si>
    <t>Availability of ramp/level ground for easy access of stretcher to mortuary/ post mortem room</t>
  </si>
  <si>
    <t>There are arrangements  that Post mortem room is not in direct line of sight of general public/ visitors</t>
  </si>
  <si>
    <t>Provision of curtain, screen or buffer area or any other in post mortem room</t>
  </si>
  <si>
    <t>Confidentiality of PM records are maintained  for all MLC cases</t>
  </si>
  <si>
    <t>Behaviour of staff is empathetic and courteous to deceased relative</t>
  </si>
  <si>
    <t xml:space="preserve">Privacy and confidentiality of   HIV and  suicidal cases </t>
  </si>
  <si>
    <t>The facility has defined and established grievance redressed system in place</t>
  </si>
  <si>
    <t>Availability of complaint box and display of process for grievance re redressed and whom to contact is displayed</t>
  </si>
  <si>
    <t xml:space="preserve">Adequate space to accommodate Post mortem and dead bodies  load </t>
  </si>
  <si>
    <t xml:space="preserve">Availability of Drinking water </t>
  </si>
  <si>
    <t>Mortuary  has reception and waiting area as per requirement</t>
  </si>
  <si>
    <t>Waiting area has space of 17.5 sq m along with toilet and drinking water facility</t>
  </si>
  <si>
    <t>Mortuary  has cold room for body preservation of bodies as per requirement</t>
  </si>
  <si>
    <t>Cold room has area of 14 sq m and 6 cabinets for 101-300 beds and 8 cabinets for 301-500 beds</t>
  </si>
  <si>
    <t>Mortuary has post mortem room as per requirement</t>
  </si>
  <si>
    <t>Post mortem room has area of 17.5 sq m  for 101-300 beds and 21 sq m for 301-500 beds</t>
  </si>
  <si>
    <t>Mortuary and post mortem has Ancillary area as per requirement</t>
  </si>
  <si>
    <t>Ancillary area consist of Consultant room, mortuary supervisor room and stores</t>
  </si>
  <si>
    <t>Cold room and autopsy room are interconnected</t>
  </si>
  <si>
    <t>Cold room should lead to entrance area into autopsy room</t>
  </si>
  <si>
    <t xml:space="preserve">Access way connected from hospital to mortuary is covered </t>
  </si>
  <si>
    <t>As protection in wet weather and as screen from adjoining area</t>
  </si>
  <si>
    <t>Corridors of Mortuary area are wide enough to allow passage of trolleys</t>
  </si>
  <si>
    <t>Not less than 8 ft</t>
  </si>
  <si>
    <t xml:space="preserve">Availability of telephone and Intercom Services </t>
  </si>
  <si>
    <t>Availability of deep freezer for storage  as per load</t>
  </si>
  <si>
    <t>Mortuary has functional linkage with hospital Emergency, OT and IPD etc.</t>
  </si>
  <si>
    <t>Mortuary building does not have temporary connections and loosely hanging wires</t>
  </si>
  <si>
    <t>Floors of the Mortuary are thick, durable and can be easily cleaned</t>
  </si>
  <si>
    <t>Window have wire meshwork and intact window panes</t>
  </si>
  <si>
    <t xml:space="preserve">Floors of the Mortuary are non slippery and even </t>
  </si>
  <si>
    <t xml:space="preserve"> Fire Extinguisher  that is Class A , Class C type or ABC type are installed in mortuary</t>
  </si>
  <si>
    <t>Availability of specialist/MO to conduct autopsy as per state norms</t>
  </si>
  <si>
    <t>Availability of post mortem technician/assistant as per state guideline</t>
  </si>
  <si>
    <t>Availability of  sweeper in Mortuary</t>
  </si>
  <si>
    <t>Availability of security staff in mortuary</t>
  </si>
  <si>
    <t>Staff is skilled for preservation of dead bodies in the mortuary</t>
  </si>
  <si>
    <t>Staff is skilled for maintaining post mortem records</t>
  </si>
  <si>
    <t>Repairing Material</t>
  </si>
  <si>
    <t>Thread, needle, cotton wool, wool waste, clothes, malleable wire, polythene bag, gloves, mask and apron</t>
  </si>
  <si>
    <t>Plastic bins</t>
  </si>
  <si>
    <t>for fixing specimens</t>
  </si>
  <si>
    <t xml:space="preserve"> Weighting Mechanise. Platform scale Weighting Whole body, Balance to weight 100gm to 10 Kg, Balance to weight 0.2 gm to 10gm</t>
  </si>
  <si>
    <t>Availability of Cutting Instruments trays</t>
  </si>
  <si>
    <t>Skull Cutter, Organ Knife blade, cartilage Knife, Caltin solid, Rib cutter, Brain knife, resection knife, Scissor (of varying sizes), forceps  (of varying sizes)</t>
  </si>
  <si>
    <t>Availability of Cabinets for storage of dead bodies</t>
  </si>
  <si>
    <t>Refrigerated body storage room, Instrument trolley</t>
  </si>
  <si>
    <t>Autoclave/ Boiler</t>
  </si>
  <si>
    <t>Availability of Post mortem table</t>
  </si>
  <si>
    <t>Electrical fixture for storage cabinet</t>
  </si>
  <si>
    <t xml:space="preserve">  Availability  of furniture</t>
  </si>
  <si>
    <t>cupboard, counter for delivery of reports, table for preparation of reports chair.</t>
  </si>
  <si>
    <t xml:space="preserve">All the monitoring equipments   are calibrated </t>
  </si>
  <si>
    <t xml:space="preserve">Department maintained stock and expenditure register </t>
  </si>
  <si>
    <t>Adequate illumination at post mortem table</t>
  </si>
  <si>
    <t>Adequate illumination at morgue</t>
  </si>
  <si>
    <t xml:space="preserve">Hospital ensures unauthorised entry into  mortuary is not permitted </t>
  </si>
  <si>
    <t>Temperature control and ventilation in Mortuary</t>
  </si>
  <si>
    <t>Hospital has sound security system to manage overcrowding in Mortuary</t>
  </si>
  <si>
    <t>Post-mortem table is intact and with out rust</t>
  </si>
  <si>
    <t>Hospital maintains  open area and landscaping</t>
  </si>
  <si>
    <t>No condemned/Junk material stored in the mortuary</t>
  </si>
  <si>
    <t>Availability of water in sinks, washbasin and post mortem table should be fitted with water hose</t>
  </si>
  <si>
    <t>Availability of power back in mortuary</t>
  </si>
  <si>
    <t>Standard D6</t>
  </si>
  <si>
    <t xml:space="preserve">Doctor and support staff adhere to their respective dress code </t>
  </si>
  <si>
    <t xml:space="preserve">Department has process for storage and retrieval of Medico-legal record </t>
  </si>
  <si>
    <t>MLC case reports etc.</t>
  </si>
  <si>
    <t xml:space="preserve">The facility has explicit clinical criteria for providing intubations &amp; extubation, and care of patients on ventilation and subsequently on its removal </t>
  </si>
  <si>
    <t>Mortuary has system for categorize the dead bodies before preservation.</t>
  </si>
  <si>
    <t>Main categorization in Non medico legal and medico legal which is further divided into Identified and Unknown</t>
  </si>
  <si>
    <t xml:space="preserve">Mortuary technician  to maintain full records of body brought to mortuary </t>
  </si>
  <si>
    <t>Check Mortuary register which contain details: Identification number, Name, Sex, age of deceased, date and time of death, identification mark of deceased and finger impression, details of near relative, weather autopsy is done or not, if done then date and time of autopsy, name of autopsy surgeon, date and time when body is placed in cold storage, length of body and breadth across should, list of valuables which have been removed from body, signature of technician, date and time of when body is removed &amp; Name of relative/police collecting body.</t>
  </si>
  <si>
    <t>Mortuary has system to provide identification tag/wrist band for each stored dead body</t>
  </si>
  <si>
    <t>Identification tag should be of plastic water proof type and carry information on full name,address,age,sex, registration number, date and time of death and when body kept for storage</t>
  </si>
  <si>
    <t xml:space="preserve">Mortuary has system for preparation  of body before cold storage </t>
  </si>
  <si>
    <t xml:space="preserve">Each cold storage door has holder for identification ticket </t>
  </si>
  <si>
    <t>Check identification  ticket is available on storage cabin containing dead body</t>
  </si>
  <si>
    <t>Name of deceased is written on board on wall of the room which list each cold storage compartment</t>
  </si>
  <si>
    <t xml:space="preserve">Cold storage room has system to maintain temperature of cabinets </t>
  </si>
  <si>
    <r>
      <t>Temperature should not be allowed to fall below 0</t>
    </r>
    <r>
      <rPr>
        <sz val="9"/>
        <color theme="1"/>
        <rFont val="Calibri"/>
        <family val="2"/>
        <scheme val="minor"/>
      </rPr>
      <t>o</t>
    </r>
    <r>
      <rPr>
        <sz val="11"/>
        <color theme="1"/>
        <rFont val="Calibri"/>
        <family val="2"/>
        <scheme val="minor"/>
      </rPr>
      <t>C for short duration preservation while to preserve the body for long time it must be deep frozen so -20</t>
    </r>
    <r>
      <rPr>
        <sz val="9"/>
        <color theme="1"/>
        <rFont val="Calibri"/>
        <family val="2"/>
        <scheme val="minor"/>
      </rPr>
      <t>o</t>
    </r>
    <r>
      <rPr>
        <sz val="11"/>
        <color theme="1"/>
        <rFont val="Calibri"/>
        <family val="2"/>
        <scheme val="minor"/>
      </rPr>
      <t>C temp must be kept for one compartment</t>
    </r>
  </si>
  <si>
    <t>Hospital has system to intimate mortuary staff before sending body to mortuary</t>
  </si>
  <si>
    <t xml:space="preserve"> All  bodies sent  to mortuary is accompanied  with copy of death certificate issued by hospital</t>
  </si>
  <si>
    <t>Death Certificate and label is marked MLC in bold if medico legal cases</t>
  </si>
  <si>
    <t>Check death certificate /dead body.</t>
  </si>
  <si>
    <t>Mortuary/Hospital has standard label fixed to winding cloth over upper part of body</t>
  </si>
  <si>
    <t xml:space="preserve">The upper part of the body is taken out of mortuary cold storage room i.e.  head for identification </t>
  </si>
  <si>
    <t>Mortuary has system for storage of unclaimed body for fixed duration  as per state guideline</t>
  </si>
  <si>
    <t>Mortuary has system for disposal of unclaimed bodies as per state guideline</t>
  </si>
  <si>
    <t>National Health Programmes</t>
  </si>
  <si>
    <t xml:space="preserve">Staff knows when to wear clean &amp; Sterile gloves  </t>
  </si>
  <si>
    <t xml:space="preserve">Decontamination of mortuary table </t>
  </si>
  <si>
    <t>Decontamination of instrument after use</t>
  </si>
  <si>
    <t>Sterilization of mortuary  equipment</t>
  </si>
  <si>
    <t>High level disinfection by boiling or chemical  done as per protocol at mortuary</t>
  </si>
  <si>
    <t>There is system daily round by  Hospital superintendent/ Hospital Manager/ Matron in charge for monitoring of services</t>
  </si>
  <si>
    <t xml:space="preserve">Department has documented procedure for death in ward and emergency </t>
  </si>
  <si>
    <t>Department  has documented procedure for  receiving the body in mortuary</t>
  </si>
  <si>
    <t>Department has documented procedure for  storage of the body in mortuary</t>
  </si>
  <si>
    <t>Department has documented  procedure for temperature maintenance in cold store</t>
  </si>
  <si>
    <t xml:space="preserve">Department has documented procedure for corrective and preventive  maintenance of cold stores </t>
  </si>
  <si>
    <t>Department has documented procedure for  tagging of the dead bodies</t>
  </si>
  <si>
    <t>Department has documented procedure for maintenance of records</t>
  </si>
  <si>
    <t>Department has documented procedure sending the bodies for autopsy</t>
  </si>
  <si>
    <t>Department has documented procedure for hand over the body to deceased relatives</t>
  </si>
  <si>
    <t>Department has documented procedure for issuing the records to police and patient relatives</t>
  </si>
  <si>
    <t>Department has documented procedure for storage and send the viscera/tissue  for further investigation</t>
  </si>
  <si>
    <t>Department has documented procedure for cleaning and upkeep of mortuary and post mortem room</t>
  </si>
  <si>
    <t>Work instructions are  displayed</t>
  </si>
  <si>
    <t>Work Instruction for Dead body storage, receiving and issue of dead body</t>
  </si>
  <si>
    <t>Action Plan is prepared</t>
  </si>
  <si>
    <t>Area of Concern - H Outcomes</t>
  </si>
  <si>
    <t>Proportion of non MLC cases</t>
  </si>
  <si>
    <t>Occupancy rate of cold storage for dead bodies</t>
  </si>
  <si>
    <t>Mean storage time for dead body in cold storage</t>
  </si>
  <si>
    <t>Down time Cold storage equipments</t>
  </si>
  <si>
    <t xml:space="preserve">Waiting time for carrying out post mortem </t>
  </si>
  <si>
    <t>Waiting time for getting post mortem report in MLC cases</t>
  </si>
  <si>
    <t>Checklist for Administration</t>
  </si>
  <si>
    <t xml:space="preserve">Administration Score Card </t>
  </si>
  <si>
    <t>Administration Score</t>
  </si>
  <si>
    <t xml:space="preserve">Checklist for General Administration </t>
  </si>
  <si>
    <t xml:space="preserve">Reference No. </t>
  </si>
  <si>
    <t>ME A1.15.</t>
  </si>
  <si>
    <t>Availability of functional A&amp; E department</t>
  </si>
  <si>
    <t>Availability of functional disaster management unit</t>
  </si>
  <si>
    <t>ME A1.17.</t>
  </si>
  <si>
    <t>Availability of functional Intensive care unit</t>
  </si>
  <si>
    <t xml:space="preserve">Availability of functional  Blood Bank </t>
  </si>
  <si>
    <t>ME A 2.1.</t>
  </si>
  <si>
    <t xml:space="preserve">Availability of Post Partum unit at the facility </t>
  </si>
  <si>
    <t>ME A2.2.</t>
  </si>
  <si>
    <t>ME A2.3.</t>
  </si>
  <si>
    <t xml:space="preserve">Availability of  functional SNCU </t>
  </si>
  <si>
    <t>ME A2.4.</t>
  </si>
  <si>
    <t xml:space="preserve">Availability of Functional NRC  </t>
  </si>
  <si>
    <t>Availability of dedicated paediatric ward</t>
  </si>
  <si>
    <t>Availability District Early Intervention Centre (DEIC)</t>
  </si>
  <si>
    <t>ME A2.5.</t>
  </si>
  <si>
    <t xml:space="preserve">Availability of X-Ray Unit </t>
  </si>
  <si>
    <t>Availability of in-house services. Partial Compliance if it is outsourced</t>
  </si>
  <si>
    <t xml:space="preserve">Availability of Ultrasound services </t>
  </si>
  <si>
    <t>Availability of CT scan</t>
  </si>
  <si>
    <t xml:space="preserve">Availability of In-house lab </t>
  </si>
  <si>
    <t>If lab is outsourced than give partial compliance</t>
  </si>
  <si>
    <t xml:space="preserve">Availability of ECG Services </t>
  </si>
  <si>
    <t xml:space="preserve">Formation of District Apex Group </t>
  </si>
  <si>
    <t xml:space="preserve">Headed by Dermatologist/ Physician along with specialists of Orthopaedics/ General Surgery, Ophthalmology, assisted by Physiotherapist and laboratory Technician </t>
  </si>
  <si>
    <t xml:space="preserve">Availability Functional ICTC is available </t>
  </si>
  <si>
    <t xml:space="preserve">Availability Functional ART centre is available </t>
  </si>
  <si>
    <t>ME A4.7.</t>
  </si>
  <si>
    <t>Availability of geriatric ward/Clinic</t>
  </si>
  <si>
    <t>ME A4.8.</t>
  </si>
  <si>
    <t xml:space="preserve">Availability of CCU </t>
  </si>
  <si>
    <t xml:space="preserve">Hospital has System for immediate reporting of any  disease out break authorities </t>
  </si>
  <si>
    <t xml:space="preserve">A Nodal person is designated for collecting and reporting data to IDSP cell </t>
  </si>
  <si>
    <t xml:space="preserve">Hospital disseminate the list of conditions to be reported to all clinical department </t>
  </si>
  <si>
    <t>ME A5.1.</t>
  </si>
  <si>
    <t>Availability of dietary service</t>
  </si>
  <si>
    <t>ME A5.2.</t>
  </si>
  <si>
    <t>Availability of laundry services</t>
  </si>
  <si>
    <t>Availability of security  services</t>
  </si>
  <si>
    <t>ME A5.4.</t>
  </si>
  <si>
    <t>Availability of Housekeeping  services</t>
  </si>
  <si>
    <t>ME A5.5.</t>
  </si>
  <si>
    <t>Availability of maintenance services</t>
  </si>
  <si>
    <t>ME A5.6.</t>
  </si>
  <si>
    <t>Availability of  drug storage and dispensing services</t>
  </si>
  <si>
    <t>Availability of Medical record services</t>
  </si>
  <si>
    <t xml:space="preserve">Availability of mortuary services </t>
  </si>
  <si>
    <t>ME A 6.1.</t>
  </si>
  <si>
    <t xml:space="preserve">Availability of 300 indoor functional beds per ten lakh population </t>
  </si>
  <si>
    <t>ME A 6.2.</t>
  </si>
  <si>
    <t>Community representative are Consulted while revising or expanding the scope of service</t>
  </si>
  <si>
    <t>User charges if any are decided in consultation with user groups /RKS</t>
  </si>
  <si>
    <t xml:space="preserve">Name of the facility prominently displayed at front of hospital building </t>
  </si>
  <si>
    <t xml:space="preserve">﻿Hospital lay out with location and name of the   
departments are displayed at the entrance.   
</t>
  </si>
  <si>
    <t xml:space="preserve">Hospital has established directional signage </t>
  </si>
  <si>
    <t xml:space="preserve">List of departments are displayed </t>
  </si>
  <si>
    <t>All signage are in uniform colour scheme</t>
  </si>
  <si>
    <t>Signage's are user friendly and pictorial</t>
  </si>
  <si>
    <t>Services not available are displayed</t>
  </si>
  <si>
    <t>Availability of administrative services like handicap certificate, death certificate services are displayed.</t>
  </si>
  <si>
    <t>Processing time for issuing documents and Medical records are displayed</t>
  </si>
  <si>
    <t>Mandatory information under RTI is displayed</t>
  </si>
  <si>
    <t>ME B1.3.</t>
  </si>
  <si>
    <t>Citizen charter is established in the facility</t>
  </si>
  <si>
    <t xml:space="preserve">Citizen charter includes the service Available at the facility </t>
  </si>
  <si>
    <t xml:space="preserve">Citizen Charter Includes the Timings of different services available </t>
  </si>
  <si>
    <t xml:space="preserve">Citizen Charter Includes Rights of Patients </t>
  </si>
  <si>
    <t xml:space="preserve">Citizen Charter Includes Responsibilities of Patients and Visitors </t>
  </si>
  <si>
    <t xml:space="preserve">Citizen Charters Includes Beds available </t>
  </si>
  <si>
    <t xml:space="preserve">Citizen Charter Includes the Standards and Quality of services Provided </t>
  </si>
  <si>
    <t>Citizen Charters Includes Complaints and Grievances Mechanism</t>
  </si>
  <si>
    <t xml:space="preserve">Citizen Charter Includes Mention of Services available on payment if any </t>
  </si>
  <si>
    <t xml:space="preserve">Citizen Charter Includes about person and place avail Information and assistance </t>
  </si>
  <si>
    <t xml:space="preserve">Citizen Charter Includes the Cycle time for Critical Processes </t>
  </si>
  <si>
    <t>Facility prepares a comprehensive list of user charges and display at strategic point in the hospital</t>
  </si>
  <si>
    <t>A dedicated facilitation counter/rogi sahayata kendra available</t>
  </si>
  <si>
    <t>Information regarding services available at the counter</t>
  </si>
  <si>
    <t>Important contact no. are available at the counter</t>
  </si>
  <si>
    <t>Availability of ASHA help desk</t>
  </si>
  <si>
    <t>Hospital has defined policy for non discrimination according to gender</t>
  </si>
  <si>
    <t xml:space="preserve">Environment of the health facility should be inclusive of all religious faiths  </t>
  </si>
  <si>
    <t xml:space="preserve">Staff is respectful to patients religious and cultural beliefs </t>
  </si>
  <si>
    <t>Hospital has defined policy  to ensure the religious and cultural preferences of the patient</t>
  </si>
  <si>
    <t>Approach road to hospital is accessible  without congestion  or encroachment</t>
  </si>
  <si>
    <t xml:space="preserve">Internal Pathways and corridors of the facility are without any obstruction / Protruding Object </t>
  </si>
  <si>
    <t xml:space="preserve">There are no open manholes/Potholes at access road and internal pathways </t>
  </si>
  <si>
    <t>Hospital has defined policy to provide barrier free services to patient</t>
  </si>
  <si>
    <t xml:space="preserve">Ramps shall have a slope of conducive for use </t>
  </si>
  <si>
    <t xml:space="preserve">Gradient not be steeper than 1:12 </t>
  </si>
  <si>
    <t xml:space="preserve">Ramps are provide with slip resistance surface </t>
  </si>
  <si>
    <t xml:space="preserve">Ramps shall have adequate width </t>
  </si>
  <si>
    <t xml:space="preserve">at least 120 cm </t>
  </si>
  <si>
    <t xml:space="preserve">Warning blocks have been provide at beginning and end of the ramp and Stairs </t>
  </si>
  <si>
    <t xml:space="preserve">To aid people with visual impairment </t>
  </si>
  <si>
    <t xml:space="preserve">Hand rails are provided with stairs </t>
  </si>
  <si>
    <t xml:space="preserve">Facility conducts periodic Access Audits </t>
  </si>
  <si>
    <t>Hospital has defined policy for providing disable friendly services</t>
  </si>
  <si>
    <t xml:space="preserve">Parking area is earmarked for People with disabilities </t>
  </si>
  <si>
    <t xml:space="preserve">Symbol of Access is displayed at the facilities available for people with disabilities </t>
  </si>
  <si>
    <t>Ramps, Wheel Chair Bay, Lifts, Toilets</t>
  </si>
  <si>
    <t>Hospital has defined policy for ensuring non discrimination  on basis of social and economic status of the patient</t>
  </si>
  <si>
    <t xml:space="preserve">There are arrangement and Linkages for care of terminally ill patients </t>
  </si>
  <si>
    <t xml:space="preserve">Linkage for Palliative Care , Hospice </t>
  </si>
  <si>
    <t>There are Linkages for care , Counselling and Protection of  Victims of Violence  including domestic violence</t>
  </si>
  <si>
    <t xml:space="preserve">Linkages with NGOS, Police Mediation Cell </t>
  </si>
  <si>
    <t>There are arrangements of for adequate care and post discharge support of Orphan patients including homeless children</t>
  </si>
  <si>
    <t>Linkages with NGOS , Orphan , old age home, Children home</t>
  </si>
  <si>
    <t>Hospital has defined policy for maintenance of privacy of patients</t>
  </si>
  <si>
    <t>Hospital has defined policy for maintenance of patient records and clinical information</t>
  </si>
  <si>
    <t>Hospital defines and communicate policy regarding decent communication and courteous behaviour towards the patient and visitors</t>
  </si>
  <si>
    <t>Hospital defines the policy for privacy and confidentiality of the patient and condition related with social stigma and vulnerable groups</t>
  </si>
  <si>
    <t>Hospital define policy for taking consent.</t>
  </si>
  <si>
    <t>Staff is aware of patients rights responsibilities</t>
  </si>
  <si>
    <t>Staff is regularly sensitize about rights and responsibilities of the patient</t>
  </si>
  <si>
    <t>Availability of complaint box at administrative office and display of process for grievance re Redressal and whom to contact is displayed</t>
  </si>
  <si>
    <t>Hospital defines policy for grievance redressal mechanism</t>
  </si>
  <si>
    <t>There is defined frequency of collecting complaints from complaint box</t>
  </si>
  <si>
    <t>Records of patient complaints suggestion are maintained</t>
  </si>
  <si>
    <t>There is system of periodic review of patient complaints</t>
  </si>
  <si>
    <t>There is evidence of action taken on complaints</t>
  </si>
  <si>
    <t>Action taken are informed to the complainant</t>
  </si>
  <si>
    <t>Hospital establish policy for providing free services for GoI and state scheme</t>
  </si>
  <si>
    <t>Hospital has established policy for providing all drugs in the EDL  free of cost</t>
  </si>
  <si>
    <t>Hospital has established policy for providing all diagnostics   free of cost</t>
  </si>
  <si>
    <t>Methods for verification of documents of patient is user friendly</t>
  </si>
  <si>
    <t>Hospital has established policy to provide free of cost treatment to BPL patients</t>
  </si>
  <si>
    <t xml:space="preserve">Hospital has establish policy for timely Reimbursement and payment to beneficiaries </t>
  </si>
  <si>
    <t xml:space="preserve">Availability of dedicated RSBY help desk </t>
  </si>
  <si>
    <t xml:space="preserve">Finger print verification is done through a finger print scanner </t>
  </si>
  <si>
    <t>All tests and drugs are covered under RSBY</t>
  </si>
  <si>
    <t xml:space="preserve">Services and entitlements available under RSBY are prominently displayed </t>
  </si>
  <si>
    <t xml:space="preserve">Manual process is in place in case smart card is not working </t>
  </si>
  <si>
    <t xml:space="preserve">Residential quarters are for clinical and support staff </t>
  </si>
  <si>
    <t>Hospital has adequate space as per bed strength</t>
  </si>
  <si>
    <t>80 to 85 sqm per bed .</t>
  </si>
  <si>
    <t xml:space="preserve">Availability of public toilet for visitors </t>
  </si>
  <si>
    <t xml:space="preserve">Availability  of dharmshala/stay facility for attendants </t>
  </si>
  <si>
    <t>Adequate number of Staff toilets available in proximity to duty area</t>
  </si>
  <si>
    <t>Adequate number of Staff change room available in proximity to duty area</t>
  </si>
  <si>
    <t xml:space="preserve">Separate cafeteria for patient and their relatives </t>
  </si>
  <si>
    <t xml:space="preserve">Cafeteria/ Recreation room for staff </t>
  </si>
  <si>
    <t>Availability of Staff amenities at nursing station and duty room</t>
  </si>
  <si>
    <t xml:space="preserve">Hospital has independent entry for emergency, OPD and support services/staff </t>
  </si>
  <si>
    <t xml:space="preserve">Corridors shall be at  Wide to accommodate the daily traffic. 
</t>
  </si>
  <si>
    <t>The general traffic should not pass through the indoor/ critical patient care area</t>
  </si>
  <si>
    <t xml:space="preserve">Ambulatory services are located in outermost zone </t>
  </si>
  <si>
    <t>OPD, Emergency and Administrative offices are situated in near the entry/ exit of the hospital with direct access from approach road</t>
  </si>
  <si>
    <t xml:space="preserve">Clinical support Services are located in proximity to outer zone </t>
  </si>
  <si>
    <t xml:space="preserve">Lab , Radiology and Pharmacy </t>
  </si>
  <si>
    <t xml:space="preserve">Procedure and Intensive Care  areas are located in Middle zone of the Hospital </t>
  </si>
  <si>
    <t>Operation Theatre, ICU, SNCU, Labour Room</t>
  </si>
  <si>
    <t xml:space="preserve">Indoor area are located in Inner zone of the Hospital </t>
  </si>
  <si>
    <t xml:space="preserve">Wards and Nursing Units are located in inner most area </t>
  </si>
  <si>
    <t xml:space="preserve">Corridors shall be at  Wide to   
accommodate the daily traffic. 
</t>
  </si>
  <si>
    <t>Facility maintains open area as per floor area ratio mandated by authorities</t>
  </si>
  <si>
    <t xml:space="preserve">Hospital has 24X7 functional telephone connection </t>
  </si>
  <si>
    <t>There is designated person to answer the telephone enquiries</t>
  </si>
  <si>
    <t>Hospital has broadband internet connectivity</t>
  </si>
  <si>
    <t>There is establish system for managing postal communication</t>
  </si>
  <si>
    <t>Records are maintained for received and dispatched communication</t>
  </si>
  <si>
    <t>There is established system for internal movement  of documents and communication</t>
  </si>
  <si>
    <t>System for communicating circulars, notices and orders etc.</t>
  </si>
  <si>
    <t>There is assigned person for managing internal and external movement of documents and communications</t>
  </si>
  <si>
    <t>General notices and information are displayed at notice boards at relevant points</t>
  </si>
  <si>
    <t xml:space="preserve">There is system of removal of old notices and updating the notice board </t>
  </si>
  <si>
    <t>Availability of admission counter as per load</t>
  </si>
  <si>
    <t xml:space="preserve">There is no crises cross between General and Patient Traffic </t>
  </si>
  <si>
    <t>ME C2.1.</t>
  </si>
  <si>
    <t xml:space="preserve">Facility has been surveyed by Structural engineer for seismic vulnerability </t>
  </si>
  <si>
    <t xml:space="preserve">Ask for records of survey </t>
  </si>
  <si>
    <t>Structural Components been made earthquake proof</t>
  </si>
  <si>
    <t>Check for records of in correction has been done to strengthen structural components like columns, beams, slabs, walls etc.</t>
  </si>
  <si>
    <t xml:space="preserve">Foundation of buildings are adequate </t>
  </si>
  <si>
    <t xml:space="preserve">Check for any information available about the depth of foundation. Its should not be less the 1.5 meters </t>
  </si>
  <si>
    <t xml:space="preserve">There is no irregularity in height of different stories </t>
  </si>
  <si>
    <t xml:space="preserve">In multi story building height of the story should be of same height (Difference should not be more than 5%. </t>
  </si>
  <si>
    <t>ME C2.2.</t>
  </si>
  <si>
    <t>Lifts are installed with Automatic Rescue device.</t>
  </si>
  <si>
    <t>Every lift has Emergency Alarm System</t>
  </si>
  <si>
    <t xml:space="preserve">Periodic Maintenance of lift </t>
  </si>
  <si>
    <t>Licence for lift operation</t>
  </si>
  <si>
    <t xml:space="preserve">Facility has  mechanism for periodical check / test of all electrical installation  by competent electrical Engineer </t>
  </si>
  <si>
    <t xml:space="preserve">Facility has system for power audit of unit at defined intervals </t>
  </si>
  <si>
    <t>Danger sign is displayed at High voltage electrical installation</t>
  </si>
  <si>
    <t>All electrical panels are covered and has restricted  access</t>
  </si>
  <si>
    <t xml:space="preserve">Personal protective equipments are available with electrician </t>
  </si>
  <si>
    <t>Windows  have grills and wire meshwork</t>
  </si>
  <si>
    <t>Building including walls, roofs, floor, windows , balconies and terraces are maintained</t>
  </si>
  <si>
    <t>Terrace, roof, balconies and stair case have protective railing</t>
  </si>
  <si>
    <t xml:space="preserve">Hospital  premises has intact boundary wall </t>
  </si>
  <si>
    <t>Hospital has functional gate with provision of cow catcher</t>
  </si>
  <si>
    <t>There is system of periodic inspection of patient care areas of safety related issues</t>
  </si>
  <si>
    <t>Hospital building including walls, roofs, floor, windows , balconies and terraces are maintained</t>
  </si>
  <si>
    <t>Access to roof and terraces are restricted</t>
  </si>
  <si>
    <t>Check  the fire exits  provide egress to exterior of the building or to exterior open  space</t>
  </si>
  <si>
    <t xml:space="preserve">Check the fire exits are free from obstruction </t>
  </si>
  <si>
    <t xml:space="preserve">Facility has conducted fire safety audit by competent authority </t>
  </si>
  <si>
    <t>Evacuation plan is displayed at critical areas</t>
  </si>
  <si>
    <t>Facility has defined and implemented evacuation plan in case of fire</t>
  </si>
  <si>
    <t>No smoking sign displayed inside and outside the working area</t>
  </si>
  <si>
    <t>Facility has fire safety alarm</t>
  </si>
  <si>
    <t>There is system to track the expiry dates and periodic refilling of the extinguishers</t>
  </si>
  <si>
    <t>Periodic Training is provided for using fire extinguishers</t>
  </si>
  <si>
    <t xml:space="preserve">Periodic mock drills are conducted </t>
  </si>
  <si>
    <t>Availability of General Surgeon</t>
  </si>
  <si>
    <t>Availability of Obstetric &amp; Gynae Specialist</t>
  </si>
  <si>
    <t>Availability of General Medicine specialist</t>
  </si>
  <si>
    <t>Availability of Paediatrician</t>
  </si>
  <si>
    <t>Availability of Anaesthetics</t>
  </si>
  <si>
    <t xml:space="preserve">Availability of Ophthalmologist </t>
  </si>
  <si>
    <t>Availability of Orthopaedic Surgeon</t>
  </si>
  <si>
    <t>Availability of Pathologist</t>
  </si>
  <si>
    <t>Availability of ENT specialist</t>
  </si>
  <si>
    <t>Availability of Dentist</t>
  </si>
  <si>
    <r>
      <t xml:space="preserve"> Availability of </t>
    </r>
    <r>
      <rPr>
        <sz val="10"/>
        <color indexed="8"/>
        <rFont val="Calibri"/>
        <family val="2"/>
        <scheme val="minor"/>
      </rPr>
      <t>Dermatologist</t>
    </r>
    <r>
      <rPr>
        <sz val="11"/>
        <rFont val="Calibri"/>
        <family val="2"/>
        <scheme val="minor"/>
      </rPr>
      <t xml:space="preserve"> </t>
    </r>
  </si>
  <si>
    <r>
      <t xml:space="preserve"> Availability of </t>
    </r>
    <r>
      <rPr>
        <sz val="10"/>
        <color indexed="8"/>
        <rFont val="Calibri"/>
        <family val="2"/>
        <scheme val="minor"/>
      </rPr>
      <t>Psychiatrist</t>
    </r>
  </si>
  <si>
    <r>
      <t xml:space="preserve"> Availability of </t>
    </r>
    <r>
      <rPr>
        <sz val="10"/>
        <color indexed="8"/>
        <rFont val="Calibri"/>
        <family val="2"/>
        <scheme val="minor"/>
      </rPr>
      <t xml:space="preserve">Microbiologist </t>
    </r>
    <r>
      <rPr>
        <sz val="11"/>
        <rFont val="Calibri"/>
        <family val="2"/>
        <scheme val="minor"/>
      </rPr>
      <t xml:space="preserve"> </t>
    </r>
  </si>
  <si>
    <r>
      <t xml:space="preserve"> Availability of </t>
    </r>
    <r>
      <rPr>
        <sz val="10"/>
        <color indexed="8"/>
        <rFont val="Calibri"/>
        <family val="2"/>
        <scheme val="minor"/>
      </rPr>
      <t>AYUSH Doctors</t>
    </r>
  </si>
  <si>
    <t xml:space="preserve">Availability of general duty doctors </t>
  </si>
  <si>
    <r>
      <t xml:space="preserve">Availability </t>
    </r>
    <r>
      <rPr>
        <sz val="11"/>
        <color indexed="8"/>
        <rFont val="Calibri"/>
        <family val="2"/>
        <scheme val="minor"/>
      </rPr>
      <t xml:space="preserve">Lab Tech </t>
    </r>
    <r>
      <rPr>
        <sz val="11"/>
        <rFont val="Calibri"/>
        <family val="2"/>
        <scheme val="minor"/>
      </rPr>
      <t xml:space="preserve"> </t>
    </r>
  </si>
  <si>
    <r>
      <t xml:space="preserve"> Availability </t>
    </r>
    <r>
      <rPr>
        <sz val="11"/>
        <color indexed="8"/>
        <rFont val="Calibri"/>
        <family val="2"/>
        <scheme val="minor"/>
      </rPr>
      <t xml:space="preserve">Pharmacist </t>
    </r>
    <r>
      <rPr>
        <sz val="11"/>
        <rFont val="Calibri"/>
        <family val="2"/>
        <scheme val="minor"/>
      </rPr>
      <t xml:space="preserve"> </t>
    </r>
  </si>
  <si>
    <r>
      <t xml:space="preserve"> Availability </t>
    </r>
    <r>
      <rPr>
        <sz val="11"/>
        <color indexed="8"/>
        <rFont val="Calibri"/>
        <family val="2"/>
        <scheme val="minor"/>
      </rPr>
      <t xml:space="preserve">Radiographer </t>
    </r>
    <r>
      <rPr>
        <sz val="11"/>
        <rFont val="Calibri"/>
        <family val="2"/>
        <scheme val="minor"/>
      </rPr>
      <t xml:space="preserve"> </t>
    </r>
  </si>
  <si>
    <r>
      <t xml:space="preserve"> Availability </t>
    </r>
    <r>
      <rPr>
        <sz val="11"/>
        <color indexed="8"/>
        <rFont val="Calibri"/>
        <family val="2"/>
        <scheme val="minor"/>
      </rPr>
      <t xml:space="preserve">ECG Tech/Eco </t>
    </r>
    <r>
      <rPr>
        <sz val="11"/>
        <rFont val="Calibri"/>
        <family val="2"/>
        <scheme val="minor"/>
      </rPr>
      <t xml:space="preserve"> </t>
    </r>
  </si>
  <si>
    <t xml:space="preserve"> Availability Audiometrician  </t>
  </si>
  <si>
    <r>
      <t xml:space="preserve"> Availability </t>
    </r>
    <r>
      <rPr>
        <sz val="11"/>
        <color indexed="8"/>
        <rFont val="Calibri"/>
        <family val="2"/>
        <scheme val="minor"/>
      </rPr>
      <t>Optha. Technician/Referactionist</t>
    </r>
  </si>
  <si>
    <r>
      <t xml:space="preserve"> Availability </t>
    </r>
    <r>
      <rPr>
        <sz val="11"/>
        <color indexed="8"/>
        <rFont val="Calibri"/>
        <family val="2"/>
        <scheme val="minor"/>
      </rPr>
      <t xml:space="preserve">Dietician </t>
    </r>
    <r>
      <rPr>
        <sz val="11"/>
        <rFont val="Calibri"/>
        <family val="2"/>
        <scheme val="minor"/>
      </rPr>
      <t xml:space="preserve"> </t>
    </r>
  </si>
  <si>
    <r>
      <t xml:space="preserve"> Availability </t>
    </r>
    <r>
      <rPr>
        <sz val="11"/>
        <color indexed="8"/>
        <rFont val="Calibri"/>
        <family val="2"/>
        <scheme val="minor"/>
      </rPr>
      <t xml:space="preserve">Physiotherapist </t>
    </r>
    <r>
      <rPr>
        <sz val="11"/>
        <rFont val="Calibri"/>
        <family val="2"/>
        <scheme val="minor"/>
      </rPr>
      <t xml:space="preserve"> </t>
    </r>
  </si>
  <si>
    <r>
      <t xml:space="preserve"> Availability </t>
    </r>
    <r>
      <rPr>
        <sz val="11"/>
        <color indexed="8"/>
        <rFont val="Calibri"/>
        <family val="2"/>
        <scheme val="minor"/>
      </rPr>
      <t xml:space="preserve">O.T. technician </t>
    </r>
    <r>
      <rPr>
        <sz val="11"/>
        <rFont val="Calibri"/>
        <family val="2"/>
        <scheme val="minor"/>
      </rPr>
      <t xml:space="preserve"> </t>
    </r>
  </si>
  <si>
    <r>
      <t xml:space="preserve"> </t>
    </r>
    <r>
      <rPr>
        <sz val="11"/>
        <color indexed="8"/>
        <rFont val="Calibri"/>
        <family val="2"/>
        <scheme val="minor"/>
      </rPr>
      <t xml:space="preserve">Counsellor </t>
    </r>
    <r>
      <rPr>
        <sz val="11"/>
        <rFont val="Calibri"/>
        <family val="2"/>
        <scheme val="minor"/>
      </rPr>
      <t xml:space="preserve"> </t>
    </r>
  </si>
  <si>
    <r>
      <t xml:space="preserve"> </t>
    </r>
    <r>
      <rPr>
        <sz val="11"/>
        <color indexed="8"/>
        <rFont val="Calibri"/>
        <family val="2"/>
        <scheme val="minor"/>
      </rPr>
      <t xml:space="preserve">Dental Technician </t>
    </r>
    <r>
      <rPr>
        <sz val="11"/>
        <rFont val="Calibri"/>
        <family val="2"/>
        <scheme val="minor"/>
      </rPr>
      <t xml:space="preserve"> </t>
    </r>
  </si>
  <si>
    <r>
      <t xml:space="preserve"> </t>
    </r>
    <r>
      <rPr>
        <sz val="11"/>
        <color indexed="8"/>
        <rFont val="Calibri"/>
        <family val="2"/>
        <scheme val="minor"/>
      </rPr>
      <t xml:space="preserve">Rehabilitation Therapist </t>
    </r>
    <r>
      <rPr>
        <sz val="11"/>
        <rFont val="Calibri"/>
        <family val="2"/>
        <scheme val="minor"/>
      </rPr>
      <t xml:space="preserve"> </t>
    </r>
  </si>
  <si>
    <r>
      <t xml:space="preserve"> </t>
    </r>
    <r>
      <rPr>
        <sz val="11"/>
        <color indexed="8"/>
        <rFont val="Calibri"/>
        <family val="2"/>
        <scheme val="minor"/>
      </rPr>
      <t>Biomedical Engineer</t>
    </r>
  </si>
  <si>
    <r>
      <t xml:space="preserve"> Availability of </t>
    </r>
    <r>
      <rPr>
        <sz val="11"/>
        <color indexed="8"/>
        <rFont val="Calibri"/>
        <family val="2"/>
        <scheme val="minor"/>
      </rPr>
      <t xml:space="preserve">storekeeper </t>
    </r>
    <r>
      <rPr>
        <sz val="11"/>
        <rFont val="Calibri"/>
        <family val="2"/>
        <scheme val="minor"/>
      </rPr>
      <t xml:space="preserve"> </t>
    </r>
  </si>
  <si>
    <t>Availability of Housekeeping supervisor/In charge</t>
  </si>
  <si>
    <t xml:space="preserve">Availability of security In charge </t>
  </si>
  <si>
    <t>Facility conduct training need assessment periodically for all cadre of staff</t>
  </si>
  <si>
    <t>Facility has program for continuous medical education for doctors and nursing staff</t>
  </si>
  <si>
    <t>Facility prepares training calendar as per training need assessment</t>
  </si>
  <si>
    <t>Training feed back is taking and records are maintained for training</t>
  </si>
  <si>
    <t>Details and Records of training provided are  available with unit</t>
  </si>
  <si>
    <t>Training on Disaster Management</t>
  </si>
  <si>
    <t>Training on Cardio Pulmonary resuscitation</t>
  </si>
  <si>
    <t>Training on staff Safety</t>
  </si>
  <si>
    <t>Training on Measuring Hospital Performance Indicators</t>
  </si>
  <si>
    <t>Training on facility level Quality Assurance</t>
  </si>
  <si>
    <t>Hospital has policy for regular  competence testing as per job description.</t>
  </si>
  <si>
    <t>Hospital has policy to ensure drugs at all point of use as per state EDL</t>
  </si>
  <si>
    <t>Availability of equipments for Facility management</t>
  </si>
  <si>
    <t>Equipments for horticulture, electrical repair, plumbing material etc</t>
  </si>
  <si>
    <t>Availability of equipments for processing of Bio medical waste</t>
  </si>
  <si>
    <t>Autoclave and mutilator</t>
  </si>
  <si>
    <t>Availability of fixture for administrative office</t>
  </si>
  <si>
    <t>Availability of furniture for administrative office</t>
  </si>
  <si>
    <t xml:space="preserve">Facility has contract agency for maintenance for equipments </t>
  </si>
  <si>
    <t>Contact details of  the agencies responsible for maintenance are communicated to the staff</t>
  </si>
  <si>
    <t>Asset list of all equipments are maintained</t>
  </si>
  <si>
    <t>There is system to maintain records of down time of equipments</t>
  </si>
  <si>
    <t>Indexing of all equipments is done</t>
  </si>
  <si>
    <t>All equipments are covered under AMC including preventive maintenance for computers and other IT equipments</t>
  </si>
  <si>
    <t>There is system of timely corrective  break down maintenance of the  for computers and other IT equipments</t>
  </si>
  <si>
    <t>Facility has contracted agency for calibration of equipments.</t>
  </si>
  <si>
    <t xml:space="preserve">Records of the calibrated equipments are maintained </t>
  </si>
  <si>
    <t xml:space="preserve">Hospital has system to ensure that short expiry drugs are not procured </t>
  </si>
  <si>
    <t>Hospital has process for proper disposal and prevention of unintended use of expired drugs</t>
  </si>
  <si>
    <t>Hospital implements scientific inventory management system according to their needs</t>
  </si>
  <si>
    <t>ABC, VED, FSN,FIFO</t>
  </si>
  <si>
    <t>Hospital has policy that there is no stock out of the drugs and consumables at patient care area</t>
  </si>
  <si>
    <t>Hospital has a policy for ensuring proper management and restriction of unintended use of narcotic substance and psychotropic drugs as per prevalent law</t>
  </si>
  <si>
    <t>Adequate illumination in open area at night</t>
  </si>
  <si>
    <t>Adequate illumination in circulation area</t>
  </si>
  <si>
    <t>Stairs, corridor and waiting area</t>
  </si>
  <si>
    <t>Adequate illumination in  toilets</t>
  </si>
  <si>
    <t>Hospital periodically measure illumination at different area of the hospitals</t>
  </si>
  <si>
    <t>Adequate illumination at approach roads to hospital</t>
  </si>
  <si>
    <t>There is restriction on entry of vendors and hawkers inside the premise of the  hospital</t>
  </si>
  <si>
    <t xml:space="preserve">Hospital has visitor policy in place </t>
  </si>
  <si>
    <t>Hospital has policy for restriction of media person in side the hospital</t>
  </si>
  <si>
    <t>Hospital implement visitor pass area for indoor areas</t>
  </si>
  <si>
    <t>Hospital has in-house/outsourced security system in place</t>
  </si>
  <si>
    <t>Duty roaster is available for security staff</t>
  </si>
  <si>
    <t xml:space="preserve">Training  and Drills of security staff is done </t>
  </si>
  <si>
    <t>Security staff is aware of patient right, visitor policy and disaster Management</t>
  </si>
  <si>
    <t xml:space="preserve">There is system for supervision of security staff </t>
  </si>
  <si>
    <t>Facility has a security plan for deputation of guard at different location</t>
  </si>
  <si>
    <t>Responsibility and timing of opening and closing different department is fixed and documented</t>
  </si>
  <si>
    <t xml:space="preserve">There is established procedure for safe custody of keys </t>
  </si>
  <si>
    <t>There is procedure for handing over the keys at the time of shift change</t>
  </si>
  <si>
    <t>Hospital has system to manage violence /mass situation</t>
  </si>
  <si>
    <t>ME D3.5.</t>
  </si>
  <si>
    <t xml:space="preserve">No female stff is posted alone at night </t>
  </si>
  <si>
    <t xml:space="preserve">Where ever there are male employees/patients female staff are posted in pairs </t>
  </si>
  <si>
    <t xml:space="preserve">Timing of the shift is arranged keeping in mind the safety of female staff </t>
  </si>
  <si>
    <t xml:space="preserve">Committee against sexual harassment is constituted at the facility </t>
  </si>
  <si>
    <t>Staff has been provided awareness training on Gender issues</t>
  </si>
  <si>
    <t>ME D4.1.</t>
  </si>
  <si>
    <t>Boundary Walls of building is plastered and whitewashed.</t>
  </si>
  <si>
    <t>No unwanted/outdated posters on hospital boundary and building walls</t>
  </si>
  <si>
    <t xml:space="preserve">Hospital Buildings are in uniform colour scheme </t>
  </si>
  <si>
    <t>Hospital has system to whitewash the building periodically</t>
  </si>
  <si>
    <t xml:space="preserve">General waste from hospital is removed daily by municipal/outsourced agency </t>
  </si>
  <si>
    <t xml:space="preserve">Every department has Schedule of cleaning </t>
  </si>
  <si>
    <t>Every department has schedule for inspection of cleaning work</t>
  </si>
  <si>
    <t>Hospital  has system for periodic  maintenance of infrastructure at defined interval</t>
  </si>
  <si>
    <t xml:space="preserve">There is no clogged/over flowing drain in facility </t>
  </si>
  <si>
    <t xml:space="preserve">Hospital sewage is linked with municipal drainage system </t>
  </si>
  <si>
    <t>Facility has a closed drainage system</t>
  </si>
  <si>
    <t xml:space="preserve">Intramural roads are in good condition without potholes/ditches </t>
  </si>
  <si>
    <t>Facility has a annual maintenance plan for its infrastructure</t>
  </si>
  <si>
    <t>ME D4.4.</t>
  </si>
  <si>
    <t xml:space="preserve">Availability of parking space as per requirement </t>
  </si>
  <si>
    <t xml:space="preserve">Dedicated parking space for ambulances </t>
  </si>
  <si>
    <t xml:space="preserve">No water logging in side the premises of the hospital </t>
  </si>
  <si>
    <t xml:space="preserve">There is no abandoned /dilapidated building in the premises </t>
  </si>
  <si>
    <t>Proper landscaping and maintenance of trees, garden</t>
  </si>
  <si>
    <t>There shall be no encroachment in and around
the hospital</t>
  </si>
  <si>
    <t xml:space="preserve">Hospital has rain water harvesting facility </t>
  </si>
  <si>
    <t xml:space="preserve">Hospital has Herbal garden </t>
  </si>
  <si>
    <t xml:space="preserve">Hospital has condemnation policy in place </t>
  </si>
  <si>
    <t xml:space="preserve">Periodic removal of junk material done </t>
  </si>
  <si>
    <t xml:space="preserve">Hospital has designated covered place to keep junk/condemned material </t>
  </si>
  <si>
    <t xml:space="preserve">No junk/condemned articles in open spaces </t>
  </si>
  <si>
    <t>ME D4.6.</t>
  </si>
  <si>
    <t>Pest control measures are evident at facility</t>
  </si>
  <si>
    <t xml:space="preserve">Anti Termite treatment of the wooden furniture </t>
  </si>
  <si>
    <t xml:space="preserve">Hospital has adequate water storage facility as per requirements </t>
  </si>
  <si>
    <t xml:space="preserve">450-500 Litres per bed per day </t>
  </si>
  <si>
    <t xml:space="preserve">Hospital has adequate water supply from municipal /under ground source </t>
  </si>
  <si>
    <t>All water tanks are kept tightly closed</t>
  </si>
  <si>
    <t>Periodic cleaning of water tanks carried out</t>
  </si>
  <si>
    <t>Records of cleaning is maintained</t>
  </si>
  <si>
    <t>Hospitals periodically tests the quality of water from the source (municipal supply, bore well etc) for bacterial and chemical content</t>
  </si>
  <si>
    <t>Chlorination of water is done as per requirement</t>
  </si>
  <si>
    <t>RO/ Filters are available for potable drinking water</t>
  </si>
  <si>
    <t>Hospital ensures that the distribution pipelines are not running in close vicinity of the sewage system.</t>
  </si>
  <si>
    <t>Availability of noiseless generators for power back up</t>
  </si>
  <si>
    <t>Estimation of power consumption of different department of hospitals is done</t>
  </si>
  <si>
    <t xml:space="preserve">Generator has adequate capacity to provide 24x7 power back at least critical areas </t>
  </si>
  <si>
    <t>Hospital has dedicated sub station for electrical supply</t>
  </si>
  <si>
    <t xml:space="preserve">Hospital has adequate power supply connection </t>
  </si>
  <si>
    <t>3Kw to 5Kw per bed</t>
  </si>
  <si>
    <t xml:space="preserve">Use of energy efficient bulbs for light </t>
  </si>
  <si>
    <t xml:space="preserve">Manifold room is located on ground floor </t>
  </si>
  <si>
    <t xml:space="preserve">Manifold room has adequate stock of Oxygen and Nitrogen Cylinders </t>
  </si>
  <si>
    <t>At least for three days</t>
  </si>
  <si>
    <t xml:space="preserve">Cylinders banks are in duplicate </t>
  </si>
  <si>
    <t xml:space="preserve">Check for there two dedicated banks - Running and reserve fitted with automatic changeover device </t>
  </si>
  <si>
    <t>Colour of gas pipeline and Gas Cylinder are as per standards</t>
  </si>
  <si>
    <t xml:space="preserve">Alarm system has been provided to indicate any abnormal pressure change </t>
  </si>
  <si>
    <t xml:space="preserve">There is procedure for prompt replacement of empty cylinders with filled cylinders </t>
  </si>
  <si>
    <t xml:space="preserve">There is a procedure for periodic checking of all terminal units for malfunctioning </t>
  </si>
  <si>
    <t xml:space="preserve">Entry to Manifold room is prohibited </t>
  </si>
  <si>
    <t xml:space="preserve">Instruction for operating different equipment clearly displayed </t>
  </si>
  <si>
    <t>Hospital has policy to change linen</t>
  </si>
  <si>
    <t>ME D8.1.</t>
  </si>
  <si>
    <t xml:space="preserve">The facility has established procedures for management of activities of Rogi Kalyan Samitis </t>
  </si>
  <si>
    <t xml:space="preserve">Hospital Management Society/RKS is registered under societies registration act </t>
  </si>
  <si>
    <t xml:space="preserve">Availability of Income tax exemption certificate for donations </t>
  </si>
  <si>
    <t>RKS meeting are held at prescribed interval</t>
  </si>
  <si>
    <t>Minutes of meeting are recorded</t>
  </si>
  <si>
    <t>Participation of community representatives/NGO is ensured</t>
  </si>
  <si>
    <t xml:space="preserve">RKS reviews the patient complaint/ feedback and action taken </t>
  </si>
  <si>
    <t>RKS generates its own resources from donation/leasing of space</t>
  </si>
  <si>
    <t>ME D8.2.</t>
  </si>
  <si>
    <t>Community based monitoring/social audits are done at periodic intervals</t>
  </si>
  <si>
    <t>Facility communicate updated information on Quality of services</t>
  </si>
  <si>
    <t>Facility conducts public hearing at regular intervals</t>
  </si>
  <si>
    <t>ME D9.1.</t>
  </si>
  <si>
    <t xml:space="preserve">There is system to track and ensure that funds are received on time </t>
  </si>
  <si>
    <t>Funds/Grants provided are utilized in specific time limit</t>
  </si>
  <si>
    <t>There is no backlog in payment to beneficiaries as per their entitlement under different schemes</t>
  </si>
  <si>
    <t>E.g.; Payment for JSY and Family planning</t>
  </si>
  <si>
    <t>Payment to ASHA done on time</t>
  </si>
  <si>
    <t>Salaries and compensation are provided to contractual staff on time</t>
  </si>
  <si>
    <t>Facility provides utilization certificate for funds on time</t>
  </si>
  <si>
    <t>ME D9.2.</t>
  </si>
  <si>
    <t>Facility prioritize the resource available</t>
  </si>
  <si>
    <t>Requirement for funds are sent to state on time</t>
  </si>
  <si>
    <t xml:space="preserve">Availability of valid No objection Certificate from fire safety authority </t>
  </si>
  <si>
    <t xml:space="preserve">Availability of authorization for handling Bio Medical waste from pollution control board </t>
  </si>
  <si>
    <t>Availability of certificate of inspection of electrical installation</t>
  </si>
  <si>
    <t>Availability of licence for operating lift</t>
  </si>
  <si>
    <t>ME D10.2.</t>
  </si>
  <si>
    <t>Availability of copy of Bio medical waste management and handling rule 1998</t>
  </si>
  <si>
    <t>Drug and cosmetic Act 2005</t>
  </si>
  <si>
    <t>Safety code for Medical diagnostic X ray equipment and installation</t>
  </si>
  <si>
    <t>AERB safety code no. AERB/SC/MED-2(Rev 1)</t>
  </si>
  <si>
    <t>Narcotics and Psychotropic substances act 1985</t>
  </si>
  <si>
    <t>Code of Medical ethics 2002</t>
  </si>
  <si>
    <t>Nursing Council Act</t>
  </si>
  <si>
    <t>Medical Termination of Pregnancy 1971</t>
  </si>
  <si>
    <t>Person with disability Act 1995</t>
  </si>
  <si>
    <t>Pre conception pre natal diagnostic test 1996</t>
  </si>
  <si>
    <t>Right to information act 2005</t>
  </si>
  <si>
    <t>Indian Tobacco control Act 2003</t>
  </si>
  <si>
    <t>Job description of Specialist Doctor is defined and communicated</t>
  </si>
  <si>
    <t>Regular + contractual</t>
  </si>
  <si>
    <t>Job description of General duty Doctor is defined and communicated</t>
  </si>
  <si>
    <t>Job description of nursing staff  is defined and communicated</t>
  </si>
  <si>
    <t>Job description of paramedic staff is defined and communicated</t>
  </si>
  <si>
    <t>Regular + contractual. Lab technician, X ray technician, OT technician, MRD technician etc.</t>
  </si>
  <si>
    <t>Job description of counsellor  is defined and communicated</t>
  </si>
  <si>
    <t>Job description of  ward boy is defined and communicated</t>
  </si>
  <si>
    <t>Job description of security staff is defined and communicated</t>
  </si>
  <si>
    <t>Job description of  cleaning staff is defined and communicated</t>
  </si>
  <si>
    <t>Job description of Administrative staff is defined and communicated</t>
  </si>
  <si>
    <t>Regular + Contractual MS, Hospital Manager, supervisor, Matron, Ward Master. Pharmacist etc.</t>
  </si>
  <si>
    <t>Duty roster of doctors is prepared, updated and communicated</t>
  </si>
  <si>
    <t>Duty roster of Nurses is prepared, updated and communicated</t>
  </si>
  <si>
    <t>Duty roster of Paramedics is prepared, updated and communicated</t>
  </si>
  <si>
    <t>Duty roster of Cleaning staff is prepared, updated and communicated</t>
  </si>
  <si>
    <t>Duty roster of security staff is prepared, updated and communicated</t>
  </si>
  <si>
    <t xml:space="preserve">There is provision of Rotatory   posting of staff </t>
  </si>
  <si>
    <t>Facility has  established line of reporting for clinical and administrative staff</t>
  </si>
  <si>
    <t>Facility has policy for dress code for different cadre of hospital.</t>
  </si>
  <si>
    <t xml:space="preserve">I Cards  have been provided to staff </t>
  </si>
  <si>
    <t xml:space="preserve">Name plate  have been provided to staff </t>
  </si>
  <si>
    <t>ME D12.1.</t>
  </si>
  <si>
    <t xml:space="preserve">Valid contract for disposal for Bio Medical waste with common treatment facility </t>
  </si>
  <si>
    <t xml:space="preserve">Selection of outsourced agencies done through competitive tendering system </t>
  </si>
  <si>
    <t>Eligibility criteria is explicitly defined as per term of reference</t>
  </si>
  <si>
    <t>There is system to make payment as per  adequacy and quality of services provided by the vendor</t>
  </si>
  <si>
    <t>Check for  that Contract document has provision for  dedication of payment if quality of services is not good</t>
  </si>
  <si>
    <t>Payment to the outsourced services are made on time</t>
  </si>
  <si>
    <t>ME D12.2.</t>
  </si>
  <si>
    <t>Facility as defined criteria for assessment of quality of outsourced services</t>
  </si>
  <si>
    <t xml:space="preserve">Regular monitoring and evaluation of staff is done according against defined criteria </t>
  </si>
  <si>
    <t xml:space="preserve">Actions are taken against non compliance / deviation from contractual obligations </t>
  </si>
  <si>
    <t>Records of blacklisted vendors are available with facility</t>
  </si>
  <si>
    <t>Facility ensures that there is process for admission of patients after routine working hours</t>
  </si>
  <si>
    <t>Facility updates daily availability of vacant patient beds in different in door units</t>
  </si>
  <si>
    <t>Facility has established plan for accommodating high patient load due to situation like disaster/ mass casualty or disease outbreak</t>
  </si>
  <si>
    <t>Facility has policy for internal adjustment of the patient within cold wards for accommodating patient as extra temporary measure</t>
  </si>
  <si>
    <t xml:space="preserve">Facility has established policy for co ordination and handover during interdepartmental transfer </t>
  </si>
  <si>
    <t xml:space="preserve">There is a policy  for consultation of  the patient to other specialist with in the hospital </t>
  </si>
  <si>
    <t xml:space="preserve">There is policy for referral of patient for which services can not be provided at the facility  </t>
  </si>
  <si>
    <t>Facility maintain list of higher centres where patient can be managed.</t>
  </si>
  <si>
    <t xml:space="preserve">Facility ensures the referral patient to public healthcare facilities </t>
  </si>
  <si>
    <t>Facility defines and communicate referral criteria for different departments</t>
  </si>
  <si>
    <t>There is system to check that patient are not unduly referred for the services those can be available at the facility</t>
  </si>
  <si>
    <t xml:space="preserve">There is functional telemedicine centre </t>
  </si>
  <si>
    <t xml:space="preserve">Telemedicine services are utilized for continual medical education </t>
  </si>
  <si>
    <t>There is policy for identification of patient  before any clinical procedure</t>
  </si>
  <si>
    <t xml:space="preserve">There is a policy  for  ensuring  accuracy of verbal/telephonic orders  </t>
  </si>
  <si>
    <t>Hospital has policy for patient hand over during shift change</t>
  </si>
  <si>
    <t>Hospital has policy for maintaining nursing records</t>
  </si>
  <si>
    <t>There is policy for periodic monitoring of patient</t>
  </si>
  <si>
    <t>Hospital identify and communicate the category of patient considered as vulnerable</t>
  </si>
  <si>
    <t>Hospital identify and communicate the category of patient considered as high risk</t>
  </si>
  <si>
    <t>Facility has policy and enabling order for prescribing drugs in generic drug only</t>
  </si>
  <si>
    <t>Facility provides adequate copies of STG to respective department</t>
  </si>
  <si>
    <t>Facility maintains a list of updated version of STG</t>
  </si>
  <si>
    <t xml:space="preserve">Facility provides training on use of STG </t>
  </si>
  <si>
    <t>Facility has policy for reporting of adverse drug reaction</t>
  </si>
  <si>
    <t>Hospital has policy for retention period for different kinds of records</t>
  </si>
  <si>
    <t>Hospital has policy for safe disposal of records</t>
  </si>
  <si>
    <t xml:space="preserve">Hospital has prepared disaster plan </t>
  </si>
  <si>
    <t xml:space="preserve">Disaster management committee has been constituted </t>
  </si>
  <si>
    <t xml:space="preserve">Facility has established has established policy of end of life care </t>
  </si>
  <si>
    <t xml:space="preserve">Facility has established produce for reporting and follow up of AEFI </t>
  </si>
  <si>
    <t xml:space="preserve">Staff is trained for detecting , managing and reporting of AEFIs </t>
  </si>
  <si>
    <t>ME F1.1.</t>
  </si>
  <si>
    <t xml:space="preserve">Infection control committee constitute at the facility </t>
  </si>
  <si>
    <t>ICC is approved by appropriate authority</t>
  </si>
  <si>
    <t>Roles and responsibilities are defined and communicated to its members</t>
  </si>
  <si>
    <t xml:space="preserve">ICC meet at periodic time interval </t>
  </si>
  <si>
    <t>Records of Infection control activities are maintained</t>
  </si>
  <si>
    <t xml:space="preserve">Facility has in-house/ linkage with microbiology lab for culture surveillance </t>
  </si>
  <si>
    <t xml:space="preserve">There is defined  format for requisition and reporting of culture surveillance </t>
  </si>
  <si>
    <t>Reports of culture surveillance are collated  and analyzed</t>
  </si>
  <si>
    <t>Feedback is given to the respective departments</t>
  </si>
  <si>
    <t>Sample are taken for culture  to detect HAI in suspected cases.</t>
  </si>
  <si>
    <t>There is defined criteria and format for reporting HAI based on clinical observation</t>
  </si>
  <si>
    <t>Reports from different department are collated and analyzed</t>
  </si>
  <si>
    <t xml:space="preserve">Records of immunization available </t>
  </si>
  <si>
    <t xml:space="preserve">Records of Medical Checkups are available </t>
  </si>
  <si>
    <t>Facility has established procedures for regular monitoring of infection control practices</t>
  </si>
  <si>
    <t>There is designated person for Co coordinating  infection control activities</t>
  </si>
  <si>
    <t>Infection control nurse</t>
  </si>
  <si>
    <t>There is defined format/checklist for monitoring of hand washing and infection control practices</t>
  </si>
  <si>
    <t>ME F1.6.</t>
  </si>
  <si>
    <t xml:space="preserve">Facility has antibiotic policy in place </t>
  </si>
  <si>
    <t xml:space="preserve">There is system for reporting Anti Microbial Resistance with in the facility </t>
  </si>
  <si>
    <t xml:space="preserve">Antibiotic policy includes plan for identifying, transferring , discharging and readmitting patients with specific antimicrobial resistant pathogen </t>
  </si>
  <si>
    <t>Policy Includes Rational Use of Antibiotics</t>
  </si>
  <si>
    <t>Standard treatment guidelines are followed while developing Antibiotic Policy</t>
  </si>
  <si>
    <t xml:space="preserve">There is procedure for periodic Laboratory Surveillance for Antibiotic Resistance </t>
  </si>
  <si>
    <t xml:space="preserve">Facility Measures the Antibiotic Consumption Rates </t>
  </si>
  <si>
    <t>Facility ensures uninterrupted and adequate supply of antiseptic soap and alcohol hand rub in all departments</t>
  </si>
  <si>
    <t xml:space="preserve">Check for the records that training have been provided </t>
  </si>
  <si>
    <t>Facility ensures uninterrupted and adequate supply of antiseptics</t>
  </si>
  <si>
    <t>Availability of Heavy duty gloves for cleaning staff</t>
  </si>
  <si>
    <t>Availability of gum boats for cleaning staff</t>
  </si>
  <si>
    <t>Availability of mask  for cleaning staff</t>
  </si>
  <si>
    <t>Availability of apron for cleaning staff</t>
  </si>
  <si>
    <t>Facility ensure adequate and regular supply of personal protective equipments</t>
  </si>
  <si>
    <t>There is policy for judicious use of personal protective equipments specially sterile gloves</t>
  </si>
  <si>
    <t>Facility ensure adequate supply of disinfectant at the point of use</t>
  </si>
  <si>
    <t>Disinfectant like hypochlorite, bleaching powder etc.</t>
  </si>
  <si>
    <t>Staff is trained for preparation of disinfectant solution</t>
  </si>
  <si>
    <t xml:space="preserve">Facility ensure the availability of good quality disinfectant and cleaning material </t>
  </si>
  <si>
    <t xml:space="preserve">Hospital  has policy for identification and segregation of infectious patient </t>
  </si>
  <si>
    <t>There is established procedure for daily monitoring of proper segregation of Bio medical waste by a designated person</t>
  </si>
  <si>
    <t>Facility ensures supply of puncture proof containers and needle cutters</t>
  </si>
  <si>
    <t>Facility ensures availability of post exposure prophylaxis drugs</t>
  </si>
  <si>
    <t>There is system for reporting of needle stick injuries</t>
  </si>
  <si>
    <t xml:space="preserve">Facility has secured designated place for storage of Bio Medical waste before disposal </t>
  </si>
  <si>
    <t>No signs of burning within the premises.</t>
  </si>
  <si>
    <t>Display of Bio Hazard sign at the point of use</t>
  </si>
  <si>
    <t>Disposal of anatomical waste as per BMW rule</t>
  </si>
  <si>
    <t>Disposal of sharp waste as per BMW rule</t>
  </si>
  <si>
    <t>Annual report to the pollution control board is submitted</t>
  </si>
  <si>
    <t xml:space="preserve">Biomedical waste transported in authorized vehicle </t>
  </si>
  <si>
    <t>District Quality Team for district hospitals are  Constituted</t>
  </si>
  <si>
    <t>Check for Office order by designated authority</t>
  </si>
  <si>
    <t>There is designated person for co coordinating overall quality assurance program at the facility</t>
  </si>
  <si>
    <t>Hospital Manager</t>
  </si>
  <si>
    <t xml:space="preserve">There is designated head of the quality team </t>
  </si>
  <si>
    <t>MS</t>
  </si>
  <si>
    <t xml:space="preserve">Team members are aware for of there respective responsibilities </t>
  </si>
  <si>
    <t>ME G1.2.</t>
  </si>
  <si>
    <t>Quality team meets monthly and review the quality activities</t>
  </si>
  <si>
    <t xml:space="preserve">Minutes of meeting are recorded </t>
  </si>
  <si>
    <t xml:space="preserve">   </t>
  </si>
  <si>
    <t xml:space="preserve">Results for internal /External assessment are discussed in the meeting </t>
  </si>
  <si>
    <t xml:space="preserve">Check the meeting records </t>
  </si>
  <si>
    <t>Hospital performance and indicators are reviewed in meeting</t>
  </si>
  <si>
    <t xml:space="preserve">Progress on time bound action plan is reviewed </t>
  </si>
  <si>
    <t xml:space="preserve">Follow up actions from  previous meetings are reviewed  </t>
  </si>
  <si>
    <t>Resource requirement and support from higher level are discussed</t>
  </si>
  <si>
    <t>Quality team review that all the services mentioned in RMNCHA  are delivered as per guideline</t>
  </si>
  <si>
    <t>Quality team review that all the services mentioned in National Health Program are delivered as per guideline</t>
  </si>
  <si>
    <t>Resolution of the meeting are effectively communicated to hospital staff</t>
  </si>
  <si>
    <t xml:space="preserve">Check how resolution are communicated to staff </t>
  </si>
  <si>
    <t>Quality team report regularly to DQAC about Key Performance Indicators</t>
  </si>
  <si>
    <t>Quality Team DQAC about internal assessment results and action taken</t>
  </si>
  <si>
    <t>ME G2.1.</t>
  </si>
  <si>
    <t xml:space="preserve">There is person designated to co ordinate satisfaction survey </t>
  </si>
  <si>
    <t xml:space="preserve">Patient feedback form are available in local language </t>
  </si>
  <si>
    <t>Adequate sample size is taken to conduct patient satisfaction</t>
  </si>
  <si>
    <t>There is procedure to conduct employee satisfaction survey at periodic intervals</t>
  </si>
  <si>
    <t>ME G2.2.</t>
  </si>
  <si>
    <t>There is procedure for compilation of patient  feedback forms</t>
  </si>
  <si>
    <t xml:space="preserve">Patient feedback is analyzed on monthly basis </t>
  </si>
  <si>
    <t>Overall department wise/attribute wise score are calculated</t>
  </si>
  <si>
    <t>Root cause analysis is done for low performing attributes</t>
  </si>
  <si>
    <t>Results of Patient satisfaction survey are recorded and disseminated to concerned staff</t>
  </si>
  <si>
    <t>There is procedure for analysis  of Employee satisfaction survey</t>
  </si>
  <si>
    <t>There is procedure for root cause analysis  of Employee satisfaction survey</t>
  </si>
  <si>
    <t>ME G2.3.</t>
  </si>
  <si>
    <t xml:space="preserve"> There is procedure for preparing Action plan for improving patient satisfaction</t>
  </si>
  <si>
    <t xml:space="preserve">There is procedure to take corrective and preventive action </t>
  </si>
  <si>
    <t>There is procedure for preparing action plan for improving employee satisfaction</t>
  </si>
  <si>
    <t>Daily round schedule is defined and practiced</t>
  </si>
  <si>
    <t>External Quality assurance is done on defined interval by DQAC</t>
  </si>
  <si>
    <t>External Quality assurance is done on defined interval by SQAC</t>
  </si>
  <si>
    <t xml:space="preserve">There is system for reviewing departmental checklist and taking appropriate action </t>
  </si>
  <si>
    <t>At departmental /Hospital Level</t>
  </si>
  <si>
    <t xml:space="preserve">Hospital has documented Quality system manual </t>
  </si>
  <si>
    <t xml:space="preserve">Hospital has Records of distribution of Standard operating procedure </t>
  </si>
  <si>
    <t>Hospital has system for periodic review of the standard procedures as and when required</t>
  </si>
  <si>
    <t>Hospital has documented system for Internal audits at defined intervals</t>
  </si>
  <si>
    <t>Hospital has documented procedure for control of documents and records</t>
  </si>
  <si>
    <t xml:space="preserve">Hospital  has documented  procedure for defining Quality objectives </t>
  </si>
  <si>
    <t xml:space="preserve">Hospital has documented procedure for action planning </t>
  </si>
  <si>
    <t>Hospital has documented procedure for training and CMEs  of hospital staff at defined intervals</t>
  </si>
  <si>
    <t xml:space="preserve">Hospital has documented procedure for monthly  review meeting </t>
  </si>
  <si>
    <t xml:space="preserve">Check Staff is  trained for relevant part of SOPs </t>
  </si>
  <si>
    <t>Check for the training records</t>
  </si>
  <si>
    <t>Internal audit  plan is prepared .</t>
  </si>
  <si>
    <t>Internal audit  schedule  is prepared .</t>
  </si>
  <si>
    <t>Internal Assessors are identified</t>
  </si>
  <si>
    <t>Training of internal assessors is done</t>
  </si>
  <si>
    <t>There is process of communicating about the assessment to concerned departments</t>
  </si>
  <si>
    <t>Records of internal assessment are maintained</t>
  </si>
  <si>
    <t xml:space="preserve">Person is designed for co coordinating internal assessment </t>
  </si>
  <si>
    <t>There is established committee for reviewing maternal death</t>
  </si>
  <si>
    <t>There is established committee for reviewing new born death</t>
  </si>
  <si>
    <t>There is established committee for medical and death audit</t>
  </si>
  <si>
    <t>Drug and therapeutic committee for Prescription audits</t>
  </si>
  <si>
    <t>Medical audits are conducted at periodic interval</t>
  </si>
  <si>
    <t>Death audits are conducted at periodic interval</t>
  </si>
  <si>
    <t>Maternal and death audits are conducted as per guideline</t>
  </si>
  <si>
    <t>Prescription audits are conducted at periodic interval</t>
  </si>
  <si>
    <t>There is predefined criteria and format for medical audit</t>
  </si>
  <si>
    <t>There is predefined criteria and format for prescription audit</t>
  </si>
  <si>
    <t>There is predefined criteria and format for death audit</t>
  </si>
  <si>
    <t>Training has been provided for conducting medical and death audits</t>
  </si>
  <si>
    <t xml:space="preserve">Departmental Action plan is reviewed periodically  </t>
  </si>
  <si>
    <t>There is system to ensure that corrective and preventive action are taken timely</t>
  </si>
  <si>
    <t>5S</t>
  </si>
  <si>
    <t>Mistake proofing</t>
  </si>
  <si>
    <t>Six Sigma</t>
  </si>
  <si>
    <t>Prateo/Priorization</t>
  </si>
  <si>
    <t>Gantt Chart/Project Management</t>
  </si>
  <si>
    <t xml:space="preserve">Facility has defined, approved and communicated Risk Management framework for existing and potential risks. </t>
  </si>
  <si>
    <t xml:space="preserve">Check for adequacy of Risk Management Framework </t>
  </si>
  <si>
    <t xml:space="preserve">Review the risk management framework document. Check scope and objectives of the framework is contextual to the facility and criterion for identifying risk has been explicitly laid out. </t>
  </si>
  <si>
    <t xml:space="preserve">Check if responsibilities for identifying and managing risk has been defined and communicated </t>
  </si>
  <si>
    <t xml:space="preserve">Review risk management framework delineation of responsibilities amongst staff for identifying the risk in their work area and their management. Verify with the staff members if they are aware of their responsibilities </t>
  </si>
  <si>
    <t xml:space="preserve">Check if process of reporting risks and hazards have been defined </t>
  </si>
  <si>
    <t xml:space="preserve">Review risk management framework for process of reporting incidents including near miss and potential risks </t>
  </si>
  <si>
    <t xml:space="preserve">Check if list of existing and potential risk have been prepared </t>
  </si>
  <si>
    <t xml:space="preserve">Review risk management framework includes list of identified current and potential risks. These may included safety, strategic, financial, statutory, operational and environmental risks. </t>
  </si>
  <si>
    <t xml:space="preserve">Check training on risk management has been provided to key staff members </t>
  </si>
  <si>
    <t xml:space="preserve">Verify with the training records . Training on risk management at least should be provided to person responsible for indemnifying and managing risks </t>
  </si>
  <si>
    <t xml:space="preserve">Check risk management framework is reviewed at least once in a year </t>
  </si>
  <si>
    <t xml:space="preserve">Check with the records that quality team/ risk management committee reviews the framework at least once in a year </t>
  </si>
  <si>
    <t>G10.1</t>
  </si>
  <si>
    <t xml:space="preserve">Check if a valid risk management plan is available at the facility </t>
  </si>
  <si>
    <t xml:space="preserve">Review the risk management plan document. Check it has been updated at lest once in a month and duly approved by the head of facility. </t>
  </si>
  <si>
    <t>G10.2</t>
  </si>
  <si>
    <t xml:space="preserve">Check if risk management plan has been communicated to all stake holders </t>
  </si>
  <si>
    <t xml:space="preserve">ask staff if they are aware of key actionable points of risk management plan of their concerned areas. Check what measures hospital administration has taken for effective dissemination of risk management plan amongst staff members, outsource agencies and as well as concerned officials in district and state health administration </t>
  </si>
  <si>
    <t>G10.3</t>
  </si>
  <si>
    <t xml:space="preserve">Check  if risk assessment checklist is available with stakeholders </t>
  </si>
  <si>
    <t xml:space="preserve">Check if facility has prepared assessment checklist for identifying risk on routine basis. This checklist has been disseminate to the staff members responsible for identifying and reporting risks </t>
  </si>
  <si>
    <t>G10.4</t>
  </si>
  <si>
    <t>G10.5</t>
  </si>
  <si>
    <t xml:space="preserve">Check periodic assessment pf potential disaster is done periodically </t>
  </si>
  <si>
    <t xml:space="preserve">Check comprehensive assessment of both manmade and natural potential disaster is done at least once in year </t>
  </si>
  <si>
    <t>G10.6</t>
  </si>
  <si>
    <t>Periodic assessment for Medication and Patient care safety risks is done as per de defined criteria.</t>
  </si>
  <si>
    <t xml:space="preserve">Check periodic assessment of medication and patient care safety risk is done using defined chckliost peridically </t>
  </si>
  <si>
    <t xml:space="preserve">Verify with the records. A comprehensive risk asesement of all clincial processes should be done using pre define d critreera at least once in three month. </t>
  </si>
  <si>
    <t>G10.7</t>
  </si>
  <si>
    <t xml:space="preserve">Check if  Peridic assessment of voillence risks is done </t>
  </si>
  <si>
    <t xml:space="preserve">Verify with records. At least once in year and whenever a major incident has occurred. </t>
  </si>
  <si>
    <t>G10.8</t>
  </si>
  <si>
    <t>Check if various  risks identified during the risk assessment procees are formaly evaluated</t>
  </si>
  <si>
    <t xml:space="preserve">Risk identified should be listed and evaluated for their secerity and frequency for occurance. A risk severity score / grade should be give to each rsik identified and according gaps should be rated. Verify with the records </t>
  </si>
  <si>
    <t>G10.9</t>
  </si>
  <si>
    <t xml:space="preserve">Check if risk have high severy are priorazied. </t>
  </si>
  <si>
    <t xml:space="preserve">Check risks are prioritized base on their severity rating. Verify with the records </t>
  </si>
  <si>
    <t>G10.10</t>
  </si>
  <si>
    <t>Check if a risk register is maintained</t>
  </si>
  <si>
    <t xml:space="preserve">Check hospital administration/ responsible committee maintains a risk register which risk identified, their severity, action to be taken to mitigate risk and follow up action. Check if risk register share been updated timely. </t>
  </si>
  <si>
    <t xml:space="preserve">No. of total admissions per thousand population </t>
  </si>
  <si>
    <t>IPD per thousand population</t>
  </si>
  <si>
    <t xml:space="preserve">OPD consultation per Thousand Population </t>
  </si>
  <si>
    <t>Number of beds per 10 thousand</t>
  </si>
  <si>
    <t>Maternal mortality per 1000 deliveries</t>
  </si>
  <si>
    <t>Neonatal mortality per 1000 live births</t>
  </si>
  <si>
    <t>Nurse to bed ratio</t>
  </si>
  <si>
    <t>No. of meeting held under RKS</t>
  </si>
  <si>
    <t>Proportion of BPL patient in hospital</t>
  </si>
  <si>
    <t xml:space="preserve">Overall Referral Rate </t>
  </si>
  <si>
    <t>Overall discharge rate</t>
  </si>
  <si>
    <t>Proportion of obstetric cases out of total IPD</t>
  </si>
  <si>
    <t>Proportion of fund/ grant utilized</t>
  </si>
  <si>
    <t xml:space="preserve">Average Length of Stay </t>
  </si>
  <si>
    <t xml:space="preserve">Crude mortality rate </t>
  </si>
  <si>
    <t>Hospital acquired infection rate</t>
  </si>
  <si>
    <t>Surgical Site, Device related hospital acquired infection rate</t>
  </si>
  <si>
    <t xml:space="preserve"> Overall LAMA Rate </t>
  </si>
  <si>
    <t>Patient satisfaction Score IPD</t>
  </si>
  <si>
    <t xml:space="preserve">Staff Satisfaction Score </t>
  </si>
  <si>
    <t>Turn over rate of contractual staff</t>
  </si>
  <si>
    <t>Total</t>
  </si>
  <si>
    <t xml:space="preserve">ME A 4.12 </t>
  </si>
  <si>
    <t>The facility provided services as per Rashtriya bal swasthya Karykram</t>
  </si>
  <si>
    <t xml:space="preserve">Check that hospital administration has defined code of conduct for various cadre of staff </t>
  </si>
  <si>
    <t xml:space="preserve">Check for any circular, policy, notice, government order issued that explains the code of conduct for staff such as doctor and nurses. </t>
  </si>
  <si>
    <t xml:space="preserve">Check if staff  is aware of code of conduct </t>
  </si>
  <si>
    <t>Interview doctors and  nursing / paramedical staff on sample basis.</t>
  </si>
  <si>
    <t xml:space="preserve">Check hospital has implemented a policy of not entertaining representative of pharma companies within hospital premises </t>
  </si>
  <si>
    <t>Ask medical superintendent / manager regarding any such circular / instructions issued to the doctors. Check on sample basis if doctors are aware of this policy and do not entertain medical representatives in hospital premises</t>
  </si>
  <si>
    <t xml:space="preserve">Check hospital administration has aware of protocols for examination and treatment t of individuals brought police </t>
  </si>
  <si>
    <t xml:space="preserve">As per state law and supreme court direction </t>
  </si>
  <si>
    <t xml:space="preserve">Check hospital administration has defined protocols for data sharing </t>
  </si>
  <si>
    <t>Check list of agencies with which data shared has routinely shred has been prepared . For any other agency a formal permission is sought from competent authorities before sharing the data including international agencies, press and NGOs.</t>
  </si>
  <si>
    <t xml:space="preserve">Check hospital ensures that informed consent is taken from patient participating in any clinical or public Health research </t>
  </si>
  <si>
    <t xml:space="preserve">Check for policy or practice </t>
  </si>
  <si>
    <t xml:space="preserve">Check hospital has documented policy for issuing medical certificates </t>
  </si>
  <si>
    <t xml:space="preserve">Check for policy defines
List of certificates  can be issued by hospital
Who can issue certificates
Formats shall used for different certificates
Record keeping of issued certificate
procedures for  issuing duplicate certificates 
</t>
  </si>
  <si>
    <t>Hospital has laid strategy to resume the basic emergency and patient care services during strikes</t>
  </si>
  <si>
    <t>Check hospital administration has made 
Buffer stock and alternate source pf supplies for consumables 
Strategy and coordination with local disruption to maintain hospital  functions</t>
  </si>
  <si>
    <t xml:space="preserve">Check code of conduct copies are available at the hospital </t>
  </si>
  <si>
    <t xml:space="preserve">Check for availability of printed copies of code of conduct distributed to staff </t>
  </si>
  <si>
    <t xml:space="preserve">Facility has a defined and established procedure for effective utilization, evaluation and augmentation of competence and performance of staff </t>
  </si>
  <si>
    <t>Check objective checklist has been prepared for assessing competence of doctors, nurses and paramedical staff based on job description defined for each cadre of staff. Dakshta checklist issued by MoHFW can be used for this purpose.</t>
  </si>
  <si>
    <t xml:space="preserve">Check  performance criteria for clinical staff has been defined </t>
  </si>
  <si>
    <t xml:space="preserve">Check if performance appraisal critical  clinical staff has been defines as per state service rules/ NHM Guidelines and job description of staff </t>
  </si>
  <si>
    <t xml:space="preserve">Check if annual performance appraisal for clinical staff is practiced </t>
  </si>
  <si>
    <t xml:space="preserve">Verify with records that performance appraisal has been done at least once in a year for all Doctor, Nurses and paramedic staff .l. Check that predefined criteria has been used for the appraisal only. </t>
  </si>
  <si>
    <t xml:space="preserve">Check  performance criteria for support staff has been defined </t>
  </si>
  <si>
    <t xml:space="preserve">Check if performance appraisal critical for both support/ administrative staff has been defines as per state service rules/ NHM Guidelines and job description of staff </t>
  </si>
  <si>
    <t xml:space="preserve">Check if annual performance appraisal for support &amp; administration  staff is practiced </t>
  </si>
  <si>
    <t xml:space="preserve">Verify with records that performance appraisal has been done at least once in a year for all administrative and support staff either appointed at hospital . Check that predefined criteria has been used for the appraisal only. </t>
  </si>
  <si>
    <t>Competence assessment and performance assessment includes contractual, empanelled, and outsourced staff</t>
  </si>
  <si>
    <t>Check staff if competence assessment and performance appraisal program includes staff is inclusive contractual staff.</t>
  </si>
  <si>
    <t>Verify with records that staff on contract under NHM or any other program, staff working through outsource agencies such as housekeeping and security are also go through the competence assessment along with regular staff. Also their performance appraisal is done at least once in year by their respective employer.</t>
  </si>
  <si>
    <t xml:space="preserve">Check if hospital administration has a system for identifying the training needs and plan to address them </t>
  </si>
  <si>
    <t>Check that hospital administration  has listed the gaps found during competence assessment and performance appraisal exercise . These gaps in performance and competence are factored in while developing training plan for staff. This includes both clinical as well as non clinical staff.</t>
  </si>
  <si>
    <t>Check supervisors make periodic rounds of department and monitor that staff is working according to the training imparted. Also staff is provided on job training wherever there is still gaps</t>
  </si>
  <si>
    <t xml:space="preserve">Check if feedback is given after each round of competence assessment and performance appraisal </t>
  </si>
  <si>
    <t xml:space="preserve">Verify with records of performance appraisal for feedback has been written on appraisal form and shared with staff. Interview staff for verification for feedback has been shared </t>
  </si>
  <si>
    <t>ME C7.9</t>
  </si>
  <si>
    <t>ME E19.6</t>
  </si>
  <si>
    <t>ME 19.5</t>
  </si>
  <si>
    <t>The facility ensure adequate stay  of mother and new born in a safe environoment as per standard protocols</t>
  </si>
  <si>
    <t xml:space="preserve">Management of neonatal asphyxia is done as per guidelines </t>
  </si>
  <si>
    <t xml:space="preserve">Management of neonatal sepsis is done as per guidelines </t>
  </si>
  <si>
    <t xml:space="preserve">Management of children with Jaundice is done as per  guidelines </t>
  </si>
  <si>
    <t xml:space="preserve">Management of children with severe acutue malnutrition is done as per guideline </t>
  </si>
  <si>
    <t>ME 20.10</t>
  </si>
  <si>
    <t>The facility ensures optimal breast feedingpractices for new born &amp; infants as per guidelines</t>
  </si>
  <si>
    <t xml:space="preserve">Standard B6 </t>
  </si>
  <si>
    <t>ME B 6.7</t>
  </si>
  <si>
    <t xml:space="preserve">Checklist for Outdoor Patient Department </t>
  </si>
  <si>
    <t xml:space="preserve">OPD  Score Card </t>
  </si>
  <si>
    <t>OPD  Score</t>
  </si>
  <si>
    <t>Checklist for OPD</t>
  </si>
  <si>
    <t xml:space="preserve">Availability of functional  General Medicine Clinic </t>
  </si>
  <si>
    <t>Dedicated General speciality Medicine Clinic</t>
  </si>
  <si>
    <t xml:space="preserve">Availability of functional General Surgery Clinic </t>
  </si>
  <si>
    <t>Dedicated General speciality Surgical Clinic</t>
  </si>
  <si>
    <t xml:space="preserve">Availability of  Functional  Obstetrics &amp; Gynaecology Clinic </t>
  </si>
  <si>
    <t>Dedicated speciality  Obstetrics &amp; Gynaecology  Clinic. High risk pregnancy cases are referred from ANC clinic and consulted.</t>
  </si>
  <si>
    <t xml:space="preserve">Availability of  Paediatric Clinic </t>
  </si>
  <si>
    <t>Dedicated Paediatric speciality  Clinic</t>
  </si>
  <si>
    <t xml:space="preserve">Availability of functional Ophthalmology Clinic </t>
  </si>
  <si>
    <t>Dedicated ophthalmology clinic providing consultation services</t>
  </si>
  <si>
    <t xml:space="preserve">Availability of Functional ENT Clinic  </t>
  </si>
  <si>
    <t>Dedicated ENT providing consultation services</t>
  </si>
  <si>
    <t xml:space="preserve">Availability of OPD ENT procedures </t>
  </si>
  <si>
    <t>Foreign Body Removal (Ear and Nose),Stitching of CLW’s, Dressings, Syringing of Ear, Chemical Cauterization (Nose &amp; Ear), Eustachian Tube Function Test, Vestibular Function Test/Caloric Test</t>
  </si>
  <si>
    <t xml:space="preserve">Availability of Functional Orthopaedic Clinic  </t>
  </si>
  <si>
    <t>Dedicated clinical for Orthopaedic  consultation</t>
  </si>
  <si>
    <t>Availability of OPD Orthopaedic procedure</t>
  </si>
  <si>
    <t xml:space="preserve">plaster room procedure </t>
  </si>
  <si>
    <t xml:space="preserve">Availability of functional Skin &amp; VD Clinic </t>
  </si>
  <si>
    <t>Dedicated Clinic  providing consultation services</t>
  </si>
  <si>
    <t xml:space="preserve">Availability of functional Psychiatry Clinic  </t>
  </si>
  <si>
    <t xml:space="preserve">Availability of functional Dental Clinic </t>
  </si>
  <si>
    <t>Availability of OPD Dental procedure</t>
  </si>
  <si>
    <t>Accompanied by dental lab. Extraction, scaling, tooth extraction, denture and Restoration.</t>
  </si>
  <si>
    <t xml:space="preserve">Availability of Functional Ayush clinic </t>
  </si>
  <si>
    <t>AYUSH clinic accompanied by dispensary</t>
  </si>
  <si>
    <t xml:space="preserve">Availability of Functional Physiotherapy Unit </t>
  </si>
  <si>
    <t xml:space="preserve">Pain Management with cryotherapy, Pain Management with deep heat therapy (SWD), Increase range of motion with mobilization, </t>
  </si>
  <si>
    <t xml:space="preserve">Availability of Dressing facilities   at OPD  </t>
  </si>
  <si>
    <t>Dressing, Suturing and drainage</t>
  </si>
  <si>
    <t xml:space="preserve">Availability of  Injection room facilities at OPD </t>
  </si>
  <si>
    <t xml:space="preserve">At least 6 Hours of OPD Services are available </t>
  </si>
  <si>
    <t xml:space="preserve">Availability of functional Cardiology clinic  </t>
  </si>
  <si>
    <t>Availability of functional gastro entomology clinic</t>
  </si>
  <si>
    <t xml:space="preserve">Availability of functional nephrology clinic  </t>
  </si>
  <si>
    <t xml:space="preserve">Availability of functional Neurology clinic  </t>
  </si>
  <si>
    <t xml:space="preserve">Availability of functional endocrinology Clinic is available </t>
  </si>
  <si>
    <t xml:space="preserve">Availability of functional Oncology Clinic </t>
  </si>
  <si>
    <t xml:space="preserve">Availability of functional nuclear medicine clinic is available </t>
  </si>
  <si>
    <t xml:space="preserve">Availability of functional ANC clinic </t>
  </si>
  <si>
    <t xml:space="preserve">Availability of Functional immunization clinic </t>
  </si>
  <si>
    <t xml:space="preserve">Availability Functional IYCF clinic </t>
  </si>
  <si>
    <t xml:space="preserve">Services under RBSY </t>
  </si>
  <si>
    <t xml:space="preserve">Availability of Functional ARSH clinic </t>
  </si>
  <si>
    <t xml:space="preserve">Availability of Sample collection Centre </t>
  </si>
  <si>
    <t>Availability of TMT services</t>
  </si>
  <si>
    <t xml:space="preserve">Availability of OPD Services Under NVBDCP </t>
  </si>
  <si>
    <t>OPD Management of Malaeria, Kala Azar, Dengue</t>
  </si>
  <si>
    <t xml:space="preserve">Availability of Functional DOTS clinic  </t>
  </si>
  <si>
    <t xml:space="preserve">Availability of OPD services under NLEP </t>
  </si>
  <si>
    <t>Assessment of Disability Status</t>
  </si>
  <si>
    <t xml:space="preserve">Supply of Customized Foot wear </t>
  </si>
  <si>
    <t xml:space="preserve">Availability of Functional ICTC </t>
  </si>
  <si>
    <t xml:space="preserve">Availability of HIV Testing and Counselling </t>
  </si>
  <si>
    <t xml:space="preserve">PPTCT Services for HIV positive Pregnant Women </t>
  </si>
  <si>
    <t xml:space="preserve">Availability of Functional ART Centre </t>
  </si>
  <si>
    <t xml:space="preserve">Availability of CD4 testing facility </t>
  </si>
  <si>
    <t xml:space="preserve">Screening and early detection of visual impairment and refraction </t>
  </si>
  <si>
    <t xml:space="preserve">Refraction, syringing and probing, foreign body removal, Tonometery and retinoscopy </t>
  </si>
  <si>
    <t>Availability of OPD procedures</t>
  </si>
  <si>
    <t>Syringing and probing, foreign body removal , Tonometry ,Perimetry, Retinoscopy, Retrobulbar Injection</t>
  </si>
  <si>
    <t xml:space="preserve">Availability of counselling centre for Suicide prevention </t>
  </si>
  <si>
    <t xml:space="preserve">Dedicated Geriatric Clinic </t>
  </si>
  <si>
    <t xml:space="preserve">Functional NCD clinic is available </t>
  </si>
  <si>
    <t xml:space="preserve">Management of case referred from PHC/CHC  directly reported to Hospital </t>
  </si>
  <si>
    <t xml:space="preserve">Availability of OPD services as per State Health Programs </t>
  </si>
  <si>
    <t>Special Clinics are available for local prevalent endemics</t>
  </si>
  <si>
    <t>Ask for the specific local health problems/ diseases .i.e.. Kala azar, Swine Flue, arsenic poisoning etc.</t>
  </si>
  <si>
    <t xml:space="preserve">List of OPD Clinics are available </t>
  </si>
  <si>
    <t>Names of doctor on duty is displayed and updated</t>
  </si>
  <si>
    <t>Timing for OPD are displayed</t>
  </si>
  <si>
    <t xml:space="preserve">Entitlement under JSY , JSSK and other schemes </t>
  </si>
  <si>
    <t>Important  numbers like  ambulance are displayed</t>
  </si>
  <si>
    <t xml:space="preserve">Display of citizen charter </t>
  </si>
  <si>
    <t xml:space="preserve">User charges  for services are displayed </t>
  </si>
  <si>
    <t xml:space="preserve">OPD slip is given to the patient </t>
  </si>
  <si>
    <t>Services are delivered in a manner that is sensitive to gender, religious and cultural needs, and there are no barrier on account of physical economic, cultural or social reasons.</t>
  </si>
  <si>
    <t xml:space="preserve">Separate queue for female at registration </t>
  </si>
  <si>
    <t xml:space="preserve">Separate Female general OPD </t>
  </si>
  <si>
    <t xml:space="preserve">Separate toilets for male and female </t>
  </si>
  <si>
    <t>Availability of Wheel chair or stretcher for easy Access to the OPD</t>
  </si>
  <si>
    <t>There is no chaos and over crowding in the OPD</t>
  </si>
  <si>
    <t xml:space="preserve">One Patient is seen at a time in clinics </t>
  </si>
  <si>
    <t xml:space="preserve">Confidentiality of HIV reports at ICTC </t>
  </si>
  <si>
    <t xml:space="preserve">Privacy and confidentiality of HIV, Leprosy Patients </t>
  </si>
  <si>
    <t xml:space="preserve">Check in RTI/STI clinic </t>
  </si>
  <si>
    <t xml:space="preserve">Informed consent for before HIV testing at ICTC  </t>
  </si>
  <si>
    <t xml:space="preserve">Pre and Post test counselling is given at ICTC </t>
  </si>
  <si>
    <t>Free OPD Consultation / ANC Checkups</t>
  </si>
  <si>
    <t>For JSSK entitlement</t>
  </si>
  <si>
    <t xml:space="preserve">Free OPD Consultation for BPL patients </t>
  </si>
  <si>
    <t xml:space="preserve">Clinics has adequate space for consultation and examination  </t>
  </si>
  <si>
    <t>Adequate Space in Clinics (12 sq ft)</t>
  </si>
  <si>
    <t>Waiting area at the scale of 1 sq ft per average daily patient with minimum 400 sq ft of area</t>
  </si>
  <si>
    <t>Availability of seating arrangement in waiting area</t>
  </si>
  <si>
    <t xml:space="preserve">As per average OPD at peak time </t>
  </si>
  <si>
    <t xml:space="preserve">Availability of sub waiting at for separate clinics </t>
  </si>
  <si>
    <t xml:space="preserve">For clinics has high patient load </t>
  </si>
  <si>
    <t xml:space="preserve">See if its is easily accessible to the visitors </t>
  </si>
  <si>
    <t xml:space="preserve">Urinals 1 per 50 person
water closet and wash basins 1 per 100 person </t>
  </si>
  <si>
    <t>Availability of patient calling system</t>
  </si>
  <si>
    <t>Availability of public telephone booth</t>
  </si>
  <si>
    <t xml:space="preserve">There is designated area for registration </t>
  </si>
  <si>
    <t>Dedicated clinic for each speciality</t>
  </si>
  <si>
    <t>One clinic is not shared by 2 doctors at one time</t>
  </si>
  <si>
    <t xml:space="preserve">Dedicated examination areas is provided with each clinics </t>
  </si>
  <si>
    <t>Demarcated immunization room for pregnant women and children</t>
  </si>
  <si>
    <t>OPD has separate entry  and exit from IPD and Emergency</t>
  </si>
  <si>
    <t xml:space="preserve">Demarcated trolley/wheelchair bay </t>
  </si>
  <si>
    <t xml:space="preserve">Corridors at OPD are broad enough to manage stretcher and trolleys </t>
  </si>
  <si>
    <t xml:space="preserve">Availability of Registration  counters  as per Patient load 
</t>
  </si>
  <si>
    <t>Average Time taken for registration would be 3-5 min so number of counter required would be worked on scale of 12-20 patient/hour per counter</t>
  </si>
  <si>
    <t>Unidirectional  flow of services</t>
  </si>
  <si>
    <t>Layout of OPD shall follow functional flow of the
patients, e.g.:
Enquiry→Registration→Waiting→Sub-waiting→
Clinic→Dressing room/Injection Room→
Diagnostics (lab/X-ray)→Pharmacy→Exit</t>
  </si>
  <si>
    <t>All OPD clinics and related auxiliary services are co located in one functional area</t>
  </si>
  <si>
    <t>OPD is located near to the entry of the hospital</t>
  </si>
  <si>
    <t>OPD building does not have temporary connections and loosely hanging wires</t>
  </si>
  <si>
    <t xml:space="preserve">Floors of the OPD are non slippery and even </t>
  </si>
  <si>
    <t>OPD has sufficient fire  exit to permit safe escape to its occupant at time of fire</t>
  </si>
  <si>
    <t xml:space="preserve">Availability of specialist Doctor at OPD time </t>
  </si>
  <si>
    <t xml:space="preserve">Check for specialist are available  at scheduled time </t>
  </si>
  <si>
    <t>Availability of General duty doctor  at Screening Clinic</t>
  </si>
  <si>
    <t>Availability of Nursing staff</t>
  </si>
  <si>
    <t xml:space="preserve"> At Injection room/ OPD Clinic as Per Requirement </t>
  </si>
  <si>
    <t xml:space="preserve">Availability of dresser/paramedic at dressing room </t>
  </si>
  <si>
    <t>Counsellor for ICTC</t>
  </si>
  <si>
    <t>Full Time</t>
  </si>
  <si>
    <t xml:space="preserve">Lab technician for ICTC </t>
  </si>
  <si>
    <t xml:space="preserve">Full time </t>
  </si>
  <si>
    <t>Counsellor  for ARSH clinic</t>
  </si>
  <si>
    <t>Availability of ECG technician</t>
  </si>
  <si>
    <t>Availability of Audiometrician</t>
  </si>
  <si>
    <t>Availability of Ophthalmic assistant</t>
  </si>
  <si>
    <t>Availability of Physiotherapist</t>
  </si>
  <si>
    <t>Availability of Dental technician</t>
  </si>
  <si>
    <t>Availability of rehabilitation therapist</t>
  </si>
  <si>
    <t xml:space="preserve">availability of dedicated security guard for OPD </t>
  </si>
  <si>
    <t xml:space="preserve">Availability of registration clerks as per load </t>
  </si>
  <si>
    <t xml:space="preserve">ICTC Team Training </t>
  </si>
  <si>
    <t xml:space="preserve">Induction and refresher training for ICTC counsellor </t>
  </si>
  <si>
    <t>Induction and refresher training for ICTC lab technician</t>
  </si>
  <si>
    <t>Check the competency of staff to use OPD equipment like BP apparatus etc</t>
  </si>
  <si>
    <t>At ANC clinic staff is skilled to identify high risk pregnancies</t>
  </si>
  <si>
    <t xml:space="preserve">Counsellor is skilled for  counselling </t>
  </si>
  <si>
    <t xml:space="preserve">Availability of injectables at injection room </t>
  </si>
  <si>
    <t xml:space="preserve">ARV, TT </t>
  </si>
  <si>
    <t>Availability of vaccine as per National Immunization Program</t>
  </si>
  <si>
    <t xml:space="preserve">Availability of disposables at dressing room and  clinics </t>
  </si>
  <si>
    <t xml:space="preserve">examination gloves, Syringes, Dressing material , suturing material </t>
  </si>
  <si>
    <t xml:space="preserve">HIV testing Kits I, II and III at ICTC </t>
  </si>
  <si>
    <t xml:space="preserve">Emergency Drug Tray is maintained at injection room &amp; immunization room </t>
  </si>
  <si>
    <t xml:space="preserve">BP apparatus, thermometer, weighting machine, torch, stethoscope, Examination table </t>
  </si>
  <si>
    <t>Availability of functional Instruments/Equipments  for Gynae and obstetric</t>
  </si>
  <si>
    <t>PV examination kit, Inch tape, fetoscope, Weighting machine, BP apparatus etc.</t>
  </si>
  <si>
    <t xml:space="preserve">Availability of functional Equipment/Instruments for Orthopaedic Procedures </t>
  </si>
  <si>
    <t>X ray view box, Equipment for plaster room</t>
  </si>
  <si>
    <t xml:space="preserve">Availability of functional Instruments / Equipments for Ophthalmic Procedures </t>
  </si>
  <si>
    <t>Retinoscope, refraction kit, tonometer,perimeter, distant vision chart, Colour vision chart.</t>
  </si>
  <si>
    <t xml:space="preserve">Availability of Instruments/ Equipments Procedures for ENT procedures </t>
  </si>
  <si>
    <t xml:space="preserve">Audiometer, Laryngoscope, Otoscope, Head Light, Tuning Fork, Bronchoscope, Examination Instrument Set </t>
  </si>
  <si>
    <t xml:space="preserve">Availability of functional Instruments/ Equipments for Dental Procedures </t>
  </si>
  <si>
    <t>Dental chair, Air rotor, Endodontic set, Extraction forceps</t>
  </si>
  <si>
    <t xml:space="preserve">Availability of functional Equipment/Instruments of Physiotherapy Procedures </t>
  </si>
  <si>
    <t>Traction, Wax bath, Short Wave Diathermy, Exercise table Etc .</t>
  </si>
  <si>
    <t xml:space="preserve">Availability of Equipments for ICTC lab </t>
  </si>
  <si>
    <t>Micropipettes, Centrifuge, Needle destroyer, Refrigerators</t>
  </si>
  <si>
    <t>Refrigerator, Crash cart/Drug trolley, instrumental trolley, dressing trolley</t>
  </si>
  <si>
    <t xml:space="preserve">Spot light, electrical fixture for equipments, X ray view box </t>
  </si>
  <si>
    <t xml:space="preserve">Availability of furniture at clinics </t>
  </si>
  <si>
    <t>Doctors Chair, Patient Stool, Examination Table, Attendant Chair, Table, Footstep, cupboard</t>
  </si>
  <si>
    <t xml:space="preserve">BP apparatus, thermometer are calibrated </t>
  </si>
  <si>
    <t xml:space="preserve">There is process indenting consumables and drugs in injection/ dressing room </t>
  </si>
  <si>
    <t>Vaccine are kept at recommended temperature at immunization room</t>
  </si>
  <si>
    <t>Expiry dates for injectables are maintained at injection and immunization room</t>
  </si>
  <si>
    <t xml:space="preserve">Temperature of refrigerators are kept as per storage requirement  and records are maintained </t>
  </si>
  <si>
    <t>Cold chain is maintained at immunization room</t>
  </si>
  <si>
    <t xml:space="preserve">Check for four conditioned Ice packs are placed in Carrier Box,
DPT, DT, TT and Hep B Vaccines are  not kept in direct contact of Frozen Ice pack  </t>
  </si>
  <si>
    <t xml:space="preserve">Adequate Illumination in clinics </t>
  </si>
  <si>
    <t>Examination table</t>
  </si>
  <si>
    <t>Adequate Illumination in procedure area</t>
  </si>
  <si>
    <t>Dressing room, injection room and immunization room</t>
  </si>
  <si>
    <t>Only one patient is allowed one time at clinic</t>
  </si>
  <si>
    <t>Limited number of attendant/ relatives are allowed with patient</t>
  </si>
  <si>
    <t xml:space="preserve">Medical representative are restricted in OPD timings </t>
  </si>
  <si>
    <t>Temperature control and ventilation in waiting areas</t>
  </si>
  <si>
    <t>Temperature control and ventilation in clinics</t>
  </si>
  <si>
    <t>Hospital has sound security system to manage overcrowding in OPD</t>
  </si>
  <si>
    <t xml:space="preserve">No condemned/Junk material lying in the OPD </t>
  </si>
  <si>
    <t xml:space="preserve">Availability of power back up in OPD </t>
  </si>
  <si>
    <t xml:space="preserve">Availability of linen in examination area </t>
  </si>
  <si>
    <t>Patient demographic details are recorded in OPD registration records</t>
  </si>
  <si>
    <t xml:space="preserve">Patients are directed to relevant clinic by registration clerk based on complaint </t>
  </si>
  <si>
    <t>Registration clerk is aware of categories of the patient exempted from user charges</t>
  </si>
  <si>
    <t>There is procedure for systematic calling of patients one by one</t>
  </si>
  <si>
    <t xml:space="preserve">Patient is called by Doctor/attendant as per his/her turn on the basis of “first come first examine” basis.  </t>
  </si>
  <si>
    <t xml:space="preserve">No Patient is Consulted in Standing Position </t>
  </si>
  <si>
    <t>Clinical staff is not engaged in administrative work</t>
  </si>
  <si>
    <t>There is establish procedure for admission through OPD</t>
  </si>
  <si>
    <t>There is establish procedure for day care admission</t>
  </si>
  <si>
    <t xml:space="preserve">There is screening clinic for initial assessment of the patients </t>
  </si>
  <si>
    <t>Procedure for follow up of old patients</t>
  </si>
  <si>
    <t xml:space="preserve">Availability of referral linkages for OPD consultation. </t>
  </si>
  <si>
    <t>Facility has functional referral linkages to higher facilities</t>
  </si>
  <si>
    <t xml:space="preserve">ICTC has functional Linkages with ART and state reference Labs </t>
  </si>
  <si>
    <t xml:space="preserve">Telemedicine service are used for consultation </t>
  </si>
  <si>
    <t>For any critical patient needing urgent attention queue can be bypassed for providing services on priority basis</t>
  </si>
  <si>
    <t xml:space="preserve">Check for OPD slip if drugs are prescribed under generic name only </t>
  </si>
  <si>
    <t xml:space="preserve">A copy of Prescription is kept with the facility </t>
  </si>
  <si>
    <t>Check OPD ticket that drugs are prescribed as per STG</t>
  </si>
  <si>
    <t>Check in Injection room</t>
  </si>
  <si>
    <t xml:space="preserve">Patient History, Chief Complaint and Examination Diagnosis/ Provisional Diagnosis is recorded in OPD slip </t>
  </si>
  <si>
    <t xml:space="preserve"> Written
Prescription Treatment plan is written </t>
  </si>
  <si>
    <t xml:space="preserve">Any dressing/injection, other procedure recorded in the OPD slip </t>
  </si>
  <si>
    <t>Check for the availability of OPD slip, Requisition slips etc.</t>
  </si>
  <si>
    <t>OPD records are maintained</t>
  </si>
  <si>
    <t>OPD register, ANC register, Injection room  register etc</t>
  </si>
  <si>
    <t xml:space="preserve">Safe keeping of OPD records </t>
  </si>
  <si>
    <t xml:space="preserve">Clinics is provided with the critical value of different tests </t>
  </si>
  <si>
    <t xml:space="preserve">Line listing </t>
  </si>
  <si>
    <t xml:space="preserve">Records are maintained for ANC registered pregnant women </t>
  </si>
  <si>
    <t>Records of each ANC checkups is maintained in Mother and child protection card</t>
  </si>
  <si>
    <t>ANC checkups is done by Qualified personnel</t>
  </si>
  <si>
    <t xml:space="preserve">At ANC clinic, Pregnancy is confirmed by performing urine test </t>
  </si>
  <si>
    <t>Last menstrual period (LMP) is recorded and Expected date of Delivery (EDD) is calculated</t>
  </si>
  <si>
    <t xml:space="preserve">Weight measurement </t>
  </si>
  <si>
    <t xml:space="preserve">blood pressure, </t>
  </si>
  <si>
    <t>respiratory rate</t>
  </si>
  <si>
    <t xml:space="preserve">pallor, oedema and icterus.   </t>
  </si>
  <si>
    <t xml:space="preserve">abdominal palpation for foetal growth, foetal lie </t>
  </si>
  <si>
    <t xml:space="preserve">auscultation for foetal heart sound </t>
  </si>
  <si>
    <t>breast examination</t>
  </si>
  <si>
    <t>History of past illness / pregnancy complication is taken and recorded</t>
  </si>
  <si>
    <t xml:space="preserve">4 ANC checkups of women is confirmed </t>
  </si>
  <si>
    <t>Diagnostic  test under ANC check up are prescribed by ANC clinic</t>
  </si>
  <si>
    <t>Check for Haemoglobin, urine albumin urine sugar blood group and Rh factor Syphilis (VDRL/RPR) HIV blood sugar malaria Hepatitis B</t>
  </si>
  <si>
    <t xml:space="preserve">High risk pregnant women are referred to specialist </t>
  </si>
  <si>
    <t xml:space="preserve">Line listing of pregnant women with moderate and sever anaemia </t>
  </si>
  <si>
    <t xml:space="preserve">Provision for Injectable Iron Treatment for moderate anaemia </t>
  </si>
  <si>
    <t xml:space="preserve">nutritional counselling </t>
  </si>
  <si>
    <t>recognizing danger sign of labour</t>
  </si>
  <si>
    <t xml:space="preserve">breast feeding </t>
  </si>
  <si>
    <t>institutional delivery</t>
  </si>
  <si>
    <t>arrangement of referral transport</t>
  </si>
  <si>
    <t>birth preparedness</t>
  </si>
  <si>
    <t>family planning</t>
  </si>
  <si>
    <t xml:space="preserve">Availability of diluents for Reconstitution of measles vaccine </t>
  </si>
  <si>
    <t xml:space="preserve">Recommended temperature of diluents is insured before reconstitution </t>
  </si>
  <si>
    <t xml:space="preserve">Check diluents are kept under cold chain at least before 24 hours before reconstitution 
Diluents are kept in vaccine carrier only at immunization clinic but should not be in direct contact of ice pack </t>
  </si>
  <si>
    <t xml:space="preserve">Reconstituted vaccines are not used after recommended time </t>
  </si>
  <si>
    <t xml:space="preserve">Ask staff about when BCG, measles and JE vaccines are constituted and till when these are valid for use. Should not be used beyond 4 hours after reconstitution </t>
  </si>
  <si>
    <t xml:space="preserve">Time of opening/ Reconstitution of vial is recorded </t>
  </si>
  <si>
    <t xml:space="preserve">Check for records </t>
  </si>
  <si>
    <t xml:space="preserve">Staff checks VVM level before using vaccines </t>
  </si>
  <si>
    <t xml:space="preserve">Ask staff how to check VVM level and  how to identify discard point </t>
  </si>
  <si>
    <t xml:space="preserve">Staff is aware of how check freeze damage for T-Series vaccines </t>
  </si>
  <si>
    <t xml:space="preserve">Ask staff to demonstrate how to conduct Shake test for DPT, DT and TT </t>
  </si>
  <si>
    <t xml:space="preserve">Discarded vaccines are kept separately </t>
  </si>
  <si>
    <t xml:space="preserve">Check for no expired, frozen or with VVM beyond the discard point vaccine stored in clod chain </t>
  </si>
  <si>
    <t xml:space="preserve">Check for DPT, DT, Hep Band TT vials are not kept in direct contact of ice pack </t>
  </si>
  <si>
    <t xml:space="preserve">AD syringes are available as per requirement </t>
  </si>
  <si>
    <t xml:space="preserve">Check for 0.1 ml AD syringe for BCG and 0.5  ml syringe for others are available </t>
  </si>
  <si>
    <t xml:space="preserve">Staff knows correct use AD syringe </t>
  </si>
  <si>
    <t xml:space="preserve">Ask for demonstration , How to peel, how to remove air bubble and injection site </t>
  </si>
  <si>
    <t xml:space="preserve">Check for AD syringes are not reused </t>
  </si>
  <si>
    <t xml:space="preserve">Vaccine recipient is asked to stay for half an hour after vaccination to observer any Adverse effect following immunization </t>
  </si>
  <si>
    <t xml:space="preserve">Antipyretic  medicines available </t>
  </si>
  <si>
    <t xml:space="preserve">Availability of Immunization card </t>
  </si>
  <si>
    <t>Counselling on side effects and follow up visits done(CEI)</t>
  </si>
  <si>
    <t>Staff is aware of how to minor and serious advise events (AEFI)</t>
  </si>
  <si>
    <t xml:space="preserve">Staff knows what to do in case of anaphylaxis </t>
  </si>
  <si>
    <t xml:space="preserve">Check for adherence to clinical protocols </t>
  </si>
  <si>
    <t xml:space="preserve">Availability of ORT corner </t>
  </si>
  <si>
    <t>Provision of Antenatal natal check up for pregnant adolescent</t>
  </si>
  <si>
    <t xml:space="preserve">Nutritional Counselling, contraceptive counselling, Couple counselling ANC checkups, ensuring institutional delivery </t>
  </si>
  <si>
    <t>Counselling and provision of emergency contraceptive pills</t>
  </si>
  <si>
    <t>Check for the availability of Emergency Contraceptive pills (Levonorgesterol)</t>
  </si>
  <si>
    <t>Counselling and provision of reversible Contraceptives</t>
  </si>
  <si>
    <t xml:space="preserve">Check for the availability of Oral Contraceptive Pills, Condoms and IUD   </t>
  </si>
  <si>
    <t>Availability and Display of IEC material</t>
  </si>
  <si>
    <t>Poster Displayed, Reading Material handouts etc.</t>
  </si>
  <si>
    <t>Information and advice ob sexual and reproductive health related issues</t>
  </si>
  <si>
    <t>Advice on topic related to Growth and development,puberty,sexuality cancers, myths &amp; misconception, pregnancy, safe sex, contraception, unsafe abortion, menstrual disorders,anemia, sexual abuse ,RTI/STI's etc.</t>
  </si>
  <si>
    <t>Services for Tetanus immunization</t>
  </si>
  <si>
    <t>TT at 10 and 16 year</t>
  </si>
  <si>
    <t>Services for Prophylaxis against Nutritional Anaemia</t>
  </si>
  <si>
    <t>Haemoglobin estimation, weekly IFA tablet, and treatment for worm infestation</t>
  </si>
  <si>
    <t>Nutrition Counselling</t>
  </si>
  <si>
    <t>Services for early and safe termination of pregnancy and management of post abortion complication</t>
  </si>
  <si>
    <t>MVA procedure for pregnancy up to 8 week Post abortion counselling</t>
  </si>
  <si>
    <t>Treatment of Common RTI/STI's</t>
  </si>
  <si>
    <t>Privacy and Confidentiality, treatment Compliance, Partner Management, Follow up visit and referral</t>
  </si>
  <si>
    <t>Treatment and counselling for Menstrual disorders</t>
  </si>
  <si>
    <t xml:space="preserve">Symptomatic treatment , counselling </t>
  </si>
  <si>
    <t>Treatment and counselling for sexual concern for male and female adolescents</t>
  </si>
  <si>
    <t>Management of sexual abuse amongst Girls</t>
  </si>
  <si>
    <t>ECP, Prophylaxis against STI, PEP for hIV and Counselling</t>
  </si>
  <si>
    <t>Referral Linkages to ICTC and PPTCT</t>
  </si>
  <si>
    <t>Privacy and confidentiality maintained at ARSH clinic</t>
  </si>
  <si>
    <t>Screens and curtains for visual privacy,confidentaility policy displayed, one client at a time</t>
  </si>
  <si>
    <t>National Health Programs</t>
  </si>
  <si>
    <t xml:space="preserve">Ambulatory care  of uncomplicated P. Vivax malaria </t>
  </si>
  <si>
    <t xml:space="preserve">As per Clincal Guidelines for Treatment of Maleria 
</t>
  </si>
  <si>
    <t xml:space="preserve">Ambulatory care of uncomplicated P. Falciparum Malaria </t>
  </si>
  <si>
    <t xml:space="preserve">As per Clincal Guidelines for Treatment of Maleria </t>
  </si>
  <si>
    <t xml:space="preserve">Ambulatory care of drug resistant malaria </t>
  </si>
  <si>
    <t>Management of Paediatric Tuberculosis</t>
  </si>
  <si>
    <t>Management of Patients vith HIV infection and Tuberculosis</t>
  </si>
  <si>
    <t>Monitoring and follow up of patient done as per protocols</t>
  </si>
  <si>
    <t>There is functional Linkage between DMC and ICTC</t>
  </si>
  <si>
    <t xml:space="preserve">Validation and Diagnosis of Referred and Directly Reported Cases </t>
  </si>
  <si>
    <t xml:space="preserve">As per Operation/ Clincal Guidelines of NLEP </t>
  </si>
  <si>
    <t>Treatment of all diagnosed cases including Reaction and Neuritis</t>
  </si>
  <si>
    <t xml:space="preserve">Management of Lepra Reactions </t>
  </si>
  <si>
    <t xml:space="preserve">Management of Complicated Ulcers </t>
  </si>
  <si>
    <t xml:space="preserve">Management of Eye Complications </t>
  </si>
  <si>
    <t xml:space="preserve">Physiotherapy including Pre and Post Operative Care </t>
  </si>
  <si>
    <t xml:space="preserve">Follow-up of cases treated at tertiary Level </t>
  </si>
  <si>
    <t xml:space="preserve">Self care Counselling </t>
  </si>
  <si>
    <t xml:space="preserve">Outreach Services to Leprosy Clinics </t>
  </si>
  <si>
    <t xml:space="preserve">Screening of Cases of RCS </t>
  </si>
  <si>
    <t xml:space="preserve">Pre Test Counselling is done as per protocols </t>
  </si>
  <si>
    <t>basic information and benefits of HIV testing
potential risks such as discrimination. The client is also informed about their right to refuse, follow-up services . Pregnant
women are given additional information on nutrition, hygiene, the importance of an
institutional delivery and HIV testing so as to avoid HIV transmission from mother to child.</t>
  </si>
  <si>
    <t xml:space="preserve">Post test counselling given as per protocol </t>
  </si>
  <si>
    <t xml:space="preserve">window period, a repeat test is recommended, clients with suspected tuberculosis are referred to the nearest microscopy centre. In case of a positive test result, the counsellor assists the client to understand the   
implications of the positive test result and helps in coping with the test result. The   
counsellor also ensures access to treatment and care, and supports disclosure of the HIV   
status to the spouse.   
</t>
  </si>
  <si>
    <t xml:space="preserve">Diagnosis and treatment of opportunistic Infections </t>
  </si>
  <si>
    <t xml:space="preserve">As per NACO guidelines </t>
  </si>
  <si>
    <t xml:space="preserve">Screening of PLHA for initiating ART </t>
  </si>
  <si>
    <t xml:space="preserve">Monitoring of patients on ART and management of side effects </t>
  </si>
  <si>
    <t xml:space="preserve">Counselling and Psychological support for PLHA </t>
  </si>
  <si>
    <t xml:space="preserve">Treatment of Mental illnesses as per clinical guidelines </t>
  </si>
  <si>
    <t>Geriatic Care is provided as per Clinical Guidelines</t>
  </si>
  <si>
    <t>Opportunistic screening for diabetes,
hypertension, cardiovascular diseases</t>
  </si>
  <si>
    <t>Screening of persons above age of 30 - History of tobacco examination, BP Measurement and Blood sugar estimation
Look for records at NCD clinic</t>
  </si>
  <si>
    <t>screen women of the age group 30-69 years approaching to the hospital for early detection of cervix cancer and breast cancer.</t>
  </si>
  <si>
    <t>Health Promotion through IEC and counselling</t>
  </si>
  <si>
    <t>increased intake of healthy foods 
  increased physical activity through sports, exercise, etc.; 
  avoidance of tobacco and alcohol;  
24 
  stress management 
  warning signs of cancer etc</t>
  </si>
  <si>
    <t xml:space="preserve">Weekly reporting of Presumptive cases on form "P" from OPD clinic </t>
  </si>
  <si>
    <t xml:space="preserve">Early detection and screening for detection of deafness </t>
  </si>
  <si>
    <t>As per Clinical guidelines</t>
  </si>
  <si>
    <t>Ask staff about how they decontaminate the procedure surface like Examination table , dressing table, Stretcher/Trolleys  etc. 
(Wiping with .5% Chlorine solution</t>
  </si>
  <si>
    <t xml:space="preserve">
Ask staff how they decontaminate the instruments like Stethoscope, Dressing Instruments, Examination Instruments, Blood Pressure Cuff etc
(Soaking in 0.5% Chlorine Solution, Wiping with 0.5% Chlorine Solution </t>
  </si>
  <si>
    <t>Clinics for infectious diseases are located away from main traffic</t>
  </si>
  <si>
    <t>Preferably in remote corner with independent access</t>
  </si>
  <si>
    <t>Sitting arrangement in TB clinic is as per guideline</t>
  </si>
  <si>
    <t xml:space="preserve">Chlorine solution, Glutaraldehyde, carbolic acid </t>
  </si>
  <si>
    <t xml:space="preserve">OPD Patient satisfaction survey done on monthly basis </t>
  </si>
  <si>
    <t>Internal Quality Assurance is established at  ICTC lab</t>
  </si>
  <si>
    <t xml:space="preserve">External Quality assurance program is established at ICTC lab </t>
  </si>
  <si>
    <t>OPD has documented procedure for Registration</t>
  </si>
  <si>
    <t xml:space="preserve">OPD has documented procedure for patient calling system in OPD clinics </t>
  </si>
  <si>
    <t>OPD has documented procedure for receiving of patient in clinic</t>
  </si>
  <si>
    <t xml:space="preserve">OPD has documented process for OPD consultation </t>
  </si>
  <si>
    <t xml:space="preserve">OPD has documented procedure for investigation </t>
  </si>
  <si>
    <t>OPD has documented procedure for prescription and drug dispensing</t>
  </si>
  <si>
    <t>OPD has documented procedure for nursing process in OPD</t>
  </si>
  <si>
    <t>OPD has documented procedure for patient privacy and confidentiality</t>
  </si>
  <si>
    <t>OPD has documented procedure for conducting, analysing patient satisfaction survey</t>
  </si>
  <si>
    <t>OPD has documented procedure for equipment management and maintenance in OPD</t>
  </si>
  <si>
    <t>Department has documented procedure for Administrative  and non clinical work at OPD</t>
  </si>
  <si>
    <t>Department has documented procedure for No Smoking Policy in OPD</t>
  </si>
  <si>
    <t>OPD has documented procedure for duty roaster, punctuality, dress code and identity for OPD staff</t>
  </si>
  <si>
    <t>Relevant protocols are displayed like Clinical Protocols for ANC checkups</t>
  </si>
  <si>
    <t xml:space="preserve">Proportion of follow-up patients </t>
  </si>
  <si>
    <t xml:space="preserve">No of ANC done per thousand </t>
  </si>
  <si>
    <t xml:space="preserve">ICTC OPD per thousand </t>
  </si>
  <si>
    <t xml:space="preserve">ART patient load per thousand </t>
  </si>
  <si>
    <t xml:space="preserve">ARSH OPD per thousand </t>
  </si>
  <si>
    <t xml:space="preserve">Immunization OPD per thousand </t>
  </si>
  <si>
    <t>Medicine OPD per Doctor</t>
  </si>
  <si>
    <t xml:space="preserve">Surgery OPD per Doctor </t>
  </si>
  <si>
    <t xml:space="preserve">Paediatric OPD per Doctor </t>
  </si>
  <si>
    <t>OBG OPD per Doctor</t>
  </si>
  <si>
    <t xml:space="preserve">Dental OPD per Doctor </t>
  </si>
  <si>
    <t>Ophthalmology OPD per doctor</t>
  </si>
  <si>
    <t xml:space="preserve">Skin &amp; OPD per doctor </t>
  </si>
  <si>
    <t>TB/DOT pod per doctor</t>
  </si>
  <si>
    <t>ENT OPD per doctor</t>
  </si>
  <si>
    <t xml:space="preserve">Psychiatry OPD per doctor </t>
  </si>
  <si>
    <t xml:space="preserve">AYUSH OPD per doctor </t>
  </si>
  <si>
    <t xml:space="preserve">Consultation time at ANC Clinic </t>
  </si>
  <si>
    <t>Time motion study</t>
  </si>
  <si>
    <t xml:space="preserve">Consultation time at General Medicine Clinic </t>
  </si>
  <si>
    <t xml:space="preserve">Consultation time for General Surgery Clinic </t>
  </si>
  <si>
    <t xml:space="preserve">Consultation time for paediatric clinic </t>
  </si>
  <si>
    <t xml:space="preserve">Proportion of High risk pregnancy detected during ANC </t>
  </si>
  <si>
    <t>No of High Risk Pregnancies X100/ Total no PW used ANC services in the month</t>
  </si>
  <si>
    <t xml:space="preserve">Proportion of severe anaemia cases </t>
  </si>
  <si>
    <t xml:space="preserve">Waiting time at registration counter </t>
  </si>
  <si>
    <t xml:space="preserve">Waiting time at ANC Clinic </t>
  </si>
  <si>
    <t xml:space="preserve">Waiting time at general OPD </t>
  </si>
  <si>
    <t xml:space="preserve">Waiting time at paediatric Clinic </t>
  </si>
  <si>
    <t xml:space="preserve">Waiting time at surgical clinic </t>
  </si>
  <si>
    <t>Average door to drug time</t>
  </si>
  <si>
    <t>There is an established procedure for patients who wish to leave hospital against medical advice or refuse to receive specific  treatment</t>
  </si>
  <si>
    <t>Check established policy for end of life care is avaialble in hospital as per prevalent national &amp; state lawa</t>
  </si>
  <si>
    <t>Check established prcoedure for LAMA is available</t>
  </si>
  <si>
    <t xml:space="preserve">  </t>
  </si>
  <si>
    <t>Facility has disaster management plan in place</t>
  </si>
  <si>
    <t>Death of admitted patient is adequately recorded and communicated</t>
  </si>
  <si>
    <t>ME E 20.10</t>
  </si>
  <si>
    <r>
      <rPr>
        <sz val="11"/>
        <color theme="1"/>
        <rFont val="Calibri (Body)"/>
      </rPr>
      <t>7</t>
    </r>
    <r>
      <rPr>
        <sz val="11"/>
        <color theme="1"/>
        <rFont val="Calibri"/>
        <family val="2"/>
        <scheme val="minor"/>
      </rPr>
      <t xml:space="preserve"> </t>
    </r>
    <r>
      <rPr>
        <sz val="11"/>
        <color theme="1"/>
        <rFont val="Calibri (Body)"/>
      </rPr>
      <t>basic tools of Quality</t>
    </r>
  </si>
  <si>
    <t xml:space="preserve">Proporation of mothers given nutritional counselling </t>
  </si>
  <si>
    <t>No. of paediatric admission per 1000 indoor admission</t>
  </si>
  <si>
    <t xml:space="preserve">Attendent  Satisfaction Score </t>
  </si>
  <si>
    <t>Bed Occupancy Rate for C section ward</t>
  </si>
  <si>
    <t xml:space="preserve">Proproation of Severe anaemia cases treated with blood transfusion </t>
  </si>
  <si>
    <t>Average length of stay  for normal delivery</t>
  </si>
  <si>
    <t>Average length of stay  for C section</t>
  </si>
  <si>
    <t>Proporation of BPL patients</t>
  </si>
  <si>
    <t>The facility ensures optimal breast feeding practices for new born &amp; infants as per guidelines</t>
  </si>
  <si>
    <t>Attendent satisfaction score</t>
  </si>
  <si>
    <t>Inborn Admission rate</t>
  </si>
  <si>
    <t>Propration of admission which is outborn</t>
  </si>
  <si>
    <t>Bed Occupancy rate</t>
  </si>
  <si>
    <t>Propration oof female baboes admitted</t>
  </si>
  <si>
    <t>LAMA rate for female babies</t>
  </si>
  <si>
    <t>Proporation  of very low birth weight babies survived</t>
  </si>
  <si>
    <t>Bed turn out rate</t>
  </si>
  <si>
    <t>No. of drug stock out in SNCU</t>
  </si>
  <si>
    <t>Average waiting time for initial assessment of new born</t>
  </si>
  <si>
    <t>Proportion of new born death among inborn</t>
  </si>
  <si>
    <t>Proportion of asphyxiated new born babies admitted out of deliveries conducted at facility</t>
  </si>
  <si>
    <t>No. of newborn resuscitated</t>
  </si>
  <si>
    <t>% of environmment swab cultutre reported positive</t>
  </si>
  <si>
    <t>Maternal &amp; Child health</t>
  </si>
  <si>
    <t xml:space="preserve">Management of  neonatal jaundice is done as per guidelines </t>
  </si>
  <si>
    <t>ME A 4.10</t>
  </si>
  <si>
    <t>ME A 4.11</t>
  </si>
  <si>
    <t>ME A 4.12</t>
  </si>
  <si>
    <t xml:space="preserve">Segregation of Anatomical and solied waste in Yellow Bin </t>
  </si>
  <si>
    <t xml:space="preserve">Availability of  colour coded   non chlorinated plastic bags </t>
  </si>
  <si>
    <t xml:space="preserve">Staff is aware of mercury spill management </t>
  </si>
  <si>
    <t xml:space="preserve">Seggregation of sharps waste  including Metals in white (translucent)  Puncture proof,  Leak proof,  tamper proof containers 
 </t>
  </si>
  <si>
    <t xml:space="preserve">Contaminated and broken Glass  are disposed in puncture proof and leak proof box/ container with  Blue colour marking </t>
  </si>
  <si>
    <t xml:space="preserve">See if it has been used or just lying idle. </t>
  </si>
  <si>
    <t>Availability of functional needle cutters &amp; puncture proof, leak proof, temper proof white container for seggregation of sharps</t>
  </si>
  <si>
    <t xml:space="preserve"> Vials, slides and other broken infected glass</t>
  </si>
  <si>
    <t>See if it has been used or just lying idle.</t>
  </si>
  <si>
    <t>Should be available nears the point of generation.Needles, syringes with fixed needles, needles from needle tip cutter or  burner, scalpels, blades, or any other contaminated sharp object that may cause puncture and cuts. This includes both used, discarded and contaminated metal sharps</t>
  </si>
  <si>
    <t>Items such as tubing,  bottles, intravenous tubes and sets, catheters, urine bags, syringes (without needles and fixed needle syringes)  and vaccutainers with their needles cut) and gloves</t>
  </si>
  <si>
    <t xml:space="preserve">Human Anatomical waste, Items contaminated with blood, body fluids,dressings, plaster casts, cotton swabs and bags containing residual or discarded blood and blood components. 
 </t>
  </si>
  <si>
    <t xml:space="preserve">Pharmaceutical waste like antibiotics, cytotoxic drugs including all items contaminated with cytotoxic drugs along with glass or plastic ampoules, vials etc. </t>
  </si>
  <si>
    <t xml:space="preserve">Segregation of expired or discarded  drugs in Yellow Bin </t>
  </si>
  <si>
    <t xml:space="preserve"> Either sent back to manufacturer or disposed by incineration</t>
  </si>
  <si>
    <t>Facility ensures adequate and regular supply of non chlorinated  colour coded liners</t>
  </si>
  <si>
    <t xml:space="preserve">Separate bins for Recyclable and biodegradable waste is available </t>
  </si>
  <si>
    <t>Check adequacy in patient care and administarive areas. Also check there is no mixing of waste</t>
  </si>
  <si>
    <t xml:space="preserve">Bar code system for the bags or containers containing BMW </t>
  </si>
  <si>
    <t>Log book /Record of waste generated is maintained on day to day basis</t>
  </si>
  <si>
    <t xml:space="preserve">Check records are being displayed monthly on its web site </t>
  </si>
  <si>
    <t>Infectious Waste is not stored for more than 48 hours</t>
  </si>
  <si>
    <t>Disposal of solid  waste as per BMW rule</t>
  </si>
  <si>
    <t>Preferably by CTWF/ Deep burial/ in absence of above  autoclaving or micro waving/ hydroclaving followed by shredding or mutilation or combination of sterlization and shredding.</t>
  </si>
  <si>
    <t xml:space="preserve">Preferably by CTWF/autoclaving or dry heat sterlization followed by shredding or mutilation or encapsulation in metal contained or cement concrete </t>
  </si>
  <si>
    <t>Disposal of contaminated  waste (recyclable) as per BMW rule</t>
  </si>
  <si>
    <t>Preferably by CTWF/Autoclaving or microwaving/ hydroclaving followed by shredding or mutiliation or combination of sterlization and shredding</t>
  </si>
  <si>
    <t>Disposal of Glass ware and metallic body implants (Blue)</t>
  </si>
  <si>
    <t>Containers are puncture proof, leak proof and temper proof</t>
  </si>
  <si>
    <t xml:space="preserve"> Check there is no scope for unauthorized entry</t>
  </si>
  <si>
    <t>BMW is stored in lock and key</t>
  </si>
  <si>
    <t>Check infectious liquid waste is not directly drained in to municipal sewerage system</t>
  </si>
  <si>
    <t xml:space="preserve">Preferably by CTWF/in-house deep burial pits/ In house incinerator with prior approval </t>
  </si>
  <si>
    <t>Preferably By CTWF/ disinfection (by  soaking the washed  glass waste after cleaning with  detergent and  Sodium Hypochlorite  treatment) or through autoclaving or microwaving or hydroclaving</t>
  </si>
  <si>
    <t xml:space="preserve"> OPD services are available for family planning </t>
  </si>
  <si>
    <t>At least 6 hours</t>
  </si>
  <si>
    <t>IUCD, OCP, ECP &amp; Condoms, Antra (injectables) &amp; Chhaya (weekly OCP)</t>
  </si>
  <si>
    <t>Availability of Post partum FP services</t>
  </si>
  <si>
    <t>For sterilization surgeries, availability of  haemoglobin, Urine pregnacy test, urine analysis for sugar
and albumin</t>
  </si>
  <si>
    <t>Atleast 2 laproscopic OT tables (Hydrulic table)</t>
  </si>
  <si>
    <t>PPIUCDand IUD insertion</t>
  </si>
  <si>
    <t xml:space="preserve">Training  on Antra (Injectable Conctrapcetives) </t>
  </si>
  <si>
    <t>Chhaya training (Weekly contraceptive)</t>
  </si>
  <si>
    <t xml:space="preserve">Comprehensive Aboration care (CAC) </t>
  </si>
  <si>
    <t>Post abortion IUCD</t>
  </si>
  <si>
    <t>BLS training for all staff</t>
  </si>
  <si>
    <t xml:space="preserve">Availability of Antra (Injectables) </t>
  </si>
  <si>
    <t>Availability of Chaaya (Weekly contraceptive)</t>
  </si>
  <si>
    <t>Centralized /Cylinders</t>
  </si>
  <si>
    <t>Availability of drugs for MMA</t>
  </si>
  <si>
    <t>Mifepristone &amp; Misoprostol</t>
  </si>
  <si>
    <t xml:space="preserve">PP IUCD tray </t>
  </si>
  <si>
    <t>Instrument for MVA</t>
  </si>
  <si>
    <t>Check MVA kit (Aspirator &amp; cannuala)</t>
  </si>
  <si>
    <t>Glucometer, Doppler and HIV rapid diagnostic kit, digitial Haemoglobin meter</t>
  </si>
  <si>
    <t>Autoclave/ boiler, glutaraldehye</t>
  </si>
  <si>
    <t xml:space="preserve">Check FP LIMS for stock update                 
</t>
  </si>
  <si>
    <t xml:space="preserve">Adequate Illumination at  procedure area in OPD </t>
  </si>
  <si>
    <t>20-25OC, OT has functional room thermometer and temperature is regularly maintained</t>
  </si>
  <si>
    <t>Availability of UPS  &amp; generator</t>
  </si>
  <si>
    <t>22-49 yrs married only</t>
  </si>
  <si>
    <t>Last contraceptive used and when</t>
  </si>
  <si>
    <t>Current pregnancy status
Obstetrics history</t>
  </si>
  <si>
    <t>Check for availability of  sterilization register, IUCD &amp; PPIUCD &amp; service delivery  register, Antra- register (injectable contraceptives)</t>
  </si>
  <si>
    <t>Check filled and updated DMPA (Antra card)  client card and register for beneficiaries utilizing Antra services</t>
  </si>
  <si>
    <t>Check FP case Sheet</t>
  </si>
  <si>
    <t>FP surgeries are scheduled as per guidelines</t>
  </si>
  <si>
    <t>Single Tablet within 72 hours unprotected intercourse.</t>
  </si>
  <si>
    <t>22-49 year age
Married
at least having one year old
Spouse has not gone for sterilization</t>
  </si>
  <si>
    <t>PPIUD insertion is done as per standard protocol</t>
  </si>
  <si>
    <t xml:space="preserve"> Grasp IUCD with PPIUCD forcep using no touch technique, apply traction on anterior lip of cervix with ring (sponge holding) forcep and insert IUCD  in to lower utrine wall, remove the ring  forcep and move other hand upward to women's abdomen, move PPIUCD insertion forcep upward toward fundus, feel the resitance &amp; thrust of instrument by hand kept on abdomen, open PPIUCD forcep and realease IUCD, instument is slowly withdrawn by keeping side way to avoid dislodging of IUCD.  Ensure IUCD is not visible  if yes remove &amp; reinsert</t>
  </si>
  <si>
    <t xml:space="preserve">Allowed upto 12 weeks of gestation. </t>
  </si>
  <si>
    <t xml:space="preserve">Staff is aware of  gestational period for Medical Method of Abortion (MMA) </t>
  </si>
  <si>
    <t>Allowed upto7 weeks of gestation(49 days from the first day of the LMP).</t>
  </si>
  <si>
    <t>MMA drug protocols are followed as per guidelines</t>
  </si>
  <si>
    <t>First Visit (Day 1) - 200 mg Mifepristone (oral)
2nd Visit (Day 3) -400 mcg Misprostole (sublingual/ buccal/ vaginal/oral)
3rd Visit (Day 15)- Confirm &amp; ensure complete abortion</t>
  </si>
  <si>
    <t xml:space="preserve">1. Check aspirator retains vaccum &amp; choose appropriate size cannula.
2. Prepare Women for procedure (form c &amp; pain management)
3 Clean cervix twice with Antiseptic sol.
4. Adminster paracervical block (lignocaine)
5. Dilate Cervix using cannula
6. Suction of utrine content
7. Inspect tissue
</t>
  </si>
  <si>
    <t>Iodine, betadine etc.</t>
  </si>
  <si>
    <t>Department has documented procedure for PPIUCD insertion</t>
  </si>
  <si>
    <t>Department has manual for FP Anatra and Chhaya</t>
  </si>
  <si>
    <t>No. Antara (injectable contraceptive) user</t>
  </si>
  <si>
    <t>No. Chhaya user</t>
  </si>
  <si>
    <t>No. of PP- FP Method</t>
  </si>
  <si>
    <t>at least 10% of deliveries per facility</t>
  </si>
  <si>
    <t>Surgeries done/ surgeon : 30 /day. 2 Surgeon :50 /day.</t>
  </si>
  <si>
    <t>FP surgeries done per surgeon</t>
  </si>
  <si>
    <t>follow up register, injectble &amp; contraceptive register (Antra register)</t>
  </si>
  <si>
    <t>Basic tools of Quality</t>
  </si>
  <si>
    <t xml:space="preserve">
Staff is aware of symptoms or signs Presumptive pulmonary TB as per revised guidelines</t>
  </si>
  <si>
    <t xml:space="preserve">Cough &gt;2 weeks, fever &gt;2 weeks,
 significant weight loss, haemoptysis,
any abnormalities in chest radiography.  Addition, contact of microbiologically confirmed
TB patients, PL HIV, diabetics, malnourished, cancer
patients, patients on immunosuppressive therapy </t>
  </si>
  <si>
    <t>Staff is aware of Signs and symptoms of Extra pulmonary Tuberculosis</t>
  </si>
  <si>
    <t>Organ specific symptoms and signs like swelling of lymph nodes, pain &amp; swelling in joints, neck stiffness, disorientation, etc or constitutional symptoms like weight loss, fever&gt; 2 weeks night sweat</t>
  </si>
  <si>
    <t>Staff is aware of signs and symptoms of presumptive paediatric TB cases as per revised guidelines</t>
  </si>
  <si>
    <t>Child with persistant fever and/ or cough for more than 2 weeks. Unexplained Loss of weight/no weight gain in past 3 months/here loss of body
weight  loss of &gt;5% body weight as compared to highest weight recorded in the last
3 months.</t>
  </si>
  <si>
    <t>(1)TB patients who have failed treatment with first‑line
anti‑tubercular drugs (ATD).
(2)Paediatric TB non‑responde.
(3)TB patients who are contacts of DRTB.
(4)TB patients who are found positive on any follow‑up sputum smear examination during treatment with
first‑line ATD.
(5) Previously treated TB cases
(6)TB patients with HIV co‑infection</t>
  </si>
  <si>
    <t>Staff is aware of  presumptive DRTB cases as per revised guidelines</t>
  </si>
  <si>
    <t>Diagnosis and treatment of Presumptive pulmonary TB as per revised guidelines</t>
  </si>
  <si>
    <r>
      <t xml:space="preserve">All the presumptive TB cases undergo sputum smear examination (spot early morning or spot-spot). If first sputum is positive not at risk of DRTB, it is microbiologically confirmed.
</t>
    </r>
    <r>
      <rPr>
        <b/>
        <sz val="11"/>
        <color theme="1"/>
        <rFont val="Calibri"/>
        <family val="2"/>
        <scheme val="minor"/>
      </rPr>
      <t>Treatment of New Cases:</t>
    </r>
    <r>
      <rPr>
        <sz val="11"/>
        <color theme="1"/>
        <rFont val="Calibri"/>
        <family val="2"/>
        <scheme val="minor"/>
      </rPr>
      <t xml:space="preserve">
Treatment in IP will consist of 8weeks of INH, Rifampicin, Pyrazinamide and Ethambutol in daily dose as per weight band categories.
Only Pyrazinamide will be stopped in CP rest 3 drugs will be continue for 16 weeks.
(Daily regimen with adminstration of daily fixed dose combination of first line ATD as per weight band)
</t>
    </r>
  </si>
  <si>
    <r>
      <t xml:space="preserve">Catridge based Nucleic Acid Amplification test (CBNAAT) performed to rule out Rifampicin resistance and categorized as microbiologically confirmed drug sensitive TB or RIF resistant.
</t>
    </r>
    <r>
      <rPr>
        <b/>
        <sz val="11"/>
        <color theme="1"/>
        <rFont val="Calibri"/>
        <family val="2"/>
        <scheme val="minor"/>
      </rPr>
      <t xml:space="preserve">Treatment: 
</t>
    </r>
    <r>
      <rPr>
        <sz val="11"/>
        <color theme="1"/>
        <rFont val="Calibri"/>
        <family val="2"/>
        <scheme val="minor"/>
      </rPr>
      <t>IP will be of 12 weeks, where injection Streptomycin will be stopped after 8 weeks and remaining four drugs in daily dose for another 4 weeks as per weight band.
At CP, Pyrazinamide will be stopped while rest of drugs will be continue for another 20 weeks as daily dosage</t>
    </r>
  </si>
  <si>
    <t>Diagnostic algorithm for pulmonary, extra pulmonary and paediateric TB as per revised guidelines are readily available</t>
  </si>
  <si>
    <t>Check algorithm for all the three cases are available.</t>
  </si>
  <si>
    <t xml:space="preserve"> 1. Mono resistance (MR) –  Biological specimen of TB Patient reistant to one first line anti TB drug only.
2.  Poly resistance (PDR) – Biological speciment resitant to more than one anti TB drug, other than INH &amp; Rifampicin.
3. Multi‑drug resistance (MDR) – Biological specimen resistant to both INH and Rifampicin or with or without resistance to other first line ATD
 4.  Rifampicin resistance (RR) – Resistance to Rifampicn detected by phenotypic or genotypic method with or without resistant to other ATD exculding INH. Patient with RR manged as if MDR-TB case.
5. Extensive drug resistance- 
MDR TB case whose biological speicement resistnat to Fluroquinolone (FQ) 
and a second‑line injectable ATD </t>
  </si>
  <si>
    <t xml:space="preserve">Staff is aware of  classification done on the basis of drug resistance as per revised guidelines </t>
  </si>
  <si>
    <t>Mangement of extra pulmonary TB cases as per revised guidelines</t>
  </si>
  <si>
    <t>The CP in both new and previously treated cases may be extended 3-6 months in cases such as CNS, skeletal etc.
ATD given in fixed dose on daily basis as per weight band</t>
  </si>
  <si>
    <t>Mangement of MDR/RRTB(without additional resistance) as per revised guidelines</t>
  </si>
  <si>
    <t>6-9 months of IP with Kanamycin, Levofloxcin, Ethmabutol, Pyrazinamide, Ethionamide, And Cycloserine. !8 month of CP with Levofloxcin, Ethmabutol, Ethionamide, And Cycloserine</t>
  </si>
  <si>
    <t>Patient and family is counselled before initating TB treatment</t>
  </si>
  <si>
    <t>Educate patient and family about disease, dose schedule, duration, common side effects,methods of prevention, consequence of irregular treatment or premature cessation of treatment</t>
  </si>
  <si>
    <t>Treatment card and TB identity card  is given</t>
  </si>
  <si>
    <t>Treatment card will be issued in duplication if required</t>
  </si>
  <si>
    <r>
      <rPr>
        <b/>
        <sz val="11"/>
        <color theme="1"/>
        <rFont val="Calibri"/>
        <family val="2"/>
        <scheme val="minor"/>
      </rPr>
      <t xml:space="preserve">Clinical follow up:  </t>
    </r>
    <r>
      <rPr>
        <sz val="11"/>
        <color theme="1"/>
        <rFont val="Calibri"/>
        <family val="2"/>
        <scheme val="minor"/>
      </rPr>
      <t xml:space="preserve">
Should be at least monthly – the patient may visit the clinical facility or medical officer call for review may even visit the house of patient.
</t>
    </r>
    <r>
      <rPr>
        <b/>
        <sz val="11"/>
        <color theme="1"/>
        <rFont val="Calibri"/>
        <family val="2"/>
        <scheme val="minor"/>
      </rPr>
      <t>Laboratory follow up</t>
    </r>
    <r>
      <rPr>
        <sz val="11"/>
        <color theme="1"/>
        <rFont val="Calibri"/>
        <family val="2"/>
        <scheme val="minor"/>
      </rPr>
      <t xml:space="preserve">: Sputum smear examination at the end of IP &amp; end of treatment (for every patient)
</t>
    </r>
    <r>
      <rPr>
        <b/>
        <sz val="11"/>
        <color theme="1"/>
        <rFont val="Calibri"/>
        <family val="2"/>
        <scheme val="minor"/>
      </rPr>
      <t>Long term follow up: A</t>
    </r>
    <r>
      <rPr>
        <sz val="11"/>
        <color theme="1"/>
        <rFont val="Calibri"/>
        <family val="2"/>
        <scheme val="minor"/>
      </rPr>
      <t xml:space="preserve">fter completion of treatment, the patient should be followed up at the end of 6, 12, 18 and 24 months. Any clinical symptoms and/or cough, sputum microscopy and/or culture should be considered. </t>
    </r>
  </si>
  <si>
    <t>As per revised RNTCP Technical Guidelines</t>
  </si>
  <si>
    <t>As per  revised RNTCP Technical Guidelines</t>
  </si>
  <si>
    <t>Checklist for Operation Theatre</t>
  </si>
  <si>
    <t xml:space="preserve">Availability of General Surgery procedures </t>
  </si>
  <si>
    <t xml:space="preserve">Appendectomy, Intestinal Obstruction, Perforation, Tongue Tie, Inguinal Hernia </t>
  </si>
  <si>
    <t xml:space="preserve">Availability of Gynaecology procedures </t>
  </si>
  <si>
    <t>D &amp; E, Hysterectomy . For Obstetric procedure kindly see A2.2</t>
  </si>
  <si>
    <t xml:space="preserve">Availability of Paediatric Surgery procedure </t>
  </si>
  <si>
    <t xml:space="preserve">I&amp;D, Pepuceal Dilation, Meatomy, Gland Biopsy, Reduction Paraphimosis, Brachial/Thyoglossal Cyst and Fistula, Inguinal Herniotomy, Neonatal Intestinal Obstruction </t>
  </si>
  <si>
    <t>Availability of Ophthalmic Surgery procedures</t>
  </si>
  <si>
    <t xml:space="preserve">Cataract Extraction with IOL, Canthotomy, Paracentesis, Enucleation, Glaucoma, Cunjuctival Cyst, </t>
  </si>
  <si>
    <t xml:space="preserve">Availability of ENT surgical procedure </t>
  </si>
  <si>
    <t xml:space="preserve">Nose, Ear and Throat surgical procedures 
﻿Packing , Antral Puncture , Fracture Reduction, Mastoid Abscess I &amp; D, ﻿Mastoidectomy    Stapedotomy, Adenoidectomy, Tonsillectomy   
</t>
  </si>
  <si>
    <t xml:space="preserve">Availability of Orthopaedic surgical procedures </t>
  </si>
  <si>
    <t xml:space="preserve">Open and Closed Reduction, Nailing and Plating, Amputation, Disarticulation of Hip and Shoulder </t>
  </si>
  <si>
    <t xml:space="preserve">Availability of Oral surgery procedures </t>
  </si>
  <si>
    <t xml:space="preserve">Trauma Including Vehicular Accidents , Fracture Wiring </t>
  </si>
  <si>
    <t>Availability of Emergency OT services as and even when required</t>
  </si>
  <si>
    <t>tubal ligation</t>
  </si>
  <si>
    <t>Availability of C-section services</t>
  </si>
  <si>
    <t>Availability of OT for Management of complications</t>
  </si>
  <si>
    <t>Availability of essential new born care</t>
  </si>
  <si>
    <t>Availability of Paediatric surgical Procedure under RBSY</t>
  </si>
  <si>
    <t>Developmental Dysplasia of 
the Hip,Congenital Cataract, cleft lip and palate</t>
  </si>
  <si>
    <t xml:space="preserve">Availability of C arm services </t>
  </si>
  <si>
    <t>Blood gas analyser&amp; USG</t>
  </si>
  <si>
    <t>Availability of Reconstructive Surgery</t>
  </si>
  <si>
    <t xml:space="preserve">Availability of Amputation Surgery </t>
  </si>
  <si>
    <t>Signage for restricted area are displayed</t>
  </si>
  <si>
    <t>Zones of OT are marked</t>
  </si>
  <si>
    <t>Display doctor/ Nurse on duty  and updated</t>
  </si>
  <si>
    <t>OT schedule displayed</t>
  </si>
  <si>
    <t xml:space="preserve">Availability of female staff if a male doctor examination/ conduct surgery of a female patients </t>
  </si>
  <si>
    <t>Availability of female staff in pre and post operative room</t>
  </si>
  <si>
    <t>Availability of screen between OT table</t>
  </si>
  <si>
    <t>Patients are properly draped/covered before and after produce</t>
  </si>
  <si>
    <t>Privacy  and Confidentiality of HIV cases</t>
  </si>
  <si>
    <t>High risk consent is taken before major surgeries</t>
  </si>
  <si>
    <t>Anaesthesia Consent for OT</t>
  </si>
  <si>
    <t xml:space="preserve">Patient attendant is informed about clinical condition and treatment been provided </t>
  </si>
  <si>
    <t>Free medicines and consumables are available</t>
  </si>
  <si>
    <t>JSSK</t>
  </si>
  <si>
    <t>All surgical procedure are free of cost for JSSK beneficeries</t>
  </si>
  <si>
    <t>Surgical services are free for BPL patients</t>
  </si>
  <si>
    <t>Availability of OT for  elective major surgeries</t>
  </si>
  <si>
    <t>100-200 -1OT,                200-300-2,                    300-400 -3</t>
  </si>
  <si>
    <t>Availability of OT for Emergency surgeries</t>
  </si>
  <si>
    <t xml:space="preserve">Emergency OT 1 </t>
  </si>
  <si>
    <t>Availability of OT ophthalmic/ENT</t>
  </si>
  <si>
    <t>Ophthalmic/ENT- 1</t>
  </si>
  <si>
    <t>Waiting area for attendants</t>
  </si>
  <si>
    <t>Hot water facility</t>
  </si>
  <si>
    <t>Toilet facility for patient attendant</t>
  </si>
  <si>
    <t>Seating arrangement for patient attendant</t>
  </si>
  <si>
    <t xml:space="preserve">Availaility of Scrub Area </t>
  </si>
  <si>
    <t xml:space="preserve">2-3 meters </t>
  </si>
  <si>
    <t xml:space="preserve">Hydrolic OT Tables 
As per case load at least two for 100 - 200 beded DH and 4 for More than 200 beds </t>
  </si>
  <si>
    <t>No cris cross of infectious and sterile goods</t>
  </si>
  <si>
    <t>OT room  has installed fire Extinguisher  that is Class A , Class B, C type or ABC type</t>
  </si>
  <si>
    <t>Availability of Obg &amp; Gynae Surgeon</t>
  </si>
  <si>
    <t xml:space="preserve">As per case load </t>
  </si>
  <si>
    <t>Availability of general surgeon</t>
  </si>
  <si>
    <t>Availability of ophthalmic surgeon</t>
  </si>
  <si>
    <t>Availability of ENT surgeon</t>
  </si>
  <si>
    <r>
      <t xml:space="preserve"> Availability </t>
    </r>
    <r>
      <rPr>
        <sz val="11"/>
        <color indexed="8"/>
        <rFont val="Calibri"/>
        <family val="2"/>
        <scheme val="minor"/>
      </rPr>
      <t xml:space="preserve">CSSD/ TSSU Asstt. </t>
    </r>
    <r>
      <rPr>
        <sz val="11"/>
        <rFont val="Calibri"/>
        <family val="2"/>
        <scheme val="minor"/>
      </rPr>
      <t xml:space="preserve"> </t>
    </r>
  </si>
  <si>
    <t>OT Management</t>
  </si>
  <si>
    <t>Infection control and hand hygiene</t>
  </si>
  <si>
    <t>Training on processing/sterilization of equipments</t>
  </si>
  <si>
    <t xml:space="preserve">Availability of Oxygen Cylinders / Piped Gas supply, Nitrogen  </t>
  </si>
  <si>
    <t xml:space="preserve">Availability of Uterotonic Drugs </t>
  </si>
  <si>
    <t>Inj Oxytocin 10 IU (to be kept in fridge)</t>
  </si>
  <si>
    <t>Inj Ampillicin, Inj. metronizazole Inj Gentamycin,</t>
  </si>
  <si>
    <t>Injectable preaprtions</t>
  </si>
  <si>
    <t xml:space="preserve"> Tab Paracetamol Ibuprofen, inj Diclofenac, Sodium plasma expender</t>
  </si>
  <si>
    <t xml:space="preserve">Availability of  anesthetics </t>
  </si>
  <si>
    <t>Tab B complex, Inj Betamethason, Inj Hydrazaline,  methyldopa, (Nevirapin and other HIV  drugs)</t>
  </si>
  <si>
    <t>BP apparatus, Thermometer, Pulse Oxy meter, Multiparameter , PV Set</t>
  </si>
  <si>
    <t xml:space="preserve">Availability of functional equipments/ Instruments for New Born Care </t>
  </si>
  <si>
    <t xml:space="preserve">Diathermy (Unit and Bi Polar), Proctoscopy set, general Surgical Instruments for Piles, Fistula, &amp; Fissures. Surgical set for Hernia &amp; Hydrocele, Cautery </t>
  </si>
  <si>
    <t>Availability of  functional orthopaedic surgery equipments</t>
  </si>
  <si>
    <t xml:space="preserve">C arm, check OT table is C arm compatible, Thomas Splint, IM Nailing Set, SP Nailing, Compression Plating Kit, Sislocation Hip Screw Fixation </t>
  </si>
  <si>
    <t>Availability of Ophthalmic surgery equipments</t>
  </si>
  <si>
    <t xml:space="preserve">Operating Microscope, IOL Operation Set, Ophthalmoscope Keratometer, A Scan Biometer </t>
  </si>
  <si>
    <t>Availability of  functional ENT surgery equipments</t>
  </si>
  <si>
    <t>Operating Microscope, ENT Operation set, Mastoid Set, Tracheotomy set, Microdrill System set</t>
  </si>
  <si>
    <t>Operation Table with Trendelenburg facility</t>
  </si>
  <si>
    <t>Portable X-Ray Machine,  Glucometer, HIV rapid diagnostic kit, USG and Blood gas analyser</t>
  </si>
  <si>
    <t xml:space="preserve">Ambu bag, Oxygen, Suction machine , laryngoscope scope, Defibrillator (Paediatric and adult) , LMA, ET Tube </t>
  </si>
  <si>
    <t xml:space="preserve">Boyles apparatus, Bains Circuit or Sodalime absorbent in close circuit </t>
  </si>
  <si>
    <t>Availability of equipment for storage of sterilized items</t>
  </si>
  <si>
    <t>Instrument cabinet and racks for storage of sterile items</t>
  </si>
  <si>
    <t>Availability of equipment for CSSD/TSSU</t>
  </si>
  <si>
    <t>Autoclave Horizontal &amp; Vertical, Sterlizer Big &amp; Small</t>
  </si>
  <si>
    <t>Hospital graded mattress , IVstand, Bed pan</t>
  </si>
  <si>
    <t>Trey for  monitors, Electrical panel for anaesthesia machine, cardiac monitor etc, panel with outlet for Oxygen and vacuum,  X ray view box.</t>
  </si>
  <si>
    <t>Boyels apparatus, cautery, BP apparatus, autoclave etc.</t>
  </si>
  <si>
    <t xml:space="preserve">Narcotic and psychotropic drugs are kept in lock and key </t>
  </si>
  <si>
    <t>100000 lux</t>
  </si>
  <si>
    <t>Adequate Illumination at pre operative and post operative area</t>
  </si>
  <si>
    <t>Humidity is maintained at desirable level</t>
  </si>
  <si>
    <t>Positive pressure is maintained in OT</t>
  </si>
  <si>
    <t xml:space="preserve">Physical examination, results of lab investigation, diagnosis and proposed surgery </t>
  </si>
  <si>
    <t>There is procedure of handing over while receiving patient form OT to indoor and ICU</t>
  </si>
  <si>
    <t xml:space="preserve">Anaesthesia Notes are Recorded </t>
  </si>
  <si>
    <t>Consents, surgical safety check list</t>
  </si>
  <si>
    <r>
      <t>The blood is ordered for the patient according to the MSBOS (</t>
    </r>
    <r>
      <rPr>
        <i/>
        <sz val="11"/>
        <rFont val="Arial Narrow"/>
        <family val="2"/>
      </rPr>
      <t>Maximum Surgical Blood Order Schedule</t>
    </r>
    <r>
      <rPr>
        <sz val="11"/>
        <rFont val="Arial Narrow"/>
        <family val="2"/>
      </rPr>
      <t>)</t>
    </r>
  </si>
  <si>
    <t xml:space="preserve">Anaesthesia plan is documented before entering into OT </t>
  </si>
  <si>
    <t xml:space="preserve">Heart rate , cardiac rate , BP, O2  Saturation, </t>
  </si>
  <si>
    <t xml:space="preserve">Breathing system is securely and correctly assembled </t>
  </si>
  <si>
    <t xml:space="preserve">Anaesthesia note is recorded </t>
  </si>
  <si>
    <t xml:space="preserve">Check for the adequacy </t>
  </si>
  <si>
    <t xml:space="preserve">Any adverse Anaesthesia Event is recorded and reported </t>
  </si>
  <si>
    <t>There is procedure OT Scheduling</t>
  </si>
  <si>
    <t>Schedule is prepared in consonance with available OT house and patients requirement</t>
  </si>
  <si>
    <t xml:space="preserve">Antibiotic Prophylaxis given as indicated </t>
  </si>
  <si>
    <t xml:space="preserve">Tetanus Prophylaxis is given if Indicated </t>
  </si>
  <si>
    <t xml:space="preserve">Surgical site preparation is done as per protocol </t>
  </si>
  <si>
    <t xml:space="preserve">Cleaning , Asepsis and Draping </t>
  </si>
  <si>
    <t xml:space="preserve">Instrument, needles and sponges are counted before beginning of case, before final closure and on completing of procedure </t>
  </si>
  <si>
    <t xml:space="preserve">Check for Cautery and suture legation practices </t>
  </si>
  <si>
    <t xml:space="preserve">Check for  what kind of sutures used for different surgeries . Braided Biological sutures are not used for dirty wounds, Catgut is not used for closing fascial layers of abdominal wounds or where prolonged support is required </t>
  </si>
  <si>
    <t xml:space="preserve">Check for post operative operation ward is used and patients are not immediately shifted to wards after surgery </t>
  </si>
  <si>
    <t>Includes both maternal and neonatal death</t>
  </si>
  <si>
    <t>Periodic medical checkup of the staff</t>
  </si>
  <si>
    <t>Proper cleaning of perineal area before procedure with antisepsis</t>
  </si>
  <si>
    <t>Department has documented procedure for scheduling the Surgery and its booking</t>
  </si>
  <si>
    <t>Department has documented procedure for pre operative procedure</t>
  </si>
  <si>
    <t>Department has documented procedure for pre operative anaesthetic check up</t>
  </si>
  <si>
    <t>Department has documented procedure for in process check during surgery</t>
  </si>
  <si>
    <t>Department has documented procedure for post operative care of the patient</t>
  </si>
  <si>
    <t>Department has documented procedure for operation theatre asepsis and environment management</t>
  </si>
  <si>
    <t xml:space="preserve">Department has documented procedure for OT documentation. </t>
  </si>
  <si>
    <t>Department has documented procedure for reception of dirt packs and issue of sterile packs from TSSU</t>
  </si>
  <si>
    <t>Department has documented procedure for maintenance and calibration of equipments</t>
  </si>
  <si>
    <t xml:space="preserve">Department has documented procedure for  general cleaning of OT and annexes </t>
  </si>
  <si>
    <t xml:space="preserve">processing and sterilization of equipments, </t>
  </si>
  <si>
    <t xml:space="preserve">Proportion of C-Sections done in night </t>
  </si>
  <si>
    <t xml:space="preserve">Proportion of other emergency surgeries done in the night </t>
  </si>
  <si>
    <t xml:space="preserve">No. of Major surgeries done per 1 lakh population </t>
  </si>
  <si>
    <t>CSSD/TSSU productivity index</t>
  </si>
  <si>
    <t>No. of packs sterilized against the no. of surgeries</t>
  </si>
  <si>
    <t xml:space="preserve">Downtime critical euipments </t>
  </si>
  <si>
    <t xml:space="preserve">Skin to skin time </t>
  </si>
  <si>
    <t xml:space="preserve">No of major surgeries per surgeon </t>
  </si>
  <si>
    <t>Proportion of elective C-Sections</t>
  </si>
  <si>
    <t>Proportion emergency  surgeries</t>
  </si>
  <si>
    <t>Cycle time for instrument processing</t>
  </si>
  <si>
    <t xml:space="preserve">Incidence of re-exploration of surgery </t>
  </si>
  <si>
    <t>Proportion of General Anaesthesia to spinal anaesthesia</t>
  </si>
  <si>
    <t>Proportion of PAC done out of total elective surgeries</t>
  </si>
  <si>
    <t>No. of autoclave cycle failed in Bowie dick test out of total autoclave cycle</t>
  </si>
  <si>
    <t>Planned operations cancelled due to any reason like clinical, non clinical (theatre), or by patient</t>
  </si>
  <si>
    <t xml:space="preserve">The room housing X -ray equipment have  appropriate area to faciltiate easy movement of staff &amp; proper patient poisitioning. </t>
  </si>
  <si>
    <t>Entrance of X ray room is  as per AERB layout guidelines</t>
  </si>
  <si>
    <t>Preferably one entrance with door having hydraulic mechanism to ensure that it is closed during procedure</t>
  </si>
  <si>
    <t>Opening  for Ventilation and natural light has been provided in X ray room as per AERB layout guidelines</t>
  </si>
  <si>
    <t xml:space="preserve">Poistioning of chest stand as per AERB layout guidelines </t>
  </si>
  <si>
    <t>The chest stand should be located opposite to entrance door and control console</t>
  </si>
  <si>
    <t xml:space="preserve">Control console should be poistioned as far away as possible from the X ray tube.
</t>
  </si>
  <si>
    <t>Windows should be above 2m from finished floor level outside the x ray. If no then shielding is provided is provided on the window up to 2 m</t>
  </si>
  <si>
    <t>Poistioning of mobile protective barrier as AERB layout guidelines</t>
  </si>
  <si>
    <t>Mobile protective barrier should to positioned in such as manner that the operator is completely sheilded during exposure</t>
  </si>
  <si>
    <t xml:space="preserve">Thickness of walls at X room are as AERB layout guidelines </t>
  </si>
  <si>
    <t>The thickness is appropriate taking into consideration of (1) Distance from centre of patient table  (2) type of sheilding material (brick, concrete, steel, lead or any other material)</t>
  </si>
  <si>
    <t>Mobile protective barrier, Lead apron, Rubber hanging flaps, hand glove,  lead shields.</t>
  </si>
  <si>
    <t>Cassettes X ray, Intensifying screen X ray, Lead letter (A-Z),Letter  figures (0-9) and R &amp; L (Manual). Computer, printer, x -ray holder/poistioner,  (Digital)</t>
  </si>
  <si>
    <t xml:space="preserve">Bucky Stand </t>
  </si>
  <si>
    <t>Availability of fixtures at radiology</t>
  </si>
  <si>
    <t>There is established system of timely  indenting of X ray films, fixer and developers etc.</t>
  </si>
  <si>
    <t>There is separate storage area for undeveloped X ray films and personal monitoring devcies</t>
  </si>
  <si>
    <t xml:space="preserve">X ray films/ Fixers, developer and consumables are kept away from water and sources of  heat,
direct sunlight </t>
  </si>
  <si>
    <t>No expired consumbles is found</t>
  </si>
  <si>
    <t xml:space="preserve">Records for expiry and near expiry are maintained </t>
  </si>
  <si>
    <t>X ray films, USG jelly, contrast media,  plate cleaner ( fixer &amp; developer - manual)</t>
  </si>
  <si>
    <t xml:space="preserve">There is practice of calculation and maintaining buffer stock </t>
  </si>
  <si>
    <t>X ray films, USG jelly, contrast media,  plate cleaner, print paper roll ( fixer &amp; developer - manual)</t>
  </si>
  <si>
    <t xml:space="preserve">Department maintained stock and expenditure register in X ray &amp; USG </t>
  </si>
  <si>
    <t>Records of its regular assessment is done by  X ray department</t>
  </si>
  <si>
    <t>TLD badges are available with all staff of X ray department</t>
  </si>
  <si>
    <t>Check TLD batch is worn below the lead apron</t>
  </si>
  <si>
    <t>Radiology/ USG department identify vulnerable patients as per requirement</t>
  </si>
  <si>
    <t>Check there is any system to give them preference for radiographic procedure</t>
  </si>
  <si>
    <t>X ray department has system in place to label X ray films</t>
  </si>
  <si>
    <t>X ray deparment has system to trace back the recorded  X ray film from requisition form</t>
  </si>
  <si>
    <t xml:space="preserve">X ray has system to identify radiographer from who has taken  X ray </t>
  </si>
  <si>
    <t xml:space="preserve">Periodic QA of equipment by AERB authorized agencies </t>
  </si>
  <si>
    <t>QA to be carried out at least once in 2 yrs and also after any repairs having radition safety implications</t>
  </si>
  <si>
    <t>obt</t>
  </si>
  <si>
    <t>Max</t>
  </si>
  <si>
    <t xml:space="preserve">Diagnosis and treatment of smear positive and presumptive multi drug resistance TB (MDR-TB) as per revised guidelines
</t>
  </si>
  <si>
    <t>Availability of services under RBSK</t>
  </si>
  <si>
    <t>Entitlement under  RBSK are displayed</t>
  </si>
  <si>
    <t>As per FBHC guidelines</t>
  </si>
  <si>
    <t>As per FBNC guidelines</t>
  </si>
  <si>
    <t>National Quality Assurance Standards</t>
  </si>
  <si>
    <t>Staff is aware of legal age for family planning beneficiaries</t>
  </si>
  <si>
    <t>Check availability and recording in FP case sheet</t>
  </si>
  <si>
    <r>
      <rPr>
        <sz val="11"/>
        <color theme="1"/>
        <rFont val="Calibri (Body)"/>
      </rPr>
      <t>7</t>
    </r>
    <r>
      <rPr>
        <sz val="11"/>
        <color theme="1"/>
        <rFont val="Calibri"/>
        <family val="2"/>
        <scheme val="minor"/>
      </rPr>
      <t xml:space="preserve"> </t>
    </r>
    <r>
      <rPr>
        <sz val="11"/>
        <color theme="1"/>
        <rFont val="Calibri (Body)"/>
      </rPr>
      <t>basic tools of Quality</t>
    </r>
  </si>
  <si>
    <r>
      <t>History and Physical examination are recorded as per</t>
    </r>
    <r>
      <rPr>
        <sz val="11"/>
        <color theme="1"/>
        <rFont val="Calibri"/>
        <family val="2"/>
        <scheme val="minor"/>
      </rPr>
      <t xml:space="preserve"> FP casesheet </t>
    </r>
  </si>
  <si>
    <t>OBI/RR</t>
  </si>
  <si>
    <t>Positioning of control console as per AERB layout guidelines</t>
  </si>
  <si>
    <t>Facility provides services as per Rashtriya bal swasthya Karykram</t>
  </si>
  <si>
    <t>Hospital Score Card (Deparatment wise)</t>
  </si>
  <si>
    <t>Maternity Ward</t>
  </si>
  <si>
    <t>Paediateric Ward</t>
  </si>
  <si>
    <t>IPD</t>
  </si>
  <si>
    <t>PP Unit</t>
  </si>
  <si>
    <t xml:space="preserve">OT </t>
  </si>
  <si>
    <t>Blood Bank</t>
  </si>
  <si>
    <t>General Admin</t>
  </si>
  <si>
    <t>Auxillary Services</t>
  </si>
  <si>
    <t>LaQshya Score</t>
  </si>
  <si>
    <t xml:space="preserve">Hospital Score </t>
  </si>
  <si>
    <t>Maternity OT (LaQshya)</t>
  </si>
  <si>
    <t>Area of Concern &amp; Standards</t>
  </si>
  <si>
    <t xml:space="preserve">NQAS Score </t>
  </si>
  <si>
    <t>Area of Concern B-  Patient Rights</t>
  </si>
  <si>
    <t>Area of Concern C - Inputs</t>
  </si>
  <si>
    <t>Area of Concern D- Support Services</t>
  </si>
  <si>
    <t>Area of Concern E- Clinical Services</t>
  </si>
  <si>
    <t>Area of Concern F- Infection Control</t>
  </si>
  <si>
    <t>Area of Concern G- Quality Control</t>
  </si>
  <si>
    <t>Area of Concern H- Outcome</t>
  </si>
  <si>
    <t xml:space="preserve"> NA</t>
  </si>
  <si>
    <t>NA</t>
  </si>
  <si>
    <t xml:space="preserve">NQAS SCORE CARD-DISTRICT HOSPITAL </t>
  </si>
  <si>
    <t xml:space="preserve">National Quality Assurance Standards </t>
  </si>
  <si>
    <t xml:space="preserve">Trained in PPIUCD and IUCD insertion </t>
  </si>
  <si>
    <t>RMNCHA counseller (Applicable only in High priority districts)</t>
  </si>
  <si>
    <t xml:space="preserve">The facility has defined Mission, values, Quality policy and objectives, and prepares a strategic plan to achieve them </t>
  </si>
  <si>
    <t xml:space="preserve">Client is advice by doctor/ Pharmacist /nurse about the dosages and timings . </t>
  </si>
  <si>
    <t>Container is labelled properly after sample collection</t>
  </si>
  <si>
    <t xml:space="preserve">Check periodic assessment of safety risk is done using defined checklist periodically </t>
  </si>
  <si>
    <t xml:space="preserve">Verify with the records. A comprehensive risk asesement of all  processes should be done using pre define critera at least once in three month. </t>
  </si>
  <si>
    <t>Version : DH/ 02/19</t>
  </si>
  <si>
    <t>Labour Room (LaQshya)</t>
  </si>
  <si>
    <t>Area of Concern A- Service  Provision</t>
  </si>
  <si>
    <t>Version: DH/02/19</t>
  </si>
  <si>
    <t xml:space="preserve">     </t>
  </si>
</sst>
</file>

<file path=xl/styles.xml><?xml version="1.0" encoding="utf-8"?>
<styleSheet xmlns="http://schemas.openxmlformats.org/spreadsheetml/2006/main">
  <fonts count="82">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name val="Calibri"/>
      <family val="2"/>
      <scheme val="minor"/>
    </font>
    <font>
      <sz val="28"/>
      <color rgb="FF0070C0"/>
      <name val="Calibri"/>
      <family val="2"/>
      <scheme val="minor"/>
    </font>
    <font>
      <sz val="48"/>
      <color theme="1"/>
      <name val="Calibri"/>
      <family val="2"/>
      <scheme val="minor"/>
    </font>
    <font>
      <b/>
      <sz val="28"/>
      <color theme="1"/>
      <name val="Calibri"/>
      <family val="2"/>
      <scheme val="minor"/>
    </font>
    <font>
      <sz val="16"/>
      <color theme="1"/>
      <name val="Calibri"/>
      <family val="2"/>
      <scheme val="minor"/>
    </font>
    <font>
      <sz val="12"/>
      <color theme="1"/>
      <name val="Calibri"/>
      <family val="2"/>
      <scheme val="minor"/>
    </font>
    <font>
      <sz val="11"/>
      <color rgb="FF0070C0"/>
      <name val="Calibri"/>
      <family val="2"/>
      <scheme val="minor"/>
    </font>
    <font>
      <sz val="16"/>
      <color theme="0"/>
      <name val="Calibri"/>
      <family val="2"/>
      <scheme val="minor"/>
    </font>
    <font>
      <b/>
      <sz val="26"/>
      <color theme="1"/>
      <name val="Calibri"/>
      <family val="2"/>
      <scheme val="minor"/>
    </font>
    <font>
      <b/>
      <sz val="26"/>
      <color theme="0"/>
      <name val="Calibri"/>
      <family val="2"/>
      <scheme val="minor"/>
    </font>
    <font>
      <b/>
      <sz val="36"/>
      <color theme="0"/>
      <name val="Calibri"/>
      <family val="2"/>
      <scheme val="minor"/>
    </font>
    <font>
      <sz val="11"/>
      <name val="Calibri"/>
      <family val="2"/>
      <scheme val="minor"/>
    </font>
    <font>
      <b/>
      <sz val="24"/>
      <name val="Calibri"/>
      <family val="2"/>
      <scheme val="minor"/>
    </font>
    <font>
      <b/>
      <sz val="18"/>
      <color theme="0"/>
      <name val="Calibri"/>
      <family val="2"/>
      <scheme val="minor"/>
    </font>
    <font>
      <b/>
      <sz val="22"/>
      <name val="Calibri"/>
      <family val="2"/>
      <scheme val="minor"/>
    </font>
    <font>
      <b/>
      <sz val="22"/>
      <color theme="0"/>
      <name val="Calibri"/>
      <family val="2"/>
      <scheme val="minor"/>
    </font>
    <font>
      <sz val="16"/>
      <name val="Calibri"/>
      <family val="2"/>
      <scheme val="minor"/>
    </font>
    <font>
      <b/>
      <sz val="16"/>
      <name val="Calibri"/>
      <family val="2"/>
      <scheme val="minor"/>
    </font>
    <font>
      <b/>
      <sz val="20"/>
      <name val="Calibri"/>
      <family val="2"/>
      <scheme val="minor"/>
    </font>
    <font>
      <b/>
      <sz val="20"/>
      <color theme="0"/>
      <name val="Calibri"/>
      <family val="2"/>
      <scheme val="minor"/>
    </font>
    <font>
      <b/>
      <sz val="20"/>
      <color theme="1"/>
      <name val="Calibri"/>
      <family val="2"/>
      <scheme val="minor"/>
    </font>
    <font>
      <b/>
      <sz val="72"/>
      <color theme="1"/>
      <name val="Calibri"/>
      <family val="2"/>
      <scheme val="minor"/>
    </font>
    <font>
      <b/>
      <sz val="16"/>
      <color theme="0"/>
      <name val="Calibri"/>
      <family val="2"/>
      <scheme val="minor"/>
    </font>
    <font>
      <b/>
      <sz val="12"/>
      <name val="Calibri"/>
      <family val="2"/>
      <scheme val="minor"/>
    </font>
    <font>
      <sz val="12"/>
      <name val="Calibri"/>
      <family val="2"/>
      <scheme val="minor"/>
    </font>
    <font>
      <sz val="12"/>
      <color rgb="FF000000"/>
      <name val="Calibri"/>
      <family val="2"/>
      <scheme val="minor"/>
    </font>
    <font>
      <b/>
      <sz val="12"/>
      <color theme="1"/>
      <name val="Calibri"/>
      <family val="2"/>
      <scheme val="minor"/>
    </font>
    <font>
      <b/>
      <sz val="11"/>
      <name val="Calibri"/>
      <family val="2"/>
      <scheme val="minor"/>
    </font>
    <font>
      <b/>
      <sz val="26"/>
      <color rgb="FFC00000"/>
      <name val="Calibri"/>
      <family val="2"/>
      <scheme val="minor"/>
    </font>
    <font>
      <sz val="11"/>
      <color rgb="FFC00000"/>
      <name val="Calibri"/>
      <family val="2"/>
      <scheme val="minor"/>
    </font>
    <font>
      <b/>
      <sz val="22"/>
      <color rgb="FFC00000"/>
      <name val="Calibri"/>
      <family val="2"/>
      <scheme val="minor"/>
    </font>
    <font>
      <b/>
      <sz val="72"/>
      <color rgb="FFC00000"/>
      <name val="Calibri"/>
      <family val="2"/>
      <scheme val="minor"/>
    </font>
    <font>
      <b/>
      <sz val="20"/>
      <color rgb="FFC00000"/>
      <name val="Calibri"/>
      <family val="2"/>
      <scheme val="minor"/>
    </font>
    <font>
      <b/>
      <sz val="16"/>
      <color rgb="FFC00000"/>
      <name val="Calibri"/>
      <family val="2"/>
      <scheme val="minor"/>
    </font>
    <font>
      <sz val="16"/>
      <color rgb="FFC00000"/>
      <name val="Calibri"/>
      <family val="2"/>
      <scheme val="minor"/>
    </font>
    <font>
      <b/>
      <sz val="14"/>
      <color theme="1" tint="0.14999847407452621"/>
      <name val="Calibri"/>
      <family val="2"/>
      <scheme val="minor"/>
    </font>
    <font>
      <sz val="12"/>
      <color theme="1" tint="0.14999847407452621"/>
      <name val="Calibri"/>
      <family val="2"/>
      <scheme val="minor"/>
    </font>
    <font>
      <b/>
      <sz val="14"/>
      <color theme="1"/>
      <name val="Calibri"/>
      <family val="2"/>
      <scheme val="minor"/>
    </font>
    <font>
      <sz val="11"/>
      <color theme="1" tint="0.14999847407452621"/>
      <name val="Calibri"/>
      <family val="2"/>
      <scheme val="minor"/>
    </font>
    <font>
      <sz val="11"/>
      <color rgb="FF000000"/>
      <name val="Calibri"/>
      <family val="2"/>
      <scheme val="minor"/>
    </font>
    <font>
      <sz val="11"/>
      <name val="Calibri"/>
      <family val="2"/>
    </font>
    <font>
      <sz val="11"/>
      <name val="Calibri (Body)"/>
    </font>
    <font>
      <b/>
      <sz val="11"/>
      <color rgb="FFFF0000"/>
      <name val="Calibri"/>
      <family val="2"/>
      <scheme val="minor"/>
    </font>
    <font>
      <b/>
      <sz val="12"/>
      <color theme="0"/>
      <name val="Calibri"/>
      <family val="2"/>
      <scheme val="minor"/>
    </font>
    <font>
      <b/>
      <sz val="14"/>
      <color theme="0"/>
      <name val="Calibri"/>
      <family val="2"/>
      <scheme val="minor"/>
    </font>
    <font>
      <sz val="12"/>
      <color theme="0"/>
      <name val="Calibri"/>
      <family val="2"/>
      <scheme val="minor"/>
    </font>
    <font>
      <b/>
      <sz val="16"/>
      <color theme="1"/>
      <name val="Calibri"/>
      <family val="2"/>
      <scheme val="minor"/>
    </font>
    <font>
      <sz val="12"/>
      <color rgb="FFFF0000"/>
      <name val="Calibri"/>
      <family val="2"/>
      <scheme val="minor"/>
    </font>
    <font>
      <sz val="20"/>
      <color theme="1"/>
      <name val="Calibri"/>
      <family val="2"/>
      <scheme val="minor"/>
    </font>
    <font>
      <sz val="11"/>
      <color theme="1"/>
      <name val="Symbol"/>
      <family val="1"/>
      <charset val="2"/>
    </font>
    <font>
      <sz val="7"/>
      <color theme="1"/>
      <name val="Times New Roman"/>
      <family val="1"/>
    </font>
    <font>
      <sz val="11"/>
      <color theme="1"/>
      <name val="Calibri (Body)"/>
    </font>
    <font>
      <b/>
      <sz val="14"/>
      <color rgb="FFFF0000"/>
      <name val="Calibri"/>
      <family val="2"/>
      <scheme val="minor"/>
    </font>
    <font>
      <vertAlign val="superscript"/>
      <sz val="11"/>
      <color theme="1"/>
      <name val="Calibri"/>
      <family val="2"/>
      <scheme val="minor"/>
    </font>
    <font>
      <sz val="11"/>
      <name val="Arial Narrow"/>
      <family val="2"/>
    </font>
    <font>
      <sz val="11"/>
      <color rgb="FF000000"/>
      <name val="Calibri"/>
      <family val="2"/>
    </font>
    <font>
      <b/>
      <sz val="11"/>
      <color rgb="FFC00000"/>
      <name val="Calibri"/>
      <family val="2"/>
      <scheme val="minor"/>
    </font>
    <font>
      <sz val="11"/>
      <color theme="1"/>
      <name val="Arial"/>
      <family val="2"/>
    </font>
    <font>
      <sz val="14"/>
      <color rgb="FFFF0000"/>
      <name val="Calibri"/>
      <family val="2"/>
      <scheme val="minor"/>
    </font>
    <font>
      <sz val="14"/>
      <color theme="1"/>
      <name val="Calibri"/>
      <family val="2"/>
      <scheme val="minor"/>
    </font>
    <font>
      <b/>
      <sz val="72"/>
      <color theme="0"/>
      <name val="Calibri"/>
      <family val="2"/>
      <scheme val="minor"/>
    </font>
    <font>
      <b/>
      <sz val="12"/>
      <color rgb="FFFF0000"/>
      <name val="Calibri"/>
      <family val="2"/>
      <scheme val="minor"/>
    </font>
    <font>
      <b/>
      <sz val="12"/>
      <color rgb="FFFFFFFF"/>
      <name val="Calibri"/>
      <family val="2"/>
      <scheme val="minor"/>
    </font>
    <font>
      <sz val="11"/>
      <color indexed="8"/>
      <name val="Calibri"/>
      <family val="2"/>
      <scheme val="minor"/>
    </font>
    <font>
      <sz val="11.5"/>
      <color theme="1"/>
      <name val="Calibri"/>
      <family val="2"/>
      <scheme val="minor"/>
    </font>
    <font>
      <u/>
      <sz val="11"/>
      <color theme="10"/>
      <name val="Calibri"/>
      <family val="2"/>
    </font>
    <font>
      <sz val="11"/>
      <color theme="1"/>
      <name val="Calibri"/>
      <family val="2"/>
    </font>
    <font>
      <sz val="9"/>
      <color theme="1"/>
      <name val="Calibri"/>
      <family val="2"/>
      <scheme val="minor"/>
    </font>
    <font>
      <sz val="11"/>
      <color theme="1"/>
      <name val="Times New Roman"/>
      <family val="1"/>
    </font>
    <font>
      <sz val="10"/>
      <color indexed="8"/>
      <name val="Calibri"/>
      <family val="2"/>
      <scheme val="minor"/>
    </font>
    <font>
      <i/>
      <sz val="11"/>
      <name val="Arial Narrow"/>
      <family val="2"/>
    </font>
    <font>
      <sz val="14"/>
      <color theme="0"/>
      <name val="Calibri"/>
      <family val="2"/>
      <scheme val="minor"/>
    </font>
    <font>
      <b/>
      <sz val="22"/>
      <color theme="1"/>
      <name val="Calibri"/>
      <family val="2"/>
      <scheme val="minor"/>
    </font>
    <font>
      <b/>
      <sz val="18"/>
      <color theme="1"/>
      <name val="Calibri"/>
      <family val="2"/>
      <scheme val="minor"/>
    </font>
    <font>
      <b/>
      <sz val="24"/>
      <color theme="0"/>
      <name val="Calibri"/>
      <family val="2"/>
      <scheme val="minor"/>
    </font>
    <font>
      <b/>
      <sz val="24"/>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70C0"/>
        <bgColor indexed="64"/>
      </patternFill>
    </fill>
    <fill>
      <patternFill patternType="solid">
        <fgColor theme="3"/>
        <bgColor indexed="64"/>
      </patternFill>
    </fill>
    <fill>
      <patternFill patternType="solid">
        <fgColor theme="5" tint="0.39997558519241921"/>
        <bgColor indexed="64"/>
      </patternFill>
    </fill>
    <fill>
      <patternFill patternType="solid">
        <fgColor rgb="FF33CCCC"/>
        <bgColor indexed="64"/>
      </patternFill>
    </fill>
    <fill>
      <patternFill patternType="solid">
        <fgColor rgb="FFFFC000"/>
        <bgColor indexed="64"/>
      </patternFill>
    </fill>
    <fill>
      <patternFill patternType="solid">
        <fgColor rgb="FFFF5050"/>
        <bgColor indexed="64"/>
      </patternFill>
    </fill>
    <fill>
      <patternFill patternType="solid">
        <fgColor rgb="FFC00000"/>
        <bgColor indexed="64"/>
      </patternFill>
    </fill>
    <fill>
      <patternFill patternType="solid">
        <fgColor theme="0" tint="-0.499984740745262"/>
        <bgColor indexed="64"/>
      </patternFill>
    </fill>
    <fill>
      <patternFill patternType="solid">
        <fgColor rgb="FFFF0000"/>
        <bgColor indexed="64"/>
      </patternFill>
    </fill>
    <fill>
      <patternFill patternType="solid">
        <fgColor rgb="FFFFFFFF"/>
        <bgColor rgb="FF000000"/>
      </patternFill>
    </fill>
    <fill>
      <patternFill patternType="solid">
        <fgColor theme="0"/>
        <bgColor rgb="FF000000"/>
      </patternFill>
    </fill>
    <fill>
      <patternFill patternType="solid">
        <fgColor indexed="9"/>
        <bgColor indexed="64"/>
      </patternFill>
    </fill>
    <fill>
      <patternFill patternType="solid">
        <fgColor rgb="FF7030A0"/>
        <bgColor indexed="64"/>
      </patternFill>
    </fill>
    <fill>
      <patternFill patternType="solid">
        <fgColor theme="0" tint="-0.34998626667073579"/>
        <bgColor indexed="64"/>
      </patternFill>
    </fill>
    <fill>
      <patternFill patternType="solid">
        <fgColor rgb="FF00B050"/>
        <bgColor indexed="64"/>
      </patternFill>
    </fill>
    <fill>
      <patternFill patternType="solid">
        <fgColor theme="4"/>
        <bgColor indexed="64"/>
      </patternFill>
    </fill>
    <fill>
      <patternFill patternType="solid">
        <fgColor rgb="FF92D050"/>
        <bgColor indexed="64"/>
      </patternFill>
    </fill>
  </fills>
  <borders count="25">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top style="medium">
        <color indexed="64"/>
      </top>
      <bottom/>
      <diagonal/>
    </border>
    <border>
      <left style="medium">
        <color indexed="64"/>
      </left>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medium">
        <color auto="1"/>
      </top>
      <bottom style="thin">
        <color auto="1"/>
      </bottom>
      <diagonal/>
    </border>
    <border>
      <left style="medium">
        <color rgb="FF000000"/>
      </left>
      <right/>
      <top/>
      <bottom/>
      <diagonal/>
    </border>
    <border>
      <left style="medium">
        <color rgb="FF000000"/>
      </left>
      <right/>
      <top/>
      <bottom style="medium">
        <color rgb="FF000000"/>
      </bottom>
      <diagonal/>
    </border>
    <border>
      <left style="medium">
        <color indexed="64"/>
      </left>
      <right style="thin">
        <color auto="1"/>
      </right>
      <top style="thin">
        <color auto="1"/>
      </top>
      <bottom/>
      <diagonal/>
    </border>
  </borders>
  <cellStyleXfs count="3">
    <xf numFmtId="0" fontId="0" fillId="0" borderId="0"/>
    <xf numFmtId="9" fontId="1" fillId="0" borderId="0" applyFont="0" applyFill="0" applyBorder="0" applyAlignment="0" applyProtection="0"/>
    <xf numFmtId="0" fontId="71" fillId="0" borderId="0" applyNumberFormat="0" applyFill="0" applyBorder="0" applyAlignment="0" applyProtection="0">
      <alignment vertical="top"/>
      <protection locked="0"/>
    </xf>
  </cellStyleXfs>
  <cellXfs count="1374">
    <xf numFmtId="0" fontId="0" fillId="0" borderId="0" xfId="0"/>
    <xf numFmtId="0" fontId="0" fillId="2" borderId="0" xfId="0" applyFill="1"/>
    <xf numFmtId="0" fontId="2" fillId="4" borderId="4" xfId="0" applyFont="1" applyFill="1" applyBorder="1" applyAlignment="1">
      <alignment horizontal="left" wrapText="1"/>
    </xf>
    <xf numFmtId="0" fontId="2" fillId="4" borderId="4" xfId="0" applyFont="1" applyFill="1" applyBorder="1" applyAlignment="1">
      <alignment wrapText="1"/>
    </xf>
    <xf numFmtId="9" fontId="7" fillId="2" borderId="8" xfId="0" applyNumberFormat="1" applyFont="1" applyFill="1" applyBorder="1" applyAlignment="1">
      <alignment horizontal="center"/>
    </xf>
    <xf numFmtId="9" fontId="7" fillId="2" borderId="8" xfId="0" applyNumberFormat="1" applyFont="1" applyFill="1" applyBorder="1" applyAlignment="1">
      <alignment horizontal="center" vertical="center"/>
    </xf>
    <xf numFmtId="0" fontId="0" fillId="2" borderId="0" xfId="0" applyFill="1" applyAlignment="1">
      <alignment horizontal="center" vertical="center"/>
    </xf>
    <xf numFmtId="0" fontId="0" fillId="0" borderId="0" xfId="0" applyAlignment="1">
      <alignment horizontal="left" vertical="top"/>
    </xf>
    <xf numFmtId="0" fontId="22" fillId="0" borderId="4" xfId="0" applyFont="1" applyBorder="1" applyAlignment="1" applyProtection="1">
      <alignment horizontal="left" vertical="top" wrapText="1"/>
      <protection hidden="1"/>
    </xf>
    <xf numFmtId="0" fontId="22" fillId="0" borderId="4" xfId="0" applyFont="1" applyBorder="1" applyAlignment="1" applyProtection="1">
      <alignment horizontal="left" vertical="center" wrapText="1"/>
      <protection hidden="1"/>
    </xf>
    <xf numFmtId="0" fontId="23" fillId="0" borderId="18" xfId="0" applyFont="1" applyBorder="1" applyAlignment="1">
      <alignment horizontal="left" vertical="center" wrapText="1"/>
    </xf>
    <xf numFmtId="0" fontId="23" fillId="0" borderId="3" xfId="0" applyFont="1" applyBorder="1" applyAlignment="1" applyProtection="1">
      <alignment horizontal="left" vertical="top" wrapText="1"/>
      <protection hidden="1"/>
    </xf>
    <xf numFmtId="0" fontId="23" fillId="0" borderId="4" xfId="0" applyFont="1" applyBorder="1" applyAlignment="1">
      <alignment horizontal="left" vertical="center" wrapText="1"/>
    </xf>
    <xf numFmtId="0" fontId="22" fillId="0" borderId="4" xfId="0" applyFont="1" applyBorder="1" applyAlignment="1">
      <alignment horizontal="left" vertical="center" wrapText="1"/>
    </xf>
    <xf numFmtId="0" fontId="29" fillId="0" borderId="4" xfId="0" applyFont="1" applyBorder="1" applyAlignment="1">
      <alignment horizontal="center" vertical="top"/>
    </xf>
    <xf numFmtId="0" fontId="29" fillId="0" borderId="4" xfId="0" applyFont="1" applyBorder="1" applyAlignment="1">
      <alignment horizontal="center" vertical="top" wrapText="1"/>
    </xf>
    <xf numFmtId="0" fontId="17" fillId="4" borderId="4" xfId="0" applyFont="1" applyFill="1" applyBorder="1" applyAlignment="1">
      <alignment horizontal="left" vertical="top"/>
    </xf>
    <xf numFmtId="0" fontId="2" fillId="4" borderId="8" xfId="0" applyFont="1" applyFill="1" applyBorder="1" applyAlignment="1">
      <alignment horizontal="left" vertical="top"/>
    </xf>
    <xf numFmtId="0" fontId="2" fillId="4" borderId="4" xfId="0" applyFont="1" applyFill="1" applyBorder="1" applyAlignment="1">
      <alignment horizontal="left" vertical="top"/>
    </xf>
    <xf numFmtId="0" fontId="30" fillId="0" borderId="4" xfId="0" applyFont="1" applyBorder="1" applyAlignment="1">
      <alignment horizontal="left" vertical="top" wrapText="1"/>
    </xf>
    <xf numFmtId="0" fontId="17" fillId="0" borderId="4" xfId="0" applyFont="1" applyBorder="1" applyAlignment="1">
      <alignment vertical="top" wrapText="1"/>
    </xf>
    <xf numFmtId="0" fontId="17" fillId="0" borderId="4" xfId="0" applyFont="1" applyBorder="1" applyAlignment="1" applyProtection="1">
      <alignment horizontal="left" vertical="top"/>
      <protection locked="0"/>
    </xf>
    <xf numFmtId="0" fontId="17" fillId="0" borderId="4" xfId="0" applyFont="1" applyBorder="1"/>
    <xf numFmtId="0" fontId="17" fillId="0" borderId="4" xfId="0" applyFont="1" applyBorder="1" applyAlignment="1">
      <alignment horizontal="left" vertical="top" wrapText="1"/>
    </xf>
    <xf numFmtId="0" fontId="17" fillId="0" borderId="4" xfId="0" applyFont="1" applyBorder="1" applyAlignment="1">
      <alignment horizontal="left" vertical="center" wrapText="1"/>
    </xf>
    <xf numFmtId="0" fontId="17" fillId="0" borderId="4" xfId="0" applyFont="1" applyBorder="1" applyAlignment="1">
      <alignment wrapText="1"/>
    </xf>
    <xf numFmtId="0" fontId="0" fillId="0" borderId="4" xfId="0" applyBorder="1" applyAlignment="1">
      <alignment horizontal="left" vertical="top"/>
    </xf>
    <xf numFmtId="0" fontId="2" fillId="12" borderId="4" xfId="0" applyFont="1" applyFill="1" applyBorder="1" applyAlignment="1">
      <alignment horizontal="left" vertical="top"/>
    </xf>
    <xf numFmtId="0" fontId="17" fillId="0" borderId="4" xfId="0" applyFont="1" applyBorder="1" applyAlignment="1">
      <alignment horizontal="left" vertical="top"/>
    </xf>
    <xf numFmtId="0" fontId="5" fillId="0" borderId="0" xfId="0" applyFont="1" applyAlignment="1">
      <alignment horizontal="left" vertical="top"/>
    </xf>
    <xf numFmtId="0" fontId="0" fillId="0" borderId="4" xfId="0" applyBorder="1" applyAlignment="1">
      <alignment horizontal="left" vertical="top" wrapText="1"/>
    </xf>
    <xf numFmtId="0" fontId="17" fillId="0" borderId="4" xfId="0" applyFont="1" applyBorder="1" applyAlignment="1">
      <alignment vertical="top"/>
    </xf>
    <xf numFmtId="0" fontId="2" fillId="12" borderId="9" xfId="0" applyFont="1" applyFill="1" applyBorder="1" applyAlignment="1">
      <alignment horizontal="left" vertical="top"/>
    </xf>
    <xf numFmtId="0" fontId="30" fillId="0" borderId="9" xfId="0" applyFont="1" applyBorder="1" applyAlignment="1">
      <alignment horizontal="left" vertical="top" wrapText="1"/>
    </xf>
    <xf numFmtId="0" fontId="17" fillId="0" borderId="9" xfId="0" applyFont="1" applyBorder="1" applyAlignment="1">
      <alignment horizontal="left" vertical="top"/>
    </xf>
    <xf numFmtId="0" fontId="2" fillId="4" borderId="8" xfId="0" applyFont="1" applyFill="1" applyBorder="1" applyAlignment="1">
      <alignment vertical="top" wrapText="1"/>
    </xf>
    <xf numFmtId="0" fontId="30" fillId="2" borderId="4" xfId="0" applyFont="1" applyFill="1" applyBorder="1" applyAlignment="1">
      <alignment horizontal="left" vertical="center" wrapText="1"/>
    </xf>
    <xf numFmtId="0" fontId="17" fillId="0" borderId="0" xfId="0" applyFont="1" applyAlignment="1">
      <alignment horizontal="left" vertical="top"/>
    </xf>
    <xf numFmtId="0" fontId="17" fillId="0" borderId="8" xfId="0" applyFont="1" applyBorder="1" applyAlignment="1">
      <alignment horizontal="left" vertical="top"/>
    </xf>
    <xf numFmtId="0" fontId="17" fillId="0" borderId="7" xfId="0" applyFont="1" applyBorder="1" applyAlignment="1">
      <alignment horizontal="left" vertical="top" wrapText="1"/>
    </xf>
    <xf numFmtId="0" fontId="17" fillId="0" borderId="3" xfId="0" applyFont="1" applyBorder="1" applyAlignment="1">
      <alignment horizontal="left" vertical="top" wrapText="1"/>
    </xf>
    <xf numFmtId="0" fontId="17" fillId="0" borderId="3" xfId="0" applyFont="1" applyBorder="1" applyAlignment="1">
      <alignment horizontal="left" vertical="top"/>
    </xf>
    <xf numFmtId="0" fontId="0" fillId="0" borderId="4" xfId="0" applyBorder="1" applyAlignment="1">
      <alignment vertical="top" wrapText="1"/>
    </xf>
    <xf numFmtId="0" fontId="2" fillId="4" borderId="4" xfId="0" applyFont="1" applyFill="1" applyBorder="1" applyAlignment="1">
      <alignment horizontal="left" vertical="top" wrapText="1"/>
    </xf>
    <xf numFmtId="0" fontId="30" fillId="0" borderId="4" xfId="0" applyFont="1" applyBorder="1" applyAlignment="1">
      <alignment horizontal="left" vertical="center" wrapText="1"/>
    </xf>
    <xf numFmtId="0" fontId="0" fillId="2" borderId="4" xfId="0" applyFill="1" applyBorder="1" applyAlignment="1">
      <alignment vertical="top" wrapText="1"/>
    </xf>
    <xf numFmtId="0" fontId="31" fillId="0" borderId="4" xfId="0" applyFont="1" applyBorder="1" applyAlignment="1">
      <alignment wrapText="1"/>
    </xf>
    <xf numFmtId="0" fontId="31" fillId="0" borderId="0" xfId="0" applyFont="1" applyAlignment="1">
      <alignment vertical="center" wrapText="1"/>
    </xf>
    <xf numFmtId="0" fontId="30" fillId="2" borderId="9" xfId="0" applyFont="1" applyFill="1" applyBorder="1" applyAlignment="1">
      <alignment horizontal="left" vertical="top" wrapText="1"/>
    </xf>
    <xf numFmtId="0" fontId="17" fillId="0" borderId="12" xfId="0" applyFont="1" applyBorder="1" applyAlignment="1">
      <alignment horizontal="left" vertical="top"/>
    </xf>
    <xf numFmtId="0" fontId="0" fillId="0" borderId="4" xfId="0" applyBorder="1" applyAlignment="1">
      <alignment wrapText="1"/>
    </xf>
    <xf numFmtId="0" fontId="30" fillId="2" borderId="4" xfId="0" applyFont="1" applyFill="1" applyBorder="1" applyAlignment="1">
      <alignment horizontal="left" vertical="top" wrapText="1"/>
    </xf>
    <xf numFmtId="0" fontId="17" fillId="0" borderId="4" xfId="0" applyFont="1" applyBorder="1" applyAlignment="1">
      <alignment horizontal="center" vertical="top"/>
    </xf>
    <xf numFmtId="0" fontId="0" fillId="0" borderId="4" xfId="0" applyBorder="1" applyAlignment="1" applyProtection="1">
      <alignment horizontal="left" vertical="top"/>
      <protection locked="0"/>
    </xf>
    <xf numFmtId="0" fontId="30" fillId="2" borderId="3" xfId="0" applyFont="1" applyFill="1" applyBorder="1" applyAlignment="1">
      <alignment horizontal="left" vertical="top" wrapText="1"/>
    </xf>
    <xf numFmtId="0" fontId="17" fillId="2" borderId="4" xfId="0" applyFont="1" applyFill="1" applyBorder="1" applyAlignment="1">
      <alignment horizontal="left" vertical="top" wrapText="1"/>
    </xf>
    <xf numFmtId="0" fontId="2" fillId="4" borderId="3" xfId="0" applyFont="1" applyFill="1" applyBorder="1" applyAlignment="1">
      <alignment horizontal="left" vertical="top"/>
    </xf>
    <xf numFmtId="0" fontId="17" fillId="2" borderId="4" xfId="0" applyFont="1" applyFill="1" applyBorder="1" applyAlignment="1">
      <alignment vertical="top" wrapText="1"/>
    </xf>
    <xf numFmtId="0" fontId="17" fillId="2" borderId="4" xfId="0" applyFont="1" applyFill="1" applyBorder="1" applyAlignment="1" applyProtection="1">
      <alignment horizontal="left" vertical="top"/>
      <protection locked="0"/>
    </xf>
    <xf numFmtId="0" fontId="17" fillId="2" borderId="4" xfId="0" applyFont="1" applyFill="1" applyBorder="1" applyAlignment="1">
      <alignment horizontal="left" vertical="top"/>
    </xf>
    <xf numFmtId="0" fontId="2" fillId="4" borderId="12" xfId="0" applyFont="1" applyFill="1" applyBorder="1" applyAlignment="1">
      <alignment horizontal="left" vertical="top"/>
    </xf>
    <xf numFmtId="0" fontId="17" fillId="4" borderId="3" xfId="0" applyFont="1" applyFill="1" applyBorder="1" applyAlignment="1">
      <alignment horizontal="left" vertical="top"/>
    </xf>
    <xf numFmtId="0" fontId="2" fillId="4" borderId="7" xfId="0" applyFont="1" applyFill="1" applyBorder="1" applyAlignment="1">
      <alignment horizontal="left" vertical="top" wrapText="1"/>
    </xf>
    <xf numFmtId="0" fontId="2" fillId="4" borderId="3" xfId="0" applyFont="1" applyFill="1" applyBorder="1" applyAlignment="1">
      <alignment horizontal="left" vertical="top" wrapText="1"/>
    </xf>
    <xf numFmtId="0" fontId="30" fillId="2" borderId="13" xfId="0" applyFont="1" applyFill="1" applyBorder="1" applyAlignment="1">
      <alignment horizontal="left" vertical="top" wrapText="1"/>
    </xf>
    <xf numFmtId="0" fontId="17" fillId="0" borderId="13" xfId="0" applyFont="1" applyBorder="1" applyAlignment="1">
      <alignment horizontal="left" vertical="top"/>
    </xf>
    <xf numFmtId="0" fontId="0" fillId="0" borderId="4" xfId="0" applyBorder="1"/>
    <xf numFmtId="0" fontId="30" fillId="0" borderId="13" xfId="0" applyFont="1" applyBorder="1" applyAlignment="1">
      <alignment horizontal="left" vertical="top" wrapText="1"/>
    </xf>
    <xf numFmtId="0" fontId="2" fillId="12" borderId="4" xfId="0" applyFont="1" applyFill="1" applyBorder="1" applyAlignment="1">
      <alignment horizontal="left" vertical="top" wrapText="1"/>
    </xf>
    <xf numFmtId="0" fontId="17" fillId="0" borderId="9" xfId="0" applyFont="1" applyBorder="1" applyAlignment="1">
      <alignment horizontal="left" vertical="top" wrapText="1"/>
    </xf>
    <xf numFmtId="0" fontId="2" fillId="12" borderId="8" xfId="0" applyFont="1" applyFill="1" applyBorder="1" applyAlignment="1">
      <alignment horizontal="left" vertical="top" wrapText="1"/>
    </xf>
    <xf numFmtId="0" fontId="17" fillId="0" borderId="4" xfId="0" applyFont="1" applyBorder="1" applyAlignment="1">
      <alignment horizontal="left" wrapText="1"/>
    </xf>
    <xf numFmtId="0" fontId="17" fillId="0" borderId="13" xfId="0" applyFont="1" applyBorder="1" applyAlignment="1">
      <alignment horizontal="left" wrapText="1"/>
    </xf>
    <xf numFmtId="0" fontId="5" fillId="4" borderId="3" xfId="0" applyFont="1" applyFill="1" applyBorder="1" applyAlignment="1">
      <alignment horizontal="left" vertical="top"/>
    </xf>
    <xf numFmtId="0" fontId="30" fillId="0" borderId="4" xfId="0" applyFont="1" applyBorder="1" applyAlignment="1">
      <alignment vertical="top" wrapText="1"/>
    </xf>
    <xf numFmtId="0" fontId="30" fillId="0" borderId="8" xfId="0" applyFont="1" applyBorder="1" applyAlignment="1">
      <alignment horizontal="left" vertical="top" wrapText="1"/>
    </xf>
    <xf numFmtId="0" fontId="17" fillId="0" borderId="8" xfId="0" applyFont="1" applyBorder="1" applyAlignment="1">
      <alignment horizontal="left" vertical="top" wrapText="1"/>
    </xf>
    <xf numFmtId="0" fontId="17" fillId="4" borderId="3" xfId="0" applyFont="1" applyFill="1" applyBorder="1"/>
    <xf numFmtId="0" fontId="2" fillId="4" borderId="7" xfId="0" applyFont="1" applyFill="1" applyBorder="1" applyAlignment="1">
      <alignment wrapText="1"/>
    </xf>
    <xf numFmtId="0" fontId="2" fillId="12" borderId="4" xfId="0" applyFont="1" applyFill="1" applyBorder="1"/>
    <xf numFmtId="0" fontId="17" fillId="0" borderId="13" xfId="0" applyFont="1" applyBorder="1" applyAlignment="1">
      <alignment vertical="top"/>
    </xf>
    <xf numFmtId="0" fontId="17" fillId="0" borderId="13" xfId="0" applyFont="1" applyBorder="1"/>
    <xf numFmtId="0" fontId="2" fillId="4" borderId="3" xfId="0" applyFont="1" applyFill="1" applyBorder="1"/>
    <xf numFmtId="0" fontId="17" fillId="0" borderId="4" xfId="0" applyFont="1" applyBorder="1" applyProtection="1">
      <protection locked="0"/>
    </xf>
    <xf numFmtId="0" fontId="2" fillId="4" borderId="3" xfId="0" applyFont="1" applyFill="1" applyBorder="1" applyAlignment="1">
      <alignment wrapText="1"/>
    </xf>
    <xf numFmtId="0" fontId="2" fillId="4" borderId="3" xfId="0" applyFont="1" applyFill="1" applyBorder="1" applyAlignment="1">
      <alignment horizontal="left" wrapText="1"/>
    </xf>
    <xf numFmtId="0" fontId="17" fillId="0" borderId="13" xfId="0" applyFont="1" applyBorder="1" applyAlignment="1">
      <alignment horizontal="left" vertical="top" wrapText="1"/>
    </xf>
    <xf numFmtId="0" fontId="2" fillId="4" borderId="12" xfId="0" applyFont="1" applyFill="1" applyBorder="1"/>
    <xf numFmtId="0" fontId="30" fillId="0" borderId="9" xfId="0" applyFont="1" applyBorder="1" applyAlignment="1">
      <alignment vertical="top" wrapText="1"/>
    </xf>
    <xf numFmtId="0" fontId="2" fillId="12" borderId="3" xfId="0" applyFont="1" applyFill="1"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wrapText="1"/>
    </xf>
    <xf numFmtId="0" fontId="2" fillId="12" borderId="12" xfId="0" applyFont="1" applyFill="1" applyBorder="1" applyAlignment="1">
      <alignment horizontal="left" vertical="top"/>
    </xf>
    <xf numFmtId="0" fontId="2" fillId="4" borderId="12" xfId="0" applyFont="1" applyFill="1" applyBorder="1" applyAlignment="1">
      <alignment horizontal="left" vertical="top" wrapText="1"/>
    </xf>
    <xf numFmtId="0" fontId="17" fillId="0" borderId="12" xfId="0" applyFont="1" applyBorder="1" applyAlignment="1" applyProtection="1">
      <alignment horizontal="left" vertical="top"/>
      <protection locked="0"/>
    </xf>
    <xf numFmtId="0" fontId="32" fillId="3" borderId="4" xfId="0" applyFont="1" applyFill="1" applyBorder="1" applyAlignment="1">
      <alignment wrapText="1"/>
    </xf>
    <xf numFmtId="0" fontId="33" fillId="4" borderId="3" xfId="0" applyFont="1" applyFill="1" applyBorder="1" applyAlignment="1">
      <alignment horizontal="left" vertical="top"/>
    </xf>
    <xf numFmtId="0" fontId="2" fillId="4" borderId="7" xfId="0" applyFont="1" applyFill="1" applyBorder="1" applyAlignment="1">
      <alignment horizontal="left" vertical="top"/>
    </xf>
    <xf numFmtId="0" fontId="5" fillId="4" borderId="4" xfId="0" applyFont="1" applyFill="1" applyBorder="1" applyAlignment="1">
      <alignment horizontal="left" vertical="top"/>
    </xf>
    <xf numFmtId="0" fontId="3" fillId="0" borderId="0" xfId="0" applyFont="1" applyAlignment="1">
      <alignment horizontal="left" vertical="top"/>
    </xf>
    <xf numFmtId="0" fontId="3" fillId="2" borderId="0" xfId="0" applyFont="1" applyFill="1" applyAlignment="1">
      <alignment horizontal="left" vertical="top"/>
    </xf>
    <xf numFmtId="0" fontId="5" fillId="2" borderId="0" xfId="0" applyFont="1" applyFill="1" applyAlignment="1">
      <alignment horizontal="left" vertical="top"/>
    </xf>
    <xf numFmtId="0" fontId="22" fillId="0" borderId="4" xfId="0" applyFont="1" applyBorder="1" applyAlignment="1" applyProtection="1">
      <alignment horizontal="left" vertical="top" wrapText="1"/>
      <protection locked="0"/>
    </xf>
    <xf numFmtId="0" fontId="24" fillId="0" borderId="4" xfId="0" applyFont="1" applyBorder="1" applyAlignment="1">
      <alignment horizontal="left" vertical="center" wrapText="1"/>
    </xf>
    <xf numFmtId="0" fontId="26" fillId="0" borderId="4" xfId="0" applyFont="1" applyBorder="1" applyAlignment="1">
      <alignment horizontal="left" vertical="top" wrapText="1"/>
    </xf>
    <xf numFmtId="0" fontId="23" fillId="0" borderId="4" xfId="0" applyFont="1" applyBorder="1" applyAlignment="1" applyProtection="1">
      <alignment horizontal="left" vertical="center" wrapText="1"/>
      <protection locked="0"/>
    </xf>
    <xf numFmtId="0" fontId="22" fillId="0" borderId="4" xfId="0" applyFont="1" applyBorder="1" applyAlignment="1" applyProtection="1">
      <alignment horizontal="left" vertical="center" wrapText="1"/>
      <protection locked="0"/>
    </xf>
    <xf numFmtId="0" fontId="35" fillId="0" borderId="0" xfId="0" applyFont="1" applyAlignment="1">
      <alignment horizontal="left" vertical="top"/>
    </xf>
    <xf numFmtId="0" fontId="32" fillId="0" borderId="4" xfId="0" applyFont="1" applyBorder="1" applyAlignment="1">
      <alignment horizontal="center" vertical="top"/>
    </xf>
    <xf numFmtId="0" fontId="29" fillId="0" borderId="4" xfId="0" applyFont="1" applyBorder="1" applyAlignment="1">
      <alignment vertical="top"/>
    </xf>
    <xf numFmtId="0" fontId="29" fillId="0" borderId="4" xfId="0" applyFont="1" applyBorder="1" applyAlignment="1">
      <alignment horizontal="left" vertical="top" wrapText="1"/>
    </xf>
    <xf numFmtId="0" fontId="35" fillId="0" borderId="0" xfId="0" applyFont="1" applyAlignment="1">
      <alignment horizontal="left" vertical="top" wrapText="1"/>
    </xf>
    <xf numFmtId="0" fontId="12" fillId="4" borderId="4" xfId="0" applyFont="1" applyFill="1" applyBorder="1" applyAlignment="1">
      <alignment horizontal="left" vertical="top"/>
    </xf>
    <xf numFmtId="0" fontId="2" fillId="4" borderId="8" xfId="0" applyFont="1" applyFill="1" applyBorder="1" applyAlignment="1">
      <alignment horizontal="left" vertical="center"/>
    </xf>
    <xf numFmtId="0" fontId="11" fillId="0" borderId="4" xfId="0" applyFont="1" applyBorder="1" applyAlignment="1">
      <alignment horizontal="left" vertical="top" wrapText="1"/>
    </xf>
    <xf numFmtId="0" fontId="17" fillId="0" borderId="4" xfId="0" applyFont="1" applyBorder="1" applyAlignment="1" applyProtection="1">
      <alignment horizontal="center" vertical="center"/>
      <protection locked="0"/>
    </xf>
    <xf numFmtId="0" fontId="42" fillId="0" borderId="4" xfId="0" applyFont="1" applyBorder="1" applyAlignment="1">
      <alignment horizontal="left" vertical="top" wrapText="1"/>
    </xf>
    <xf numFmtId="0" fontId="2" fillId="4" borderId="4" xfId="0" applyFont="1" applyFill="1" applyBorder="1" applyAlignment="1">
      <alignment horizontal="left" vertical="center"/>
    </xf>
    <xf numFmtId="0" fontId="17" fillId="0" borderId="4" xfId="0" applyFont="1" applyBorder="1" applyAlignment="1" applyProtection="1">
      <alignment horizontal="left" vertical="top" wrapText="1"/>
      <protection locked="0"/>
    </xf>
    <xf numFmtId="0" fontId="3" fillId="2" borderId="4" xfId="0" applyFont="1" applyFill="1" applyBorder="1" applyAlignment="1" applyProtection="1">
      <alignment horizontal="left" vertical="top"/>
      <protection locked="0"/>
    </xf>
    <xf numFmtId="0" fontId="17" fillId="0" borderId="8" xfId="0" applyFont="1" applyBorder="1" applyAlignment="1">
      <alignment vertical="top" wrapText="1"/>
    </xf>
    <xf numFmtId="0" fontId="17" fillId="0" borderId="8" xfId="0" applyFont="1" applyBorder="1" applyAlignment="1" applyProtection="1">
      <alignment horizontal="left" vertical="top"/>
      <protection locked="0"/>
    </xf>
    <xf numFmtId="0" fontId="17" fillId="0" borderId="4" xfId="0" applyFont="1" applyBorder="1" applyAlignment="1" applyProtection="1">
      <alignment horizontal="left" wrapText="1"/>
      <protection locked="0"/>
    </xf>
    <xf numFmtId="0" fontId="0" fillId="0" borderId="0" xfId="0" applyAlignment="1">
      <alignment horizontal="left" vertical="top" wrapText="1"/>
    </xf>
    <xf numFmtId="0" fontId="2" fillId="12" borderId="4" xfId="0" applyFont="1" applyFill="1" applyBorder="1" applyAlignment="1">
      <alignment horizontal="left" vertical="center"/>
    </xf>
    <xf numFmtId="0" fontId="44" fillId="0" borderId="4" xfId="0" applyFont="1" applyBorder="1" applyAlignment="1">
      <alignment horizontal="left" vertical="top" wrapText="1"/>
    </xf>
    <xf numFmtId="0" fontId="11" fillId="0" borderId="9" xfId="0" applyFont="1" applyBorder="1" applyAlignment="1">
      <alignment horizontal="left" vertical="top" wrapText="1"/>
    </xf>
    <xf numFmtId="0" fontId="0" fillId="0" borderId="9" xfId="0" applyBorder="1" applyAlignment="1">
      <alignment horizontal="left" vertical="top"/>
    </xf>
    <xf numFmtId="0" fontId="28" fillId="11" borderId="4" xfId="0" applyFont="1" applyFill="1" applyBorder="1" applyAlignment="1">
      <alignment vertical="top"/>
    </xf>
    <xf numFmtId="0" fontId="2" fillId="4" borderId="8" xfId="0" applyFont="1" applyFill="1" applyBorder="1" applyAlignment="1">
      <alignment vertical="center" wrapText="1"/>
    </xf>
    <xf numFmtId="0" fontId="17" fillId="2" borderId="4" xfId="0" applyFont="1" applyFill="1" applyBorder="1" applyAlignment="1">
      <alignment horizontal="left" vertical="center" wrapText="1"/>
    </xf>
    <xf numFmtId="0" fontId="0" fillId="0" borderId="3" xfId="0" applyBorder="1" applyAlignment="1">
      <alignment vertical="top" wrapText="1"/>
    </xf>
    <xf numFmtId="0" fontId="42" fillId="2" borderId="4" xfId="0" applyFont="1" applyFill="1" applyBorder="1" applyAlignment="1">
      <alignment horizontal="left" vertical="center" wrapText="1"/>
    </xf>
    <xf numFmtId="0" fontId="17" fillId="0" borderId="3" xfId="0" applyFont="1" applyBorder="1" applyAlignment="1">
      <alignment vertical="top" wrapText="1"/>
    </xf>
    <xf numFmtId="0" fontId="0" fillId="2" borderId="3" xfId="0" applyFill="1" applyBorder="1" applyAlignment="1">
      <alignment wrapText="1"/>
    </xf>
    <xf numFmtId="0" fontId="2" fillId="4" borderId="4" xfId="0" applyFont="1" applyFill="1" applyBorder="1" applyAlignment="1">
      <alignment horizontal="left" vertical="center" wrapText="1"/>
    </xf>
    <xf numFmtId="0" fontId="42" fillId="0" borderId="4" xfId="0" applyFont="1" applyBorder="1" applyAlignment="1">
      <alignment horizontal="left" vertical="center" wrapText="1"/>
    </xf>
    <xf numFmtId="0" fontId="45" fillId="0" borderId="0" xfId="0" applyFont="1" applyAlignment="1">
      <alignment wrapText="1"/>
    </xf>
    <xf numFmtId="0" fontId="44" fillId="0" borderId="4" xfId="0" applyFont="1" applyBorder="1" applyAlignment="1">
      <alignment horizontal="left" vertical="center" wrapText="1"/>
    </xf>
    <xf numFmtId="0" fontId="42" fillId="2" borderId="9" xfId="0" applyFont="1" applyFill="1" applyBorder="1" applyAlignment="1">
      <alignment horizontal="left" vertical="top" wrapText="1"/>
    </xf>
    <xf numFmtId="0" fontId="0" fillId="0" borderId="0" xfId="0" applyAlignment="1">
      <alignment vertical="top" wrapText="1"/>
    </xf>
    <xf numFmtId="0" fontId="0" fillId="0" borderId="4" xfId="0" applyBorder="1" applyAlignment="1">
      <alignment vertical="top"/>
    </xf>
    <xf numFmtId="0" fontId="44" fillId="2" borderId="4" xfId="0" applyFont="1" applyFill="1" applyBorder="1" applyAlignment="1">
      <alignment horizontal="left" vertical="top" wrapText="1"/>
    </xf>
    <xf numFmtId="0" fontId="42" fillId="2" borderId="4" xfId="0" applyFont="1" applyFill="1" applyBorder="1" applyAlignment="1">
      <alignment horizontal="left" vertical="top" wrapText="1"/>
    </xf>
    <xf numFmtId="0" fontId="17" fillId="2" borderId="9" xfId="0" applyFont="1" applyFill="1" applyBorder="1" applyAlignment="1">
      <alignment horizontal="left" vertical="top" wrapText="1"/>
    </xf>
    <xf numFmtId="0" fontId="17" fillId="0" borderId="9" xfId="0" applyFont="1" applyBorder="1" applyAlignment="1" applyProtection="1">
      <alignment horizontal="center" vertical="top" wrapText="1"/>
      <protection locked="0"/>
    </xf>
    <xf numFmtId="0" fontId="17" fillId="2" borderId="8" xfId="0" applyFont="1" applyFill="1" applyBorder="1" applyAlignment="1">
      <alignment horizontal="left" vertical="top" wrapText="1"/>
    </xf>
    <xf numFmtId="0" fontId="17" fillId="0" borderId="1" xfId="0" applyFont="1" applyBorder="1" applyAlignment="1">
      <alignment horizontal="left" vertical="top"/>
    </xf>
    <xf numFmtId="0" fontId="17" fillId="0" borderId="4" xfId="0" applyFont="1" applyBorder="1" applyAlignment="1" applyProtection="1">
      <alignment horizontal="left"/>
      <protection locked="0"/>
    </xf>
    <xf numFmtId="0" fontId="17" fillId="2" borderId="3" xfId="0" applyFont="1" applyFill="1" applyBorder="1" applyAlignment="1">
      <alignment horizontal="left" vertical="top" wrapText="1"/>
    </xf>
    <xf numFmtId="0" fontId="17" fillId="0" borderId="0" xfId="0" applyFont="1" applyAlignment="1">
      <alignment horizontal="left" vertical="top" wrapText="1"/>
    </xf>
    <xf numFmtId="0" fontId="17" fillId="0" borderId="13" xfId="0" applyFont="1" applyBorder="1" applyAlignment="1">
      <alignment vertical="top" wrapText="1"/>
    </xf>
    <xf numFmtId="0" fontId="17" fillId="0" borderId="1" xfId="0" applyFont="1" applyBorder="1" applyAlignment="1">
      <alignment vertical="top" wrapText="1"/>
    </xf>
    <xf numFmtId="0" fontId="2" fillId="4" borderId="12" xfId="0" applyFont="1" applyFill="1" applyBorder="1" applyAlignment="1">
      <alignment horizontal="left" vertical="center" wrapText="1"/>
    </xf>
    <xf numFmtId="0" fontId="0" fillId="0" borderId="9" xfId="0" applyBorder="1" applyAlignment="1" applyProtection="1">
      <alignment horizontal="left" vertical="top"/>
      <protection locked="0"/>
    </xf>
    <xf numFmtId="0" fontId="33" fillId="0" borderId="1" xfId="0" applyFont="1" applyBorder="1" applyAlignment="1">
      <alignment horizontal="left" vertical="center" wrapText="1"/>
    </xf>
    <xf numFmtId="0" fontId="0" fillId="0" borderId="4" xfId="0" applyBorder="1" applyAlignment="1" applyProtection="1">
      <alignment horizontal="left" vertical="top" wrapText="1"/>
      <protection locked="0"/>
    </xf>
    <xf numFmtId="0" fontId="33" fillId="2" borderId="1" xfId="0" applyFont="1" applyFill="1" applyBorder="1" applyAlignment="1">
      <alignment horizontal="left" vertical="center" wrapText="1"/>
    </xf>
    <xf numFmtId="0" fontId="17" fillId="0" borderId="0" xfId="0" applyFont="1" applyAlignment="1">
      <alignment vertical="top" wrapText="1"/>
    </xf>
    <xf numFmtId="0" fontId="2" fillId="4" borderId="8" xfId="0" applyFont="1" applyFill="1" applyBorder="1" applyAlignment="1">
      <alignment horizontal="left" vertical="center" wrapText="1"/>
    </xf>
    <xf numFmtId="0" fontId="11" fillId="2" borderId="4" xfId="0" applyFont="1" applyFill="1" applyBorder="1" applyAlignment="1">
      <alignment horizontal="left" vertical="top" wrapText="1"/>
    </xf>
    <xf numFmtId="0" fontId="0" fillId="2" borderId="4" xfId="0" applyFill="1" applyBorder="1" applyAlignment="1">
      <alignment horizontal="left" vertical="top" wrapText="1"/>
    </xf>
    <xf numFmtId="0" fontId="2" fillId="12" borderId="4" xfId="0" applyFont="1" applyFill="1" applyBorder="1" applyAlignment="1">
      <alignment horizontal="left" vertical="center" wrapText="1"/>
    </xf>
    <xf numFmtId="0" fontId="2" fillId="12" borderId="8" xfId="0" applyFont="1" applyFill="1" applyBorder="1" applyAlignment="1">
      <alignment horizontal="left" vertical="center" wrapText="1"/>
    </xf>
    <xf numFmtId="0" fontId="0" fillId="0" borderId="9" xfId="0" applyBorder="1" applyAlignment="1">
      <alignment horizontal="left" wrapText="1"/>
    </xf>
    <xf numFmtId="0" fontId="17" fillId="2" borderId="4" xfId="0" applyFont="1" applyFill="1" applyBorder="1" applyAlignment="1" applyProtection="1">
      <alignment horizontal="left" vertical="top" wrapText="1"/>
      <protection locked="0"/>
    </xf>
    <xf numFmtId="0" fontId="17" fillId="0" borderId="4" xfId="0" quotePrefix="1" applyFont="1" applyBorder="1" applyAlignment="1">
      <alignment horizontal="left" vertical="top" wrapText="1"/>
    </xf>
    <xf numFmtId="0" fontId="17" fillId="2" borderId="0" xfId="0" applyFont="1" applyFill="1" applyAlignment="1">
      <alignment vertical="top" wrapText="1"/>
    </xf>
    <xf numFmtId="0" fontId="2" fillId="4" borderId="9" xfId="0" applyFont="1" applyFill="1" applyBorder="1" applyAlignment="1">
      <alignment horizontal="left" vertical="top"/>
    </xf>
    <xf numFmtId="0" fontId="17" fillId="0" borderId="9" xfId="0" applyFont="1" applyBorder="1" applyAlignment="1" applyProtection="1">
      <alignment horizontal="left" vertical="top"/>
      <protection locked="0"/>
    </xf>
    <xf numFmtId="0" fontId="5" fillId="12" borderId="4" xfId="0" applyFont="1" applyFill="1" applyBorder="1" applyAlignment="1">
      <alignment horizontal="left" vertical="top"/>
    </xf>
    <xf numFmtId="0" fontId="46" fillId="2" borderId="4" xfId="0" applyFont="1" applyFill="1" applyBorder="1" applyAlignment="1">
      <alignment horizontal="left" vertical="top" wrapText="1"/>
    </xf>
    <xf numFmtId="0" fontId="46" fillId="13" borderId="4" xfId="0" applyFont="1" applyFill="1" applyBorder="1" applyAlignment="1">
      <alignment vertical="top" wrapText="1"/>
    </xf>
    <xf numFmtId="0" fontId="46" fillId="2" borderId="4" xfId="0" applyFont="1" applyFill="1" applyBorder="1" applyAlignment="1">
      <alignment vertical="top" wrapText="1"/>
    </xf>
    <xf numFmtId="0" fontId="46" fillId="0" borderId="4" xfId="0" applyFont="1" applyBorder="1" applyAlignment="1" applyProtection="1">
      <alignment vertical="top" wrapText="1"/>
      <protection locked="0"/>
    </xf>
    <xf numFmtId="0" fontId="46" fillId="13" borderId="4" xfId="0" applyFont="1" applyFill="1" applyBorder="1" applyAlignment="1" applyProtection="1">
      <alignment vertical="top" wrapText="1"/>
      <protection locked="0"/>
    </xf>
    <xf numFmtId="0" fontId="2" fillId="4" borderId="0" xfId="0" applyFont="1" applyFill="1"/>
    <xf numFmtId="0" fontId="17" fillId="0" borderId="9" xfId="0" applyFont="1" applyBorder="1" applyAlignment="1">
      <alignment vertical="top" wrapText="1"/>
    </xf>
    <xf numFmtId="0" fontId="5" fillId="4" borderId="0" xfId="0" applyFont="1" applyFill="1"/>
    <xf numFmtId="0" fontId="42" fillId="0" borderId="9" xfId="0" applyFont="1" applyBorder="1" applyAlignment="1">
      <alignment horizontal="left" vertical="top" wrapText="1"/>
    </xf>
    <xf numFmtId="0" fontId="0" fillId="0" borderId="13" xfId="0" applyBorder="1" applyAlignment="1">
      <alignment horizontal="left" vertical="top"/>
    </xf>
    <xf numFmtId="0" fontId="0" fillId="4" borderId="4" xfId="0" applyFill="1" applyBorder="1" applyAlignment="1">
      <alignment horizontal="left" vertical="top"/>
    </xf>
    <xf numFmtId="0" fontId="2" fillId="4" borderId="4" xfId="0" applyFont="1" applyFill="1" applyBorder="1"/>
    <xf numFmtId="0" fontId="0" fillId="0" borderId="4" xfId="0" applyBorder="1" applyProtection="1">
      <protection locked="0"/>
    </xf>
    <xf numFmtId="0" fontId="11" fillId="0" borderId="13" xfId="0" applyFont="1" applyBorder="1" applyAlignment="1">
      <alignment horizontal="left" vertical="top" wrapText="1"/>
    </xf>
    <xf numFmtId="0" fontId="2" fillId="4" borderId="4" xfId="0" applyFont="1" applyFill="1" applyBorder="1" applyAlignment="1">
      <alignment vertical="center" wrapText="1"/>
    </xf>
    <xf numFmtId="0" fontId="17" fillId="0" borderId="1" xfId="0" applyFont="1" applyBorder="1" applyProtection="1">
      <protection locked="0"/>
    </xf>
    <xf numFmtId="9" fontId="17" fillId="0" borderId="4" xfId="1" applyFont="1" applyBorder="1" applyAlignment="1">
      <alignment vertical="top" wrapText="1"/>
    </xf>
    <xf numFmtId="0" fontId="17" fillId="2" borderId="4" xfId="0" applyFont="1" applyFill="1" applyBorder="1" applyProtection="1">
      <protection locked="0"/>
    </xf>
    <xf numFmtId="0" fontId="17" fillId="0" borderId="4" xfId="0" applyFont="1" applyBorder="1" applyAlignment="1" applyProtection="1">
      <alignment wrapText="1"/>
      <protection locked="0"/>
    </xf>
    <xf numFmtId="0" fontId="17" fillId="0" borderId="4" xfId="0" applyFont="1" applyBorder="1" applyAlignment="1" applyProtection="1">
      <alignment vertical="top" wrapText="1"/>
      <protection locked="0"/>
    </xf>
    <xf numFmtId="0" fontId="11" fillId="0" borderId="4" xfId="0" applyFont="1" applyBorder="1" applyAlignment="1">
      <alignment vertical="top" wrapText="1"/>
    </xf>
    <xf numFmtId="0" fontId="17" fillId="0" borderId="1" xfId="0" applyFont="1" applyBorder="1" applyAlignment="1" applyProtection="1">
      <alignment horizontal="left" vertical="top"/>
      <protection locked="0"/>
    </xf>
    <xf numFmtId="0" fontId="0" fillId="0" borderId="3" xfId="0" applyBorder="1" applyAlignment="1" applyProtection="1">
      <alignment horizontal="left" vertical="top" wrapText="1"/>
      <protection locked="0"/>
    </xf>
    <xf numFmtId="0" fontId="0" fillId="0" borderId="1" xfId="0" applyBorder="1" applyAlignment="1">
      <alignment horizontal="left" vertical="top" wrapText="1"/>
    </xf>
    <xf numFmtId="0" fontId="3" fillId="0" borderId="4" xfId="0" applyFont="1" applyBorder="1" applyAlignment="1">
      <alignment horizontal="left" vertical="top" wrapText="1"/>
    </xf>
    <xf numFmtId="0" fontId="30" fillId="0" borderId="4" xfId="0" applyFont="1" applyBorder="1" applyAlignment="1">
      <alignment vertical="center" wrapText="1"/>
    </xf>
    <xf numFmtId="0" fontId="17" fillId="0" borderId="1" xfId="0" applyFont="1" applyBorder="1" applyAlignment="1">
      <alignment wrapText="1"/>
    </xf>
    <xf numFmtId="0" fontId="35" fillId="0" borderId="0" xfId="0" applyFont="1" applyAlignment="1">
      <alignment horizontal="left" vertical="center"/>
    </xf>
    <xf numFmtId="0" fontId="0" fillId="0" borderId="0" xfId="0" applyAlignment="1">
      <alignment vertical="top"/>
    </xf>
    <xf numFmtId="0" fontId="17" fillId="0" borderId="0" xfId="0" applyFont="1" applyAlignment="1">
      <alignment vertical="top"/>
    </xf>
    <xf numFmtId="0" fontId="3" fillId="0" borderId="0" xfId="0" applyFont="1" applyAlignment="1">
      <alignment vertical="top"/>
    </xf>
    <xf numFmtId="0" fontId="3"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vertical="top"/>
    </xf>
    <xf numFmtId="0" fontId="17" fillId="0" borderId="0" xfId="0" applyFont="1" applyAlignment="1">
      <alignment horizontal="left" vertical="center"/>
    </xf>
    <xf numFmtId="0" fontId="0" fillId="0" borderId="0" xfId="0" applyAlignment="1">
      <alignment horizontal="left" vertical="center"/>
    </xf>
    <xf numFmtId="0" fontId="26" fillId="0" borderId="4" xfId="0" applyFont="1" applyBorder="1" applyAlignment="1">
      <alignment horizontal="left" vertical="center" wrapText="1"/>
    </xf>
    <xf numFmtId="9" fontId="24" fillId="2" borderId="3" xfId="0" applyNumberFormat="1" applyFont="1" applyFill="1" applyBorder="1" applyAlignment="1">
      <alignment horizontal="center" vertical="center" wrapText="1"/>
    </xf>
    <xf numFmtId="0" fontId="32" fillId="0" borderId="4" xfId="0" applyFont="1" applyBorder="1" applyAlignment="1">
      <alignment horizontal="center" vertical="top" wrapText="1"/>
    </xf>
    <xf numFmtId="0" fontId="4" fillId="0" borderId="4" xfId="0" applyFont="1" applyBorder="1" applyAlignment="1">
      <alignment horizontal="center" vertical="top" wrapText="1"/>
    </xf>
    <xf numFmtId="0" fontId="33" fillId="0" borderId="4" xfId="0" applyFont="1" applyBorder="1" applyAlignment="1">
      <alignment horizontal="center" vertical="top" wrapText="1"/>
    </xf>
    <xf numFmtId="0" fontId="5" fillId="0" borderId="0" xfId="0" applyFont="1" applyAlignment="1">
      <alignment horizontal="left" vertical="top" wrapText="1"/>
    </xf>
    <xf numFmtId="0" fontId="10" fillId="4" borderId="0" xfId="0" applyFont="1" applyFill="1" applyAlignment="1">
      <alignment horizontal="left" vertical="top" wrapText="1"/>
    </xf>
    <xf numFmtId="0" fontId="49" fillId="4" borderId="4" xfId="0" applyFont="1" applyFill="1" applyBorder="1" applyAlignment="1">
      <alignment vertical="center" wrapText="1"/>
    </xf>
    <xf numFmtId="0" fontId="49" fillId="4" borderId="4" xfId="0" applyFont="1" applyFill="1" applyBorder="1" applyAlignment="1">
      <alignment horizontal="left" vertical="top" wrapText="1"/>
    </xf>
    <xf numFmtId="0" fontId="49" fillId="12" borderId="4" xfId="0" applyFont="1" applyFill="1" applyBorder="1" applyAlignment="1">
      <alignment horizontal="left" vertical="top"/>
    </xf>
    <xf numFmtId="0" fontId="49" fillId="12" borderId="4" xfId="0" applyFont="1" applyFill="1" applyBorder="1" applyAlignment="1">
      <alignment vertical="center"/>
    </xf>
    <xf numFmtId="0" fontId="11" fillId="2" borderId="4" xfId="0" applyFont="1" applyFill="1" applyBorder="1" applyAlignment="1">
      <alignment horizontal="left" vertical="center" wrapText="1"/>
    </xf>
    <xf numFmtId="0" fontId="0" fillId="0" borderId="3" xfId="0" applyBorder="1" applyAlignment="1">
      <alignment wrapText="1"/>
    </xf>
    <xf numFmtId="0" fontId="0" fillId="0" borderId="4" xfId="0" applyBorder="1" applyAlignment="1" applyProtection="1">
      <alignment horizontal="left" wrapText="1"/>
      <protection locked="0"/>
    </xf>
    <xf numFmtId="0" fontId="11" fillId="0" borderId="4" xfId="0" applyFont="1" applyBorder="1" applyAlignment="1">
      <alignment horizontal="center" vertical="center" wrapText="1"/>
    </xf>
    <xf numFmtId="0" fontId="0" fillId="0" borderId="3" xfId="0" applyBorder="1" applyAlignment="1">
      <alignment horizontal="left" vertical="center" wrapText="1"/>
    </xf>
    <xf numFmtId="0" fontId="0" fillId="0" borderId="0" xfId="0" applyAlignment="1">
      <alignment wrapText="1"/>
    </xf>
    <xf numFmtId="0" fontId="11" fillId="0" borderId="4" xfId="0" applyFont="1" applyBorder="1" applyAlignment="1">
      <alignment horizontal="left" vertical="center" wrapText="1"/>
    </xf>
    <xf numFmtId="0" fontId="31" fillId="0" borderId="0" xfId="0" applyFont="1" applyAlignment="1">
      <alignment wrapText="1"/>
    </xf>
    <xf numFmtId="0" fontId="0" fillId="0" borderId="13" xfId="0" applyBorder="1" applyAlignment="1">
      <alignment wrapText="1"/>
    </xf>
    <xf numFmtId="0" fontId="11" fillId="0" borderId="3" xfId="0" applyFont="1" applyBorder="1" applyAlignment="1">
      <alignment horizontal="left" vertical="top" wrapText="1"/>
    </xf>
    <xf numFmtId="0" fontId="11" fillId="2" borderId="9" xfId="0" applyFont="1" applyFill="1" applyBorder="1" applyAlignment="1">
      <alignment horizontal="left" vertical="top" wrapText="1"/>
    </xf>
    <xf numFmtId="0" fontId="0" fillId="2" borderId="4" xfId="0" applyFill="1" applyBorder="1" applyAlignment="1">
      <alignment wrapText="1"/>
    </xf>
    <xf numFmtId="0" fontId="49" fillId="4" borderId="4"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0" fillId="2" borderId="4" xfId="0" applyFill="1" applyBorder="1" applyAlignment="1" applyProtection="1">
      <alignment wrapText="1"/>
      <protection locked="0"/>
    </xf>
    <xf numFmtId="0" fontId="0" fillId="0" borderId="0" xfId="0" applyAlignment="1" applyProtection="1">
      <alignment horizontal="left" vertical="top" wrapText="1"/>
      <protection locked="0"/>
    </xf>
    <xf numFmtId="0" fontId="0" fillId="0" borderId="4" xfId="0" applyBorder="1" applyAlignment="1">
      <alignment vertical="center" wrapText="1"/>
    </xf>
    <xf numFmtId="0" fontId="11" fillId="2" borderId="8" xfId="0" applyFont="1" applyFill="1" applyBorder="1" applyAlignment="1">
      <alignment horizontal="left" vertical="top" wrapText="1"/>
    </xf>
    <xf numFmtId="0" fontId="0" fillId="0" borderId="4" xfId="0" applyBorder="1" applyAlignment="1">
      <alignment horizontal="left" wrapText="1"/>
    </xf>
    <xf numFmtId="0" fontId="11" fillId="0" borderId="1" xfId="0" applyFont="1" applyBorder="1" applyAlignment="1">
      <alignment horizontal="left" vertical="top" wrapText="1"/>
    </xf>
    <xf numFmtId="0" fontId="30" fillId="0" borderId="1" xfId="0" applyFont="1" applyBorder="1" applyAlignment="1">
      <alignment horizontal="left" vertical="top" wrapText="1"/>
    </xf>
    <xf numFmtId="0" fontId="0" fillId="0" borderId="9" xfId="0" applyBorder="1" applyAlignment="1">
      <alignment horizontal="left" vertical="top" wrapText="1"/>
    </xf>
    <xf numFmtId="0" fontId="49" fillId="4" borderId="0" xfId="0" applyFont="1" applyFill="1" applyAlignment="1">
      <alignment horizontal="left" vertical="top" wrapText="1"/>
    </xf>
    <xf numFmtId="0" fontId="17" fillId="0" borderId="13" xfId="0" applyFont="1" applyBorder="1" applyAlignment="1">
      <alignment wrapText="1"/>
    </xf>
    <xf numFmtId="0" fontId="49" fillId="12" borderId="4" xfId="0" applyFont="1" applyFill="1" applyBorder="1" applyAlignment="1">
      <alignment vertical="center" wrapText="1"/>
    </xf>
    <xf numFmtId="0" fontId="49" fillId="12" borderId="8" xfId="0" applyFont="1" applyFill="1" applyBorder="1" applyAlignment="1">
      <alignment vertical="center" wrapText="1"/>
    </xf>
    <xf numFmtId="0" fontId="11" fillId="0" borderId="4" xfId="0" applyFont="1" applyBorder="1" applyAlignment="1">
      <alignment horizontal="left" wrapText="1"/>
    </xf>
    <xf numFmtId="0" fontId="17" fillId="2" borderId="4" xfId="0" applyFont="1" applyFill="1" applyBorder="1" applyAlignment="1">
      <alignment wrapText="1"/>
    </xf>
    <xf numFmtId="0" fontId="0" fillId="2" borderId="13" xfId="0" applyFill="1" applyBorder="1" applyAlignment="1">
      <alignment wrapText="1"/>
    </xf>
    <xf numFmtId="0" fontId="17" fillId="0" borderId="0" xfId="0" applyFont="1" applyAlignment="1">
      <alignment wrapText="1"/>
    </xf>
    <xf numFmtId="0" fontId="51" fillId="4" borderId="4" xfId="0" applyFont="1" applyFill="1" applyBorder="1" applyAlignment="1">
      <alignment horizontal="left" vertical="top" wrapText="1"/>
    </xf>
    <xf numFmtId="0" fontId="11" fillId="0" borderId="0" xfId="0" applyFont="1" applyAlignment="1">
      <alignment horizontal="left" vertical="top" wrapText="1"/>
    </xf>
    <xf numFmtId="0" fontId="30" fillId="0" borderId="0" xfId="0" applyFont="1" applyAlignment="1">
      <alignment horizontal="left" vertical="top" wrapText="1"/>
    </xf>
    <xf numFmtId="0" fontId="0" fillId="0" borderId="9"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32" fillId="0" borderId="4" xfId="0" applyFont="1" applyBorder="1" applyAlignment="1">
      <alignment horizontal="left" vertical="top" wrapText="1"/>
    </xf>
    <xf numFmtId="0" fontId="30" fillId="0" borderId="8" xfId="0" applyFont="1" applyBorder="1" applyAlignment="1">
      <alignment vertical="top" wrapText="1"/>
    </xf>
    <xf numFmtId="0" fontId="49" fillId="12" borderId="4" xfId="0" applyFont="1" applyFill="1" applyBorder="1" applyAlignment="1">
      <alignment horizontal="left" vertical="center" wrapText="1"/>
    </xf>
    <xf numFmtId="0" fontId="49" fillId="4" borderId="4" xfId="0" applyFont="1" applyFill="1" applyBorder="1" applyAlignment="1">
      <alignment horizontal="left" vertical="center" wrapText="1"/>
    </xf>
    <xf numFmtId="0" fontId="2" fillId="4" borderId="9" xfId="0" applyFont="1" applyFill="1" applyBorder="1" applyAlignment="1">
      <alignment horizontal="left" vertical="top" wrapText="1"/>
    </xf>
    <xf numFmtId="0" fontId="0" fillId="0" borderId="9" xfId="0" applyBorder="1" applyAlignment="1">
      <alignment wrapText="1"/>
    </xf>
    <xf numFmtId="0" fontId="0" fillId="0" borderId="12" xfId="0" applyBorder="1" applyAlignment="1">
      <alignment wrapText="1"/>
    </xf>
    <xf numFmtId="0" fontId="2" fillId="12" borderId="8" xfId="0" applyFont="1" applyFill="1" applyBorder="1" applyAlignment="1">
      <alignment horizontal="left" vertical="top"/>
    </xf>
    <xf numFmtId="0" fontId="0" fillId="0" borderId="8" xfId="0" applyBorder="1" applyAlignment="1">
      <alignment horizontal="left" vertical="top" wrapText="1"/>
    </xf>
    <xf numFmtId="0" fontId="0" fillId="0" borderId="8" xfId="0" applyBorder="1" applyAlignment="1">
      <alignment horizontal="left" vertical="top"/>
    </xf>
    <xf numFmtId="0" fontId="49" fillId="4" borderId="8" xfId="0" applyFont="1" applyFill="1" applyBorder="1" applyAlignment="1">
      <alignment horizontal="left" vertical="center" wrapText="1"/>
    </xf>
    <xf numFmtId="0" fontId="0" fillId="2" borderId="0" xfId="0" applyFill="1" applyAlignment="1">
      <alignment wrapText="1"/>
    </xf>
    <xf numFmtId="0" fontId="52" fillId="12" borderId="0" xfId="0" applyFont="1" applyFill="1" applyAlignment="1">
      <alignment horizontal="left" vertical="top"/>
    </xf>
    <xf numFmtId="0" fontId="52" fillId="4" borderId="0" xfId="0" applyFont="1" applyFill="1" applyAlignment="1">
      <alignment horizontal="left" vertical="top" wrapText="1"/>
    </xf>
    <xf numFmtId="0" fontId="0" fillId="0" borderId="4" xfId="0" applyBorder="1" applyAlignment="1" applyProtection="1">
      <alignment wrapText="1"/>
      <protection locked="0"/>
    </xf>
    <xf numFmtId="0" fontId="49" fillId="4" borderId="4" xfId="0" applyFont="1" applyFill="1" applyBorder="1" applyAlignment="1">
      <alignment wrapText="1"/>
    </xf>
    <xf numFmtId="0" fontId="17" fillId="0" borderId="8" xfId="0" applyFont="1" applyBorder="1" applyAlignment="1">
      <alignment horizontal="left" wrapText="1"/>
    </xf>
    <xf numFmtId="0" fontId="49" fillId="12" borderId="4" xfId="0" applyFont="1" applyFill="1" applyBorder="1"/>
    <xf numFmtId="0" fontId="11" fillId="0" borderId="0" xfId="0" applyFont="1" applyAlignment="1">
      <alignment horizontal="left" wrapText="1"/>
    </xf>
    <xf numFmtId="0" fontId="0" fillId="2" borderId="4" xfId="0" applyFill="1" applyBorder="1" applyAlignment="1">
      <alignment horizontal="left" wrapText="1"/>
    </xf>
    <xf numFmtId="0" fontId="17" fillId="0" borderId="9" xfId="0" applyFont="1" applyBorder="1" applyAlignment="1">
      <alignment horizontal="left" wrapText="1"/>
    </xf>
    <xf numFmtId="0" fontId="11" fillId="0" borderId="8" xfId="0" applyFont="1" applyBorder="1" applyAlignment="1">
      <alignment horizontal="left" vertical="top" wrapText="1"/>
    </xf>
    <xf numFmtId="0" fontId="17" fillId="0" borderId="0" xfId="0" applyFont="1" applyAlignment="1">
      <alignment horizontal="left" wrapText="1"/>
    </xf>
    <xf numFmtId="0" fontId="32" fillId="2" borderId="4" xfId="0" applyFont="1" applyFill="1" applyBorder="1" applyAlignment="1">
      <alignment horizontal="center" wrapText="1"/>
    </xf>
    <xf numFmtId="0" fontId="0" fillId="0" borderId="0" xfId="0" applyAlignment="1">
      <alignment horizontal="left" wrapText="1"/>
    </xf>
    <xf numFmtId="0" fontId="45" fillId="0" borderId="4" xfId="0" applyFont="1" applyBorder="1" applyAlignment="1">
      <alignment horizontal="left" wrapText="1"/>
    </xf>
    <xf numFmtId="0" fontId="32" fillId="0" borderId="0" xfId="0" applyFont="1" applyAlignment="1">
      <alignment horizontal="left" vertical="top" wrapText="1"/>
    </xf>
    <xf numFmtId="0" fontId="49" fillId="0" borderId="0" xfId="0" applyFont="1" applyAlignment="1">
      <alignment horizontal="left" vertical="top" wrapText="1"/>
    </xf>
    <xf numFmtId="0" fontId="51" fillId="0" borderId="0" xfId="0" applyFont="1" applyAlignment="1">
      <alignment horizontal="left" vertical="top" wrapText="1"/>
    </xf>
    <xf numFmtId="0" fontId="29" fillId="0" borderId="0" xfId="0" applyFont="1" applyAlignment="1">
      <alignment horizontal="left" vertical="top" wrapText="1"/>
    </xf>
    <xf numFmtId="0" fontId="54" fillId="0" borderId="4" xfId="0" applyFont="1" applyBorder="1" applyAlignment="1">
      <alignment horizontal="left" vertical="top" wrapText="1"/>
    </xf>
    <xf numFmtId="9" fontId="24" fillId="2" borderId="3" xfId="1" applyFont="1" applyFill="1" applyBorder="1" applyAlignment="1">
      <alignment horizontal="center" vertical="center" wrapText="1"/>
    </xf>
    <xf numFmtId="0" fontId="4" fillId="0" borderId="4" xfId="0" applyFont="1" applyBorder="1" applyAlignment="1">
      <alignment horizontal="center" vertical="top"/>
    </xf>
    <xf numFmtId="0" fontId="0" fillId="4" borderId="0" xfId="0" applyFill="1" applyAlignment="1">
      <alignment horizontal="left" vertical="top"/>
    </xf>
    <xf numFmtId="0" fontId="49" fillId="4" borderId="4" xfId="0" applyFont="1" applyFill="1" applyBorder="1" applyAlignment="1">
      <alignment horizontal="left" vertical="center"/>
    </xf>
    <xf numFmtId="0" fontId="49" fillId="12" borderId="4" xfId="0" applyFont="1" applyFill="1" applyBorder="1" applyAlignment="1">
      <alignment horizontal="left" vertical="center"/>
    </xf>
    <xf numFmtId="0" fontId="0" fillId="2" borderId="0" xfId="0" applyFill="1" applyAlignment="1">
      <alignment horizontal="left" vertical="top"/>
    </xf>
    <xf numFmtId="0" fontId="11" fillId="2" borderId="4" xfId="0" applyFont="1" applyFill="1" applyBorder="1" applyAlignment="1">
      <alignment horizontal="center" vertical="center" wrapText="1"/>
    </xf>
    <xf numFmtId="0" fontId="11" fillId="2" borderId="12" xfId="0" applyFont="1" applyFill="1" applyBorder="1" applyAlignment="1">
      <alignment horizontal="left" vertical="top" wrapText="1"/>
    </xf>
    <xf numFmtId="18" fontId="0" fillId="0" borderId="4" xfId="0" applyNumberFormat="1" applyBorder="1" applyAlignment="1">
      <alignment horizontal="left" vertical="top"/>
    </xf>
    <xf numFmtId="0" fontId="2" fillId="4" borderId="0" xfId="0" applyFont="1" applyFill="1" applyAlignment="1">
      <alignment horizontal="left" vertical="top"/>
    </xf>
    <xf numFmtId="0" fontId="0" fillId="0" borderId="4" xfId="0" applyBorder="1" applyAlignment="1">
      <alignment horizontal="justify" vertical="top" wrapText="1"/>
    </xf>
    <xf numFmtId="0" fontId="0" fillId="2" borderId="4" xfId="0" applyFill="1" applyBorder="1" applyAlignment="1" applyProtection="1">
      <alignment horizontal="left" vertical="top"/>
      <protection locked="0"/>
    </xf>
    <xf numFmtId="0" fontId="49" fillId="12" borderId="8" xfId="0" applyFont="1" applyFill="1" applyBorder="1" applyAlignment="1">
      <alignment horizontal="left" vertical="center" wrapText="1"/>
    </xf>
    <xf numFmtId="0" fontId="17" fillId="0" borderId="0" xfId="0" applyFont="1"/>
    <xf numFmtId="0" fontId="11" fillId="2" borderId="3" xfId="0" applyFont="1" applyFill="1" applyBorder="1" applyAlignment="1">
      <alignment horizontal="left" vertical="top" wrapText="1"/>
    </xf>
    <xf numFmtId="0" fontId="0" fillId="0" borderId="0" xfId="0" applyAlignment="1" applyProtection="1">
      <alignment horizontal="left" vertical="top"/>
      <protection locked="0"/>
    </xf>
    <xf numFmtId="0" fontId="5" fillId="4" borderId="0" xfId="0" applyFont="1" applyFill="1" applyAlignment="1">
      <alignment horizontal="left" vertical="top"/>
    </xf>
    <xf numFmtId="0" fontId="2" fillId="4" borderId="0" xfId="0" applyFont="1" applyFill="1" applyAlignment="1">
      <alignment horizontal="left" vertical="center"/>
    </xf>
    <xf numFmtId="0" fontId="0" fillId="0" borderId="4" xfId="0" applyBorder="1" applyAlignment="1" applyProtection="1">
      <alignment horizontal="left"/>
      <protection locked="0"/>
    </xf>
    <xf numFmtId="0" fontId="17" fillId="0" borderId="8" xfId="0" applyFont="1" applyBorder="1" applyAlignment="1">
      <alignment wrapText="1"/>
    </xf>
    <xf numFmtId="0" fontId="17" fillId="0" borderId="8" xfId="0" applyFont="1" applyBorder="1"/>
    <xf numFmtId="0" fontId="0" fillId="0" borderId="1" xfId="0" applyBorder="1" applyProtection="1">
      <protection locked="0"/>
    </xf>
    <xf numFmtId="0" fontId="17" fillId="0" borderId="9" xfId="0" applyFont="1" applyBorder="1"/>
    <xf numFmtId="0" fontId="5" fillId="4" borderId="4" xfId="0" applyFont="1" applyFill="1" applyBorder="1"/>
    <xf numFmtId="0" fontId="43" fillId="2" borderId="4" xfId="0" applyFont="1" applyFill="1" applyBorder="1" applyAlignment="1">
      <alignment horizontal="center" vertical="top" wrapText="1"/>
    </xf>
    <xf numFmtId="0" fontId="43" fillId="2" borderId="9" xfId="0" applyFont="1" applyFill="1" applyBorder="1" applyAlignment="1">
      <alignment horizontal="center" vertical="top" wrapText="1"/>
    </xf>
    <xf numFmtId="9" fontId="0" fillId="0" borderId="4" xfId="0" applyNumberFormat="1" applyBorder="1" applyProtection="1">
      <protection locked="0"/>
    </xf>
    <xf numFmtId="0" fontId="53" fillId="0" borderId="0" xfId="0" applyFont="1" applyAlignment="1">
      <alignment horizontal="left" vertical="center"/>
    </xf>
    <xf numFmtId="0" fontId="51" fillId="0" borderId="0" xfId="0" applyFont="1" applyAlignment="1">
      <alignment horizontal="left" vertical="center"/>
    </xf>
    <xf numFmtId="0" fontId="3" fillId="4" borderId="0" xfId="0" applyFont="1" applyFill="1" applyAlignment="1">
      <alignment horizontal="left" vertical="top"/>
    </xf>
    <xf numFmtId="0" fontId="30" fillId="2" borderId="0" xfId="0" applyFont="1" applyFill="1" applyAlignment="1">
      <alignment horizontal="left" vertical="top" wrapText="1"/>
    </xf>
    <xf numFmtId="0" fontId="11" fillId="0" borderId="3" xfId="0" applyFont="1" applyBorder="1" applyAlignment="1">
      <alignment horizontal="left" vertical="center" wrapText="1"/>
    </xf>
    <xf numFmtId="0" fontId="55" fillId="0" borderId="0" xfId="0" applyFont="1" applyAlignment="1">
      <alignment horizontal="left" vertical="top" wrapText="1"/>
    </xf>
    <xf numFmtId="0" fontId="0" fillId="0" borderId="4" xfId="0" applyBorder="1" applyAlignment="1">
      <alignment horizontal="left" vertical="top" wrapText="1" indent="1"/>
    </xf>
    <xf numFmtId="0" fontId="0" fillId="2" borderId="4" xfId="0" applyFill="1" applyBorder="1" applyAlignment="1">
      <alignment horizontal="left" vertical="top"/>
    </xf>
    <xf numFmtId="0" fontId="17" fillId="0" borderId="9" xfId="0" applyFont="1" applyBorder="1" applyAlignment="1">
      <alignment wrapText="1"/>
    </xf>
    <xf numFmtId="0" fontId="0" fillId="0" borderId="5" xfId="0" applyBorder="1" applyAlignment="1" applyProtection="1">
      <alignment horizontal="left" vertical="top"/>
      <protection locked="0"/>
    </xf>
    <xf numFmtId="0" fontId="50" fillId="11" borderId="2" xfId="0" applyFont="1" applyFill="1" applyBorder="1" applyAlignment="1">
      <alignment vertical="top"/>
    </xf>
    <xf numFmtId="0" fontId="48"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9" fontId="24" fillId="2" borderId="3" xfId="1" applyFont="1" applyFill="1" applyBorder="1" applyAlignment="1">
      <alignment horizontal="center" vertical="top" wrapText="1"/>
    </xf>
    <xf numFmtId="0" fontId="45" fillId="0" borderId="4" xfId="0" applyFont="1" applyBorder="1" applyAlignment="1">
      <alignment vertical="top" wrapText="1"/>
    </xf>
    <xf numFmtId="0" fontId="0" fillId="0" borderId="1" xfId="0" applyBorder="1" applyAlignment="1">
      <alignment horizontal="left" vertical="top"/>
    </xf>
    <xf numFmtId="0" fontId="0" fillId="0" borderId="2" xfId="0" applyBorder="1" applyAlignment="1">
      <alignment horizontal="left" vertical="top"/>
    </xf>
    <xf numFmtId="0" fontId="17" fillId="0" borderId="2" xfId="0" applyFont="1" applyBorder="1" applyAlignment="1">
      <alignment horizontal="left" vertical="top"/>
    </xf>
    <xf numFmtId="0" fontId="30" fillId="0" borderId="3" xfId="0" applyFont="1" applyBorder="1" applyAlignment="1">
      <alignment horizontal="left" vertical="top" wrapText="1"/>
    </xf>
    <xf numFmtId="0" fontId="30" fillId="2" borderId="12" xfId="0" applyFont="1" applyFill="1" applyBorder="1" applyAlignment="1">
      <alignment horizontal="left" vertical="top" wrapText="1"/>
    </xf>
    <xf numFmtId="0" fontId="11" fillId="2" borderId="7" xfId="0" applyFont="1" applyFill="1" applyBorder="1" applyAlignment="1">
      <alignment horizontal="left" vertical="top" wrapText="1"/>
    </xf>
    <xf numFmtId="0" fontId="2" fillId="4" borderId="12" xfId="0" applyFont="1" applyFill="1" applyBorder="1" applyAlignment="1">
      <alignment horizontal="left" vertical="center"/>
    </xf>
    <xf numFmtId="0" fontId="0" fillId="0" borderId="9" xfId="0" applyBorder="1" applyAlignment="1" applyProtection="1">
      <alignment horizontal="left"/>
      <protection locked="0"/>
    </xf>
    <xf numFmtId="0" fontId="58"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0" fillId="0" borderId="0" xfId="0" applyAlignment="1" applyProtection="1">
      <alignment horizontal="left"/>
      <protection locked="0"/>
    </xf>
    <xf numFmtId="0" fontId="60" fillId="0" borderId="4" xfId="0" applyFont="1" applyBorder="1" applyAlignment="1">
      <alignment horizontal="left" vertical="top" wrapText="1"/>
    </xf>
    <xf numFmtId="0" fontId="0" fillId="0" borderId="2" xfId="0" applyBorder="1" applyAlignment="1">
      <alignment vertical="top" wrapText="1"/>
    </xf>
    <xf numFmtId="0" fontId="0" fillId="0" borderId="2" xfId="0" applyBorder="1" applyAlignment="1">
      <alignment horizontal="left" vertical="top" wrapText="1"/>
    </xf>
    <xf numFmtId="0" fontId="46" fillId="14" borderId="4" xfId="0" applyFont="1" applyFill="1" applyBorder="1" applyAlignment="1">
      <alignment vertical="top" wrapText="1"/>
    </xf>
    <xf numFmtId="0" fontId="30" fillId="2" borderId="4" xfId="0" applyFont="1" applyFill="1" applyBorder="1" applyAlignment="1">
      <alignment vertical="top" wrapText="1"/>
    </xf>
    <xf numFmtId="0" fontId="61" fillId="0" borderId="4" xfId="0" applyFont="1" applyBorder="1" applyAlignment="1">
      <alignment horizontal="left" vertical="top" wrapText="1" readingOrder="1"/>
    </xf>
    <xf numFmtId="0" fontId="61" fillId="2" borderId="4" xfId="0" applyFont="1" applyFill="1" applyBorder="1" applyAlignment="1">
      <alignment horizontal="left" wrapText="1" readingOrder="1"/>
    </xf>
    <xf numFmtId="0" fontId="30" fillId="2" borderId="4" xfId="0" applyFont="1" applyFill="1" applyBorder="1" applyAlignment="1">
      <alignment wrapText="1"/>
    </xf>
    <xf numFmtId="0" fontId="17" fillId="2" borderId="4" xfId="0" applyFont="1" applyFill="1" applyBorder="1" applyAlignment="1" applyProtection="1">
      <alignment horizontal="left"/>
      <protection locked="0"/>
    </xf>
    <xf numFmtId="0" fontId="0" fillId="0" borderId="9" xfId="0" applyBorder="1" applyProtection="1">
      <protection locked="0"/>
    </xf>
    <xf numFmtId="0" fontId="0" fillId="0" borderId="9" xfId="0" applyBorder="1" applyAlignment="1" applyProtection="1">
      <alignment horizontal="left" wrapText="1"/>
      <protection locked="0"/>
    </xf>
    <xf numFmtId="0" fontId="45" fillId="0" borderId="4" xfId="0" applyFont="1" applyBorder="1" applyAlignment="1">
      <alignment horizontal="left" vertical="top" wrapText="1"/>
    </xf>
    <xf numFmtId="0" fontId="0" fillId="0" borderId="1" xfId="0" applyBorder="1" applyAlignment="1">
      <alignment vertical="top" wrapText="1"/>
    </xf>
    <xf numFmtId="0" fontId="32" fillId="2" borderId="4" xfId="0" applyFont="1" applyFill="1" applyBorder="1" applyAlignment="1">
      <alignment horizontal="center" vertical="top" wrapText="1"/>
    </xf>
    <xf numFmtId="0" fontId="2" fillId="12" borderId="9" xfId="0" applyFont="1" applyFill="1" applyBorder="1" applyAlignment="1">
      <alignment vertical="top"/>
    </xf>
    <xf numFmtId="0" fontId="2" fillId="0" borderId="0" xfId="0" applyFont="1" applyAlignment="1">
      <alignment vertical="top"/>
    </xf>
    <xf numFmtId="0" fontId="62" fillId="0" borderId="0" xfId="0" applyFont="1" applyAlignment="1">
      <alignment vertical="top"/>
    </xf>
    <xf numFmtId="0" fontId="35" fillId="0" borderId="0" xfId="0" applyFont="1"/>
    <xf numFmtId="0" fontId="43" fillId="0" borderId="4" xfId="0" applyFont="1" applyBorder="1" applyAlignment="1">
      <alignment horizontal="center" vertical="top" wrapText="1"/>
    </xf>
    <xf numFmtId="0" fontId="2" fillId="4" borderId="4" xfId="0" applyFont="1" applyFill="1" applyBorder="1" applyAlignment="1">
      <alignment vertical="center"/>
    </xf>
    <xf numFmtId="0" fontId="0" fillId="0" borderId="8" xfId="0" applyBorder="1"/>
    <xf numFmtId="0" fontId="2" fillId="12" borderId="4" xfId="0" applyFont="1" applyFill="1" applyBorder="1" applyAlignment="1">
      <alignment vertical="center"/>
    </xf>
    <xf numFmtId="0" fontId="0" fillId="0" borderId="0" xfId="0" applyAlignment="1">
      <alignment horizontal="left" vertical="center" wrapText="1"/>
    </xf>
    <xf numFmtId="0" fontId="17" fillId="0" borderId="4" xfId="0" applyFont="1" applyBorder="1" applyAlignment="1">
      <alignment horizontal="left"/>
    </xf>
    <xf numFmtId="0" fontId="0" fillId="0" borderId="4" xfId="0" applyBorder="1" applyAlignment="1">
      <alignment horizontal="left" vertical="center" wrapText="1"/>
    </xf>
    <xf numFmtId="0" fontId="0" fillId="0" borderId="1" xfId="0" applyBorder="1" applyAlignment="1" applyProtection="1">
      <alignment horizontal="left" vertical="top"/>
      <protection locked="0"/>
    </xf>
    <xf numFmtId="0" fontId="0" fillId="0" borderId="3" xfId="0" applyBorder="1" applyAlignment="1">
      <alignment vertical="center" wrapText="1"/>
    </xf>
    <xf numFmtId="0" fontId="0" fillId="2" borderId="4" xfId="0" applyFill="1" applyBorder="1" applyAlignment="1">
      <alignment vertical="center" wrapText="1"/>
    </xf>
    <xf numFmtId="0" fontId="0" fillId="0" borderId="2" xfId="0" applyBorder="1" applyAlignment="1" applyProtection="1">
      <alignment horizontal="left" vertical="top"/>
      <protection locked="0"/>
    </xf>
    <xf numFmtId="0" fontId="0" fillId="2" borderId="4" xfId="0" applyFill="1" applyBorder="1"/>
    <xf numFmtId="0" fontId="32" fillId="2" borderId="4" xfId="0" applyFont="1" applyFill="1" applyBorder="1" applyAlignment="1">
      <alignment horizontal="left" vertical="top" wrapText="1"/>
    </xf>
    <xf numFmtId="0" fontId="0" fillId="0" borderId="8" xfId="0" applyBorder="1" applyAlignment="1">
      <alignment vertical="top" wrapText="1"/>
    </xf>
    <xf numFmtId="0" fontId="2" fillId="12" borderId="4" xfId="0" applyFont="1" applyFill="1" applyBorder="1" applyAlignment="1">
      <alignment vertical="center" wrapText="1"/>
    </xf>
    <xf numFmtId="0" fontId="2" fillId="12" borderId="8" xfId="0" applyFont="1" applyFill="1" applyBorder="1" applyAlignment="1">
      <alignment vertical="center" wrapText="1"/>
    </xf>
    <xf numFmtId="0" fontId="11" fillId="0" borderId="7" xfId="0" applyFont="1" applyBorder="1" applyAlignment="1">
      <alignment horizontal="left" vertical="top" wrapText="1"/>
    </xf>
    <xf numFmtId="0" fontId="49" fillId="4" borderId="4" xfId="0" applyFont="1" applyFill="1" applyBorder="1" applyAlignment="1">
      <alignment horizontal="left" vertical="top"/>
    </xf>
    <xf numFmtId="0" fontId="0" fillId="0" borderId="2" xfId="0" applyBorder="1"/>
    <xf numFmtId="0" fontId="0" fillId="0" borderId="1" xfId="0" applyBorder="1"/>
    <xf numFmtId="0" fontId="11" fillId="0" borderId="2" xfId="0" applyFont="1" applyBorder="1" applyAlignment="1">
      <alignment vertical="top" wrapText="1"/>
    </xf>
    <xf numFmtId="0" fontId="17" fillId="2" borderId="4" xfId="0" applyFont="1" applyFill="1" applyBorder="1" applyAlignment="1">
      <alignment vertical="center" wrapText="1"/>
    </xf>
    <xf numFmtId="0" fontId="17" fillId="2" borderId="4" xfId="0" applyFont="1" applyFill="1" applyBorder="1"/>
    <xf numFmtId="0" fontId="3" fillId="0" borderId="0" xfId="0" applyFont="1" applyAlignment="1">
      <alignment vertical="center"/>
    </xf>
    <xf numFmtId="0" fontId="64" fillId="0" borderId="0" xfId="0" applyFont="1" applyAlignment="1">
      <alignment horizontal="left" vertical="top"/>
    </xf>
    <xf numFmtId="0" fontId="5" fillId="0" borderId="0" xfId="0" applyFont="1" applyAlignment="1">
      <alignment vertical="center"/>
    </xf>
    <xf numFmtId="0" fontId="65" fillId="0" borderId="0" xfId="0" applyFont="1" applyAlignment="1">
      <alignment horizontal="left" vertical="top"/>
    </xf>
    <xf numFmtId="0" fontId="17" fillId="0" borderId="3" xfId="0" applyFont="1" applyBorder="1" applyAlignment="1">
      <alignment wrapText="1"/>
    </xf>
    <xf numFmtId="0" fontId="45" fillId="0" borderId="4" xfId="0" applyFont="1" applyBorder="1" applyAlignment="1">
      <alignment wrapText="1"/>
    </xf>
    <xf numFmtId="0" fontId="0" fillId="0" borderId="4" xfId="0" applyBorder="1" applyAlignment="1">
      <alignment horizontal="left"/>
    </xf>
    <xf numFmtId="0" fontId="17" fillId="0" borderId="4" xfId="0" applyFont="1" applyBorder="1" applyAlignment="1">
      <alignment vertical="center" wrapText="1"/>
    </xf>
    <xf numFmtId="0" fontId="45" fillId="2" borderId="4" xfId="0" applyFont="1" applyFill="1" applyBorder="1" applyAlignment="1">
      <alignment vertical="top" wrapText="1"/>
    </xf>
    <xf numFmtId="9" fontId="45" fillId="0" borderId="4" xfId="1" applyFont="1" applyBorder="1" applyAlignment="1">
      <alignment vertical="top" wrapText="1"/>
    </xf>
    <xf numFmtId="0" fontId="0" fillId="0" borderId="1" xfId="0" applyBorder="1" applyAlignment="1" applyProtection="1">
      <alignment horizontal="left"/>
      <protection locked="0"/>
    </xf>
    <xf numFmtId="0" fontId="3" fillId="2" borderId="4" xfId="0" applyFont="1" applyFill="1" applyBorder="1" applyAlignment="1">
      <alignment vertical="top" wrapText="1"/>
    </xf>
    <xf numFmtId="0" fontId="30" fillId="0" borderId="21" xfId="0" applyFont="1" applyBorder="1" applyAlignment="1">
      <alignment vertical="center" wrapText="1"/>
    </xf>
    <xf numFmtId="0" fontId="30" fillId="0" borderId="8" xfId="0" applyFont="1" applyBorder="1" applyAlignment="1">
      <alignment vertical="center" wrapText="1"/>
    </xf>
    <xf numFmtId="0" fontId="0" fillId="0" borderId="0" xfId="0" applyAlignment="1">
      <alignment horizontal="center" vertical="top"/>
    </xf>
    <xf numFmtId="0" fontId="0" fillId="0" borderId="8" xfId="0" applyBorder="1" applyAlignment="1">
      <alignment wrapText="1"/>
    </xf>
    <xf numFmtId="0" fontId="0" fillId="0" borderId="3" xfId="0" applyBorder="1"/>
    <xf numFmtId="20" fontId="0" fillId="0" borderId="4" xfId="0" applyNumberFormat="1" applyBorder="1"/>
    <xf numFmtId="0" fontId="30" fillId="2" borderId="7" xfId="0" applyFont="1" applyFill="1" applyBorder="1" applyAlignment="1">
      <alignment horizontal="left" vertical="top" wrapText="1"/>
    </xf>
    <xf numFmtId="0" fontId="30" fillId="0" borderId="7" xfId="0" applyFont="1" applyBorder="1" applyAlignment="1">
      <alignment horizontal="left" vertical="top" wrapText="1"/>
    </xf>
    <xf numFmtId="0" fontId="0" fillId="0" borderId="3" xfId="0" applyBorder="1" applyAlignment="1">
      <alignment horizontal="left" vertical="top"/>
    </xf>
    <xf numFmtId="0" fontId="30" fillId="0" borderId="7" xfId="0" applyFont="1" applyBorder="1" applyAlignment="1">
      <alignment vertical="top" wrapText="1"/>
    </xf>
    <xf numFmtId="0" fontId="11" fillId="0" borderId="0" xfId="0" applyFont="1" applyAlignment="1">
      <alignment vertical="top" wrapText="1"/>
    </xf>
    <xf numFmtId="0" fontId="49" fillId="4" borderId="4" xfId="0" applyFont="1" applyFill="1" applyBorder="1" applyAlignment="1">
      <alignment horizontal="center" vertical="center" wrapText="1"/>
    </xf>
    <xf numFmtId="0" fontId="10" fillId="4" borderId="0" xfId="0" applyFont="1" applyFill="1" applyAlignment="1">
      <alignment horizontal="left" vertical="top"/>
    </xf>
    <xf numFmtId="0" fontId="49" fillId="4" borderId="4" xfId="0" applyFont="1" applyFill="1" applyBorder="1" applyAlignment="1">
      <alignment vertical="center"/>
    </xf>
    <xf numFmtId="0" fontId="32" fillId="4" borderId="0" xfId="0" applyFont="1" applyFill="1" applyAlignment="1">
      <alignment horizontal="left" vertical="top"/>
    </xf>
    <xf numFmtId="0" fontId="51" fillId="4" borderId="4" xfId="0" applyFont="1" applyFill="1" applyBorder="1" applyAlignment="1">
      <alignment horizontal="left" vertical="top"/>
    </xf>
    <xf numFmtId="0" fontId="52" fillId="4" borderId="0" xfId="0" applyFont="1" applyFill="1" applyAlignment="1">
      <alignment horizontal="left" vertical="top"/>
    </xf>
    <xf numFmtId="0" fontId="49" fillId="4" borderId="4" xfId="0" applyFont="1" applyFill="1" applyBorder="1"/>
    <xf numFmtId="0" fontId="49" fillId="4" borderId="3" xfId="0" applyFont="1" applyFill="1" applyBorder="1"/>
    <xf numFmtId="0" fontId="49" fillId="4" borderId="0" xfId="0" applyFont="1" applyFill="1"/>
    <xf numFmtId="0" fontId="49" fillId="0" borderId="0" xfId="0" applyFont="1" applyAlignment="1">
      <alignment horizontal="left" vertical="top"/>
    </xf>
    <xf numFmtId="0" fontId="32" fillId="0" borderId="0" xfId="0" applyFont="1" applyAlignment="1">
      <alignment horizontal="left" vertical="top"/>
    </xf>
    <xf numFmtId="0" fontId="24" fillId="0" borderId="4" xfId="0" applyFont="1" applyBorder="1" applyAlignment="1">
      <alignment horizontal="left" vertical="top" wrapText="1"/>
    </xf>
    <xf numFmtId="0" fontId="0" fillId="4" borderId="3" xfId="0" applyFill="1" applyBorder="1" applyAlignment="1">
      <alignment horizontal="left" vertical="top"/>
    </xf>
    <xf numFmtId="0" fontId="61" fillId="0" borderId="4" xfId="0" applyFont="1" applyBorder="1" applyAlignment="1">
      <alignment horizontal="left" vertical="top" wrapText="1"/>
    </xf>
    <xf numFmtId="0" fontId="0" fillId="4" borderId="4" xfId="0" applyFill="1" applyBorder="1"/>
    <xf numFmtId="0" fontId="46" fillId="0" borderId="4" xfId="0" applyFont="1" applyBorder="1" applyAlignment="1">
      <alignment wrapText="1"/>
    </xf>
    <xf numFmtId="0" fontId="61" fillId="0" borderId="4" xfId="0" applyFont="1" applyBorder="1" applyAlignment="1">
      <alignment wrapText="1"/>
    </xf>
    <xf numFmtId="0" fontId="17" fillId="15" borderId="4" xfId="0" applyFont="1" applyFill="1" applyBorder="1" applyAlignment="1">
      <alignment vertical="center" wrapText="1"/>
    </xf>
    <xf numFmtId="0" fontId="6" fillId="0" borderId="4" xfId="0" applyFont="1" applyBorder="1" applyAlignment="1">
      <alignment horizontal="center" vertical="top" wrapText="1"/>
    </xf>
    <xf numFmtId="0" fontId="6" fillId="0" borderId="4" xfId="0" applyFont="1" applyBorder="1" applyAlignment="1">
      <alignment horizontal="center" vertical="top"/>
    </xf>
    <xf numFmtId="0" fontId="43" fillId="0" borderId="4" xfId="0" applyFont="1" applyBorder="1" applyAlignment="1">
      <alignment horizontal="center" vertical="top"/>
    </xf>
    <xf numFmtId="0" fontId="50" fillId="12" borderId="4" xfId="0" applyFont="1" applyFill="1" applyBorder="1" applyAlignment="1">
      <alignment vertical="center" wrapText="1"/>
    </xf>
    <xf numFmtId="0" fontId="68" fillId="12" borderId="4" xfId="0" applyFont="1" applyFill="1" applyBorder="1" applyAlignment="1">
      <alignment horizontal="left" vertical="top" wrapText="1"/>
    </xf>
    <xf numFmtId="0" fontId="49" fillId="12" borderId="4" xfId="0" applyFont="1" applyFill="1" applyBorder="1" applyAlignment="1">
      <alignment horizontal="left" vertical="top" wrapText="1"/>
    </xf>
    <xf numFmtId="0" fontId="50" fillId="4" borderId="4" xfId="0" applyFont="1" applyFill="1" applyBorder="1" applyAlignment="1">
      <alignment vertical="center"/>
    </xf>
    <xf numFmtId="0" fontId="50" fillId="4" borderId="4" xfId="0" applyFont="1" applyFill="1" applyBorder="1" applyAlignment="1">
      <alignment vertical="center" wrapText="1"/>
    </xf>
    <xf numFmtId="0" fontId="68" fillId="4" borderId="4" xfId="0" applyFont="1" applyFill="1" applyBorder="1" applyAlignment="1">
      <alignment horizontal="left" vertical="top" wrapText="1"/>
    </xf>
    <xf numFmtId="0" fontId="50" fillId="4" borderId="22" xfId="0" applyFont="1" applyFill="1" applyBorder="1" applyAlignment="1">
      <alignment vertical="center" wrapText="1"/>
    </xf>
    <xf numFmtId="0" fontId="0" fillId="0" borderId="3" xfId="0" applyBorder="1" applyAlignment="1">
      <alignment horizontal="left" wrapText="1"/>
    </xf>
    <xf numFmtId="0" fontId="49" fillId="4" borderId="20" xfId="0" applyFont="1" applyFill="1" applyBorder="1" applyAlignment="1">
      <alignment horizontal="left" vertical="top" wrapText="1"/>
    </xf>
    <xf numFmtId="0" fontId="49" fillId="4" borderId="23" xfId="0" applyFont="1" applyFill="1" applyBorder="1" applyAlignment="1">
      <alignment horizontal="left" vertical="top" wrapText="1"/>
    </xf>
    <xf numFmtId="16" fontId="0" fillId="0" borderId="4" xfId="0" applyNumberFormat="1" applyBorder="1" applyAlignment="1">
      <alignment wrapText="1"/>
    </xf>
    <xf numFmtId="0" fontId="50" fillId="12" borderId="8" xfId="0" applyFont="1" applyFill="1" applyBorder="1" applyAlignment="1">
      <alignment vertical="center" wrapText="1"/>
    </xf>
    <xf numFmtId="0" fontId="10" fillId="4" borderId="4" xfId="0" applyFont="1" applyFill="1" applyBorder="1" applyAlignment="1">
      <alignment horizontal="left" vertical="top"/>
    </xf>
    <xf numFmtId="0" fontId="50" fillId="12" borderId="4" xfId="0" applyFont="1" applyFill="1" applyBorder="1" applyAlignment="1">
      <alignment horizontal="left" vertical="top" wrapText="1"/>
    </xf>
    <xf numFmtId="0" fontId="2" fillId="4" borderId="9" xfId="0" applyFont="1" applyFill="1" applyBorder="1"/>
    <xf numFmtId="0" fontId="50" fillId="4" borderId="8" xfId="0" applyFont="1" applyFill="1" applyBorder="1" applyAlignment="1">
      <alignment vertical="center" wrapText="1"/>
    </xf>
    <xf numFmtId="0" fontId="49" fillId="4" borderId="4" xfId="0" applyFont="1" applyFill="1" applyBorder="1" applyAlignment="1">
      <alignment vertical="top" wrapText="1"/>
    </xf>
    <xf numFmtId="0" fontId="11" fillId="0" borderId="3" xfId="0" applyFont="1" applyBorder="1" applyAlignment="1">
      <alignment vertical="top" wrapText="1"/>
    </xf>
    <xf numFmtId="0" fontId="49" fillId="4" borderId="1" xfId="0" applyFont="1" applyFill="1" applyBorder="1" applyAlignment="1">
      <alignment vertical="top" wrapText="1"/>
    </xf>
    <xf numFmtId="0" fontId="17" fillId="0" borderId="0" xfId="0" applyFont="1" applyAlignment="1">
      <alignment vertical="center"/>
    </xf>
    <xf numFmtId="0" fontId="0" fillId="0" borderId="0" xfId="0" applyAlignment="1">
      <alignment vertical="center"/>
    </xf>
    <xf numFmtId="0" fontId="2" fillId="4" borderId="8" xfId="0" applyFont="1" applyFill="1" applyBorder="1" applyAlignment="1">
      <alignment vertical="center"/>
    </xf>
    <xf numFmtId="0" fontId="0" fillId="0" borderId="13" xfId="0" applyBorder="1" applyAlignment="1">
      <alignment horizontal="left" vertical="top" wrapText="1"/>
    </xf>
    <xf numFmtId="0" fontId="2" fillId="12" borderId="9" xfId="0" applyFont="1" applyFill="1" applyBorder="1"/>
    <xf numFmtId="0" fontId="0" fillId="0" borderId="9" xfId="0" applyBorder="1"/>
    <xf numFmtId="0" fontId="32" fillId="2" borderId="5" xfId="0" applyFont="1" applyFill="1" applyBorder="1" applyAlignment="1">
      <alignment horizontal="center" wrapText="1"/>
    </xf>
    <xf numFmtId="0" fontId="0" fillId="0" borderId="19" xfId="0" applyBorder="1" applyAlignment="1">
      <alignment wrapText="1"/>
    </xf>
    <xf numFmtId="0" fontId="24" fillId="0" borderId="4" xfId="0" applyFont="1" applyBorder="1" applyAlignment="1">
      <alignment horizontal="center" vertical="center" wrapText="1"/>
    </xf>
    <xf numFmtId="0" fontId="0" fillId="0" borderId="8" xfId="0" applyBorder="1" applyAlignment="1">
      <alignment vertical="center" wrapText="1"/>
    </xf>
    <xf numFmtId="0" fontId="11" fillId="0" borderId="12" xfId="0" applyFont="1" applyBorder="1" applyAlignment="1">
      <alignment horizontal="left" vertical="top" wrapText="1"/>
    </xf>
    <xf numFmtId="0" fontId="17" fillId="0" borderId="4" xfId="0" applyFont="1" applyBorder="1" applyAlignment="1" applyProtection="1">
      <alignment vertical="top"/>
      <protection locked="0"/>
    </xf>
    <xf numFmtId="0" fontId="0" fillId="0" borderId="4" xfId="0" applyBorder="1" applyAlignment="1" applyProtection="1">
      <alignment vertical="top" wrapText="1"/>
      <protection locked="0"/>
    </xf>
    <xf numFmtId="0" fontId="70" fillId="2" borderId="4" xfId="0" applyFont="1" applyFill="1" applyBorder="1" applyAlignment="1">
      <alignment wrapText="1"/>
    </xf>
    <xf numFmtId="0" fontId="17" fillId="15" borderId="7" xfId="0" applyFont="1" applyFill="1" applyBorder="1" applyAlignment="1">
      <alignment vertical="center" wrapText="1"/>
    </xf>
    <xf numFmtId="0" fontId="24" fillId="0" borderId="0" xfId="0" applyFont="1" applyAlignment="1">
      <alignment horizontal="left" vertical="center"/>
    </xf>
    <xf numFmtId="0" fontId="33" fillId="0" borderId="4" xfId="0" applyFont="1" applyBorder="1" applyAlignment="1">
      <alignment horizontal="left" vertical="top"/>
    </xf>
    <xf numFmtId="0" fontId="30" fillId="0" borderId="12" xfId="0" applyFont="1" applyBorder="1" applyAlignment="1">
      <alignment horizontal="left" vertical="top" wrapText="1"/>
    </xf>
    <xf numFmtId="0" fontId="17" fillId="0" borderId="1" xfId="0" applyFont="1" applyBorder="1"/>
    <xf numFmtId="0" fontId="0" fillId="2" borderId="4" xfId="0" applyFill="1" applyBorder="1" applyAlignment="1" applyProtection="1">
      <alignment horizontal="left" vertical="top" wrapText="1"/>
      <protection locked="0"/>
    </xf>
    <xf numFmtId="0" fontId="0" fillId="0" borderId="9" xfId="0" applyBorder="1" applyAlignment="1">
      <alignment vertical="top" wrapText="1"/>
    </xf>
    <xf numFmtId="0" fontId="5" fillId="0" borderId="0" xfId="0" applyFont="1"/>
    <xf numFmtId="0" fontId="2" fillId="4" borderId="4" xfId="0" applyFont="1" applyFill="1" applyBorder="1" applyAlignment="1">
      <alignment vertical="top" wrapText="1"/>
    </xf>
    <xf numFmtId="0" fontId="0" fillId="0" borderId="7" xfId="0" applyBorder="1" applyAlignment="1">
      <alignment horizontal="left" vertical="top" wrapText="1"/>
    </xf>
    <xf numFmtId="0" fontId="50" fillId="12" borderId="3" xfId="0" applyFont="1" applyFill="1" applyBorder="1" applyAlignment="1">
      <alignment vertical="top" wrapText="1"/>
    </xf>
    <xf numFmtId="0" fontId="2" fillId="12" borderId="4" xfId="0" applyFont="1" applyFill="1" applyBorder="1" applyAlignment="1">
      <alignment wrapText="1"/>
    </xf>
    <xf numFmtId="0" fontId="33" fillId="0" borderId="0" xfId="0" applyFont="1" applyAlignment="1">
      <alignment horizontal="left" vertical="center"/>
    </xf>
    <xf numFmtId="0" fontId="52" fillId="0" borderId="4" xfId="0" applyFont="1" applyBorder="1" applyAlignment="1">
      <alignment horizontal="left" vertical="top" wrapText="1"/>
    </xf>
    <xf numFmtId="9" fontId="23" fillId="2" borderId="3" xfId="1" applyFont="1" applyFill="1" applyBorder="1" applyAlignment="1">
      <alignment horizontal="center" vertical="center" wrapText="1"/>
    </xf>
    <xf numFmtId="0" fontId="33" fillId="0" borderId="4" xfId="0" applyFont="1" applyBorder="1" applyAlignment="1">
      <alignment horizontal="left" vertical="top" wrapText="1"/>
    </xf>
    <xf numFmtId="0" fontId="29" fillId="4" borderId="4" xfId="0" applyFont="1" applyFill="1" applyBorder="1" applyAlignment="1">
      <alignment horizontal="left" vertical="top" wrapText="1"/>
    </xf>
    <xf numFmtId="0" fontId="74" fillId="0" borderId="0" xfId="0" applyFont="1" applyAlignment="1">
      <alignment wrapText="1"/>
    </xf>
    <xf numFmtId="0" fontId="11" fillId="0" borderId="19" xfId="0" applyFont="1" applyBorder="1" applyAlignment="1">
      <alignment horizontal="left" vertical="top" wrapText="1"/>
    </xf>
    <xf numFmtId="0" fontId="11" fillId="0" borderId="9" xfId="0" applyFont="1" applyBorder="1" applyAlignment="1">
      <alignment vertical="top" wrapText="1"/>
    </xf>
    <xf numFmtId="0" fontId="11" fillId="0" borderId="4" xfId="0" applyFont="1" applyBorder="1" applyAlignment="1">
      <alignment wrapText="1"/>
    </xf>
    <xf numFmtId="0" fontId="5" fillId="4" borderId="12" xfId="0" applyFont="1" applyFill="1" applyBorder="1" applyAlignment="1">
      <alignment horizontal="left" vertical="top"/>
    </xf>
    <xf numFmtId="0" fontId="0" fillId="0" borderId="3" xfId="0" applyBorder="1" applyAlignment="1" applyProtection="1">
      <alignment horizontal="left" vertical="top"/>
      <protection locked="0"/>
    </xf>
    <xf numFmtId="0" fontId="17" fillId="16" borderId="4" xfId="0" applyFont="1" applyFill="1" applyBorder="1" applyAlignment="1">
      <alignment horizontal="left" vertical="top"/>
    </xf>
    <xf numFmtId="0" fontId="17" fillId="16" borderId="4" xfId="0" applyFont="1" applyFill="1" applyBorder="1" applyAlignment="1" applyProtection="1">
      <alignment horizontal="left" vertical="top"/>
      <protection locked="0"/>
    </xf>
    <xf numFmtId="0" fontId="0" fillId="0" borderId="8" xfId="0" applyBorder="1" applyAlignment="1">
      <alignment horizontal="left" vertical="center" wrapText="1"/>
    </xf>
    <xf numFmtId="0" fontId="17" fillId="16" borderId="9" xfId="0" applyFont="1" applyFill="1" applyBorder="1" applyAlignment="1">
      <alignment horizontal="left" vertical="top"/>
    </xf>
    <xf numFmtId="0" fontId="51" fillId="12" borderId="4" xfId="0" applyFont="1" applyFill="1" applyBorder="1" applyAlignment="1">
      <alignment wrapText="1"/>
    </xf>
    <xf numFmtId="0" fontId="0" fillId="16" borderId="4" xfId="0" applyFill="1" applyBorder="1" applyAlignment="1">
      <alignment wrapText="1"/>
    </xf>
    <xf numFmtId="0" fontId="17" fillId="16" borderId="13" xfId="0" applyFont="1" applyFill="1" applyBorder="1" applyAlignment="1">
      <alignment horizontal="left" vertical="top"/>
    </xf>
    <xf numFmtId="0" fontId="4" fillId="0" borderId="4" xfId="0" applyFont="1" applyBorder="1" applyAlignment="1">
      <alignment horizontal="left" vertical="center"/>
    </xf>
    <xf numFmtId="0" fontId="33" fillId="0" borderId="8" xfId="0" applyFont="1" applyBorder="1" applyAlignment="1">
      <alignment horizontal="left" vertical="top"/>
    </xf>
    <xf numFmtId="0" fontId="32" fillId="0" borderId="8" xfId="0" applyFont="1" applyBorder="1" applyAlignment="1">
      <alignment horizontal="left" vertical="top" wrapText="1"/>
    </xf>
    <xf numFmtId="0" fontId="4" fillId="0" borderId="8" xfId="0" applyFont="1" applyBorder="1" applyAlignment="1">
      <alignment horizontal="center" vertical="top" wrapText="1"/>
    </xf>
    <xf numFmtId="0" fontId="33" fillId="0" borderId="8" xfId="0" applyFont="1" applyBorder="1" applyAlignment="1">
      <alignment horizontal="center" vertical="top" wrapText="1"/>
    </xf>
    <xf numFmtId="0" fontId="4" fillId="0" borderId="7" xfId="0" applyFont="1" applyBorder="1" applyAlignment="1">
      <alignment horizontal="center" vertical="top" wrapText="1"/>
    </xf>
    <xf numFmtId="0" fontId="0" fillId="0" borderId="12" xfId="0" applyBorder="1" applyAlignment="1" applyProtection="1">
      <alignment horizontal="left" vertical="top"/>
      <protection locked="0"/>
    </xf>
    <xf numFmtId="0" fontId="0" fillId="0" borderId="3" xfId="0" applyBorder="1" applyAlignment="1" applyProtection="1">
      <alignment wrapText="1"/>
      <protection locked="0"/>
    </xf>
    <xf numFmtId="0" fontId="0" fillId="0" borderId="3" xfId="0" applyBorder="1" applyProtection="1">
      <protection locked="0"/>
    </xf>
    <xf numFmtId="0" fontId="32" fillId="2" borderId="4" xfId="0" applyFont="1" applyFill="1" applyBorder="1" applyAlignment="1">
      <alignment wrapText="1"/>
    </xf>
    <xf numFmtId="0" fontId="48" fillId="0" borderId="0" xfId="0" applyFont="1" applyAlignment="1">
      <alignment horizontal="left" vertical="center"/>
    </xf>
    <xf numFmtId="0" fontId="2" fillId="0" borderId="0" xfId="0" applyFont="1" applyAlignment="1">
      <alignment horizontal="left" vertical="center"/>
    </xf>
    <xf numFmtId="0" fontId="41" fillId="2" borderId="4" xfId="0" applyFont="1" applyFill="1" applyBorder="1" applyAlignment="1">
      <alignment vertical="center" wrapText="1"/>
    </xf>
    <xf numFmtId="0" fontId="0" fillId="16" borderId="4" xfId="0" applyFill="1" applyBorder="1" applyAlignment="1">
      <alignment horizontal="left" vertical="top"/>
    </xf>
    <xf numFmtId="0" fontId="0" fillId="16" borderId="9" xfId="0" applyFill="1" applyBorder="1" applyAlignment="1">
      <alignment wrapText="1"/>
    </xf>
    <xf numFmtId="0" fontId="11" fillId="2" borderId="4" xfId="0" applyFont="1" applyFill="1" applyBorder="1" applyAlignment="1">
      <alignment wrapText="1"/>
    </xf>
    <xf numFmtId="0" fontId="32" fillId="4" borderId="4" xfId="0" applyFont="1" applyFill="1" applyBorder="1" applyAlignment="1">
      <alignment horizontal="left" vertical="top" wrapText="1"/>
    </xf>
    <xf numFmtId="0" fontId="0" fillId="0" borderId="2" xfId="0" applyBorder="1" applyAlignment="1">
      <alignment wrapText="1"/>
    </xf>
    <xf numFmtId="0" fontId="43"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top" wrapText="1"/>
    </xf>
    <xf numFmtId="0" fontId="11" fillId="2" borderId="4" xfId="0" applyFont="1" applyFill="1" applyBorder="1" applyAlignment="1">
      <alignment vertical="top" wrapText="1"/>
    </xf>
    <xf numFmtId="0" fontId="17" fillId="2" borderId="9" xfId="0" applyFont="1" applyFill="1" applyBorder="1" applyAlignment="1">
      <alignment horizontal="left" vertical="top"/>
    </xf>
    <xf numFmtId="0" fontId="3" fillId="0" borderId="4" xfId="0" applyFont="1" applyBorder="1" applyAlignment="1">
      <alignment wrapText="1"/>
    </xf>
    <xf numFmtId="0" fontId="3" fillId="0" borderId="19" xfId="0" applyFont="1" applyBorder="1" applyAlignment="1">
      <alignment horizontal="left" vertical="top"/>
    </xf>
    <xf numFmtId="0" fontId="3" fillId="0" borderId="0" xfId="0" applyFont="1" applyAlignment="1">
      <alignment horizontal="center" vertical="top" wrapText="1"/>
    </xf>
    <xf numFmtId="0" fontId="3" fillId="0" borderId="9" xfId="0" applyFont="1" applyBorder="1" applyAlignment="1">
      <alignment horizontal="left" vertical="top"/>
    </xf>
    <xf numFmtId="0" fontId="3" fillId="0" borderId="13" xfId="0" applyFont="1" applyBorder="1" applyAlignment="1">
      <alignment horizontal="left" vertical="top"/>
    </xf>
    <xf numFmtId="0" fontId="3" fillId="0" borderId="8" xfId="0" applyFont="1" applyBorder="1" applyAlignment="1">
      <alignment horizontal="left" vertical="top"/>
    </xf>
    <xf numFmtId="0" fontId="3" fillId="0" borderId="4" xfId="0" applyFont="1" applyBorder="1" applyAlignment="1">
      <alignment horizontal="left" vertical="center"/>
    </xf>
    <xf numFmtId="0" fontId="3" fillId="0" borderId="4" xfId="0" applyFont="1" applyBorder="1" applyAlignment="1">
      <alignment horizontal="left" vertical="top"/>
    </xf>
    <xf numFmtId="0" fontId="3" fillId="0" borderId="4" xfId="0" applyFont="1" applyBorder="1" applyAlignment="1">
      <alignment vertical="top"/>
    </xf>
    <xf numFmtId="0" fontId="3" fillId="0" borderId="0" xfId="0" applyFont="1" applyAlignment="1" applyProtection="1">
      <alignment horizontal="left" vertical="top" wrapText="1"/>
      <protection locked="0"/>
    </xf>
    <xf numFmtId="0" fontId="67" fillId="0" borderId="0" xfId="0" applyFont="1" applyAlignment="1">
      <alignment horizontal="left" vertical="top" wrapText="1"/>
    </xf>
    <xf numFmtId="0" fontId="53" fillId="0" borderId="0" xfId="0" applyFont="1" applyAlignment="1">
      <alignment horizontal="left" vertical="top" wrapText="1"/>
    </xf>
    <xf numFmtId="0" fontId="29" fillId="0" borderId="3" xfId="0" applyFont="1" applyBorder="1" applyAlignment="1">
      <alignment horizontal="center" vertical="top"/>
    </xf>
    <xf numFmtId="0" fontId="17" fillId="0" borderId="3" xfId="0" applyFont="1" applyBorder="1" applyAlignment="1" applyProtection="1">
      <alignment horizontal="left" vertical="top"/>
      <protection locked="0"/>
    </xf>
    <xf numFmtId="0" fontId="17" fillId="16" borderId="3" xfId="0" applyFont="1" applyFill="1" applyBorder="1" applyAlignment="1">
      <alignment horizontal="left" vertical="top"/>
    </xf>
    <xf numFmtId="0" fontId="17" fillId="16" borderId="3" xfId="0" applyFont="1" applyFill="1" applyBorder="1" applyAlignment="1" applyProtection="1">
      <alignment horizontal="left" vertical="top"/>
      <protection locked="0"/>
    </xf>
    <xf numFmtId="0" fontId="17" fillId="16" borderId="12" xfId="0" applyFont="1" applyFill="1" applyBorder="1" applyAlignment="1">
      <alignment horizontal="left" vertical="top"/>
    </xf>
    <xf numFmtId="0" fontId="17" fillId="0" borderId="19" xfId="0" applyFont="1" applyBorder="1" applyAlignment="1">
      <alignment horizontal="left" vertical="top"/>
    </xf>
    <xf numFmtId="0" fontId="17" fillId="0" borderId="7" xfId="0" applyFont="1" applyBorder="1" applyAlignment="1">
      <alignment horizontal="left" vertical="top"/>
    </xf>
    <xf numFmtId="0" fontId="17" fillId="16" borderId="2" xfId="0" applyFont="1" applyFill="1" applyBorder="1" applyAlignment="1">
      <alignment horizontal="left" vertical="top"/>
    </xf>
    <xf numFmtId="0" fontId="17" fillId="0" borderId="19" xfId="0" applyFont="1" applyBorder="1"/>
    <xf numFmtId="0" fontId="17" fillId="0" borderId="3" xfId="0" applyFont="1" applyBorder="1" applyProtection="1">
      <protection locked="0"/>
    </xf>
    <xf numFmtId="0" fontId="17" fillId="16" borderId="19" xfId="0" applyFont="1" applyFill="1" applyBorder="1" applyAlignment="1">
      <alignment horizontal="left" vertical="top"/>
    </xf>
    <xf numFmtId="0" fontId="0" fillId="16" borderId="3" xfId="0" applyFill="1" applyBorder="1" applyAlignment="1">
      <alignment wrapText="1"/>
    </xf>
    <xf numFmtId="0" fontId="3" fillId="2" borderId="4" xfId="0" applyFont="1" applyFill="1" applyBorder="1" applyAlignment="1" applyProtection="1">
      <alignment horizontal="left" vertical="top"/>
      <protection hidden="1"/>
    </xf>
    <xf numFmtId="0" fontId="17" fillId="0" borderId="4" xfId="0" applyFont="1" applyBorder="1" applyAlignment="1" applyProtection="1">
      <alignment horizontal="center" vertical="top"/>
      <protection locked="0"/>
    </xf>
    <xf numFmtId="0" fontId="17" fillId="0" borderId="9" xfId="0" applyFont="1" applyBorder="1" applyAlignment="1">
      <alignment horizontal="center" vertical="top"/>
    </xf>
    <xf numFmtId="0" fontId="17" fillId="0" borderId="8" xfId="0" applyFont="1" applyBorder="1" applyAlignment="1">
      <alignment horizontal="center" vertical="top"/>
    </xf>
    <xf numFmtId="0" fontId="0" fillId="0" borderId="4" xfId="0" applyBorder="1" applyAlignment="1">
      <alignment horizontal="center" vertical="top"/>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2" borderId="4" xfId="0" applyFill="1" applyBorder="1" applyAlignment="1">
      <alignment horizontal="center" vertical="center" wrapText="1"/>
    </xf>
    <xf numFmtId="0" fontId="17" fillId="0" borderId="13" xfId="0" applyFont="1" applyBorder="1" applyAlignment="1">
      <alignment horizontal="center" vertical="top"/>
    </xf>
    <xf numFmtId="0" fontId="17" fillId="0" borderId="13" xfId="0" applyFont="1" applyBorder="1" applyAlignment="1">
      <alignment horizontal="center"/>
    </xf>
    <xf numFmtId="0" fontId="17" fillId="2" borderId="13" xfId="0" applyFont="1" applyFill="1" applyBorder="1" applyAlignment="1">
      <alignment horizontal="center" vertical="top"/>
    </xf>
    <xf numFmtId="0" fontId="0" fillId="0" borderId="3" xfId="0" applyBorder="1" applyAlignment="1">
      <alignment horizontal="center" vertical="top" wrapText="1"/>
    </xf>
    <xf numFmtId="0" fontId="0" fillId="0" borderId="4" xfId="0" applyBorder="1" applyAlignment="1">
      <alignment horizontal="center" wrapText="1"/>
    </xf>
    <xf numFmtId="0" fontId="0" fillId="0" borderId="0" xfId="0"/>
    <xf numFmtId="0" fontId="0" fillId="0" borderId="4" xfId="0" applyBorder="1"/>
    <xf numFmtId="0" fontId="0" fillId="0" borderId="4" xfId="0" applyBorder="1"/>
    <xf numFmtId="0" fontId="0" fillId="0" borderId="0" xfId="0" applyFont="1" applyAlignment="1">
      <alignment horizontal="left" vertical="top" wrapText="1"/>
    </xf>
    <xf numFmtId="0" fontId="0" fillId="0" borderId="3" xfId="0" applyFont="1" applyBorder="1" applyAlignment="1">
      <alignment horizontal="left" vertical="top" wrapText="1"/>
    </xf>
    <xf numFmtId="0" fontId="0" fillId="0" borderId="3" xfId="0" applyFont="1" applyFill="1" applyBorder="1" applyAlignment="1">
      <alignment horizontal="left" vertical="top" wrapText="1"/>
    </xf>
    <xf numFmtId="0" fontId="0" fillId="0" borderId="12" xfId="0" applyFont="1" applyBorder="1" applyAlignment="1">
      <alignment horizontal="left" vertical="top" wrapText="1"/>
    </xf>
    <xf numFmtId="0" fontId="17" fillId="0" borderId="9" xfId="0" applyFont="1" applyBorder="1" applyAlignment="1">
      <alignment vertical="top"/>
    </xf>
    <xf numFmtId="0" fontId="11" fillId="0" borderId="1" xfId="0" applyFont="1" applyBorder="1" applyAlignment="1">
      <alignment vertical="top" wrapText="1"/>
    </xf>
    <xf numFmtId="0" fontId="0" fillId="0" borderId="0" xfId="0"/>
    <xf numFmtId="0" fontId="0" fillId="0" borderId="4" xfId="0" applyBorder="1"/>
    <xf numFmtId="0" fontId="0" fillId="0" borderId="3" xfId="0" applyBorder="1"/>
    <xf numFmtId="0" fontId="11" fillId="0" borderId="4" xfId="0" applyFont="1" applyFill="1" applyBorder="1" applyAlignment="1">
      <alignment horizontal="left" vertical="top" wrapText="1"/>
    </xf>
    <xf numFmtId="0" fontId="22" fillId="0" borderId="4" xfId="0" applyFont="1" applyFill="1" applyBorder="1" applyAlignment="1" applyProtection="1">
      <alignment horizontal="left" vertical="top" wrapText="1"/>
      <protection hidden="1"/>
    </xf>
    <xf numFmtId="0" fontId="22" fillId="0" borderId="4" xfId="0" applyFont="1" applyFill="1" applyBorder="1" applyAlignment="1" applyProtection="1">
      <alignment horizontal="left" vertical="center" wrapText="1"/>
      <protection hidden="1"/>
    </xf>
    <xf numFmtId="0" fontId="24" fillId="0" borderId="4"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32" fillId="0" borderId="4" xfId="0" applyFont="1" applyFill="1" applyBorder="1" applyAlignment="1">
      <alignment horizontal="center" vertical="top" wrapText="1"/>
    </xf>
    <xf numFmtId="0" fontId="0" fillId="0" borderId="4" xfId="0" applyFill="1" applyBorder="1" applyAlignment="1">
      <alignment horizontal="left" vertical="top" wrapText="1"/>
    </xf>
    <xf numFmtId="0" fontId="45" fillId="0" borderId="4" xfId="0" applyFont="1" applyFill="1" applyBorder="1" applyAlignment="1">
      <alignment wrapText="1"/>
    </xf>
    <xf numFmtId="0" fontId="0" fillId="0" borderId="4" xfId="0" applyFill="1" applyBorder="1" applyAlignment="1">
      <alignment wrapText="1"/>
    </xf>
    <xf numFmtId="0" fontId="0" fillId="0" borderId="4" xfId="0" applyFont="1" applyBorder="1" applyAlignment="1">
      <alignment horizontal="left" vertical="top"/>
    </xf>
    <xf numFmtId="0" fontId="30" fillId="0" borderId="4" xfId="0" applyFont="1" applyFill="1" applyBorder="1" applyAlignment="1">
      <alignment horizontal="left" vertical="top" wrapText="1"/>
    </xf>
    <xf numFmtId="0" fontId="0" fillId="0" borderId="3" xfId="0" applyFill="1" applyBorder="1" applyAlignment="1">
      <alignment wrapText="1"/>
    </xf>
    <xf numFmtId="0" fontId="30" fillId="0" borderId="3" xfId="0" applyFont="1" applyFill="1" applyBorder="1" applyAlignment="1">
      <alignment horizontal="left" vertical="top" wrapText="1"/>
    </xf>
    <xf numFmtId="0" fontId="0" fillId="0" borderId="4" xfId="0" applyFill="1" applyBorder="1" applyAlignment="1">
      <alignment vertical="center" wrapText="1"/>
    </xf>
    <xf numFmtId="0" fontId="17" fillId="0" borderId="4" xfId="0" applyNumberFormat="1" applyFont="1" applyFill="1" applyBorder="1" applyAlignment="1" applyProtection="1">
      <alignment wrapText="1"/>
    </xf>
    <xf numFmtId="0" fontId="11" fillId="0" borderId="3" xfId="0" applyFont="1" applyFill="1" applyBorder="1" applyAlignment="1">
      <alignment horizontal="left" vertical="top" wrapText="1"/>
    </xf>
    <xf numFmtId="0" fontId="17" fillId="0" borderId="13" xfId="0" applyFont="1" applyFill="1" applyBorder="1" applyAlignment="1">
      <alignment wrapText="1"/>
    </xf>
    <xf numFmtId="0" fontId="17" fillId="0" borderId="13" xfId="0" applyFont="1" applyFill="1" applyBorder="1" applyAlignment="1">
      <alignment horizontal="left" vertical="top" wrapText="1"/>
    </xf>
    <xf numFmtId="0" fontId="17" fillId="0" borderId="4" xfId="0" applyFont="1" applyFill="1" applyBorder="1" applyAlignment="1">
      <alignment horizontal="left" vertical="top" wrapText="1"/>
    </xf>
    <xf numFmtId="0" fontId="17" fillId="0" borderId="0" xfId="0" applyFont="1" applyFill="1" applyBorder="1" applyAlignment="1">
      <alignment horizontal="left" vertical="top" wrapText="1"/>
    </xf>
    <xf numFmtId="0" fontId="0" fillId="0" borderId="4" xfId="0" applyFont="1" applyBorder="1" applyAlignment="1">
      <alignment horizontal="left" vertical="top" wrapText="1"/>
    </xf>
    <xf numFmtId="0" fontId="0" fillId="0" borderId="0" xfId="0" applyFont="1" applyAlignment="1">
      <alignment horizontal="left" vertical="top"/>
    </xf>
    <xf numFmtId="0" fontId="0" fillId="0" borderId="1" xfId="0" applyFont="1" applyBorder="1" applyAlignment="1">
      <alignment horizontal="left" vertical="top"/>
    </xf>
    <xf numFmtId="0" fontId="60" fillId="0" borderId="4" xfId="0" applyFont="1" applyBorder="1" applyAlignment="1">
      <alignment horizontal="left" vertical="center" wrapText="1"/>
    </xf>
    <xf numFmtId="0" fontId="61" fillId="0" borderId="4" xfId="0" applyFont="1" applyBorder="1" applyAlignment="1">
      <alignment horizontal="left" wrapText="1" readingOrder="1"/>
    </xf>
    <xf numFmtId="0" fontId="0" fillId="0" borderId="0" xfId="0" applyBorder="1" applyAlignment="1">
      <alignment wrapText="1"/>
    </xf>
    <xf numFmtId="0" fontId="11" fillId="0" borderId="13" xfId="0" applyFont="1" applyFill="1" applyBorder="1" applyAlignment="1">
      <alignment horizontal="left" vertical="top" wrapText="1"/>
    </xf>
    <xf numFmtId="0" fontId="0" fillId="0" borderId="4" xfId="0" applyFont="1" applyBorder="1"/>
    <xf numFmtId="0" fontId="17" fillId="0" borderId="4" xfId="0" applyFont="1" applyFill="1" applyBorder="1" applyAlignment="1">
      <alignment wrapText="1"/>
    </xf>
    <xf numFmtId="0" fontId="0" fillId="0" borderId="4" xfId="0" applyFill="1" applyBorder="1"/>
    <xf numFmtId="0" fontId="17" fillId="0" borderId="8" xfId="0" applyFont="1" applyFill="1" applyBorder="1" applyAlignment="1">
      <alignment vertical="center" wrapText="1"/>
    </xf>
    <xf numFmtId="0" fontId="2" fillId="12" borderId="4" xfId="0" applyFont="1" applyFill="1" applyBorder="1" applyAlignment="1">
      <alignment vertical="top"/>
    </xf>
    <xf numFmtId="0" fontId="3" fillId="0" borderId="0" xfId="0" applyFont="1" applyBorder="1" applyAlignment="1">
      <alignment horizontal="left" vertical="top"/>
    </xf>
    <xf numFmtId="0" fontId="0" fillId="0" borderId="0" xfId="0" applyBorder="1" applyAlignment="1">
      <alignment horizontal="left" vertical="top"/>
    </xf>
    <xf numFmtId="0" fontId="32" fillId="2" borderId="3" xfId="0" applyFont="1" applyFill="1" applyBorder="1" applyAlignment="1">
      <alignment wrapText="1"/>
    </xf>
    <xf numFmtId="0" fontId="17" fillId="2" borderId="3" xfId="0" applyFont="1" applyFill="1" applyBorder="1" applyAlignment="1" applyProtection="1">
      <alignment horizontal="left" vertical="top"/>
      <protection locked="0"/>
    </xf>
    <xf numFmtId="0" fontId="17" fillId="2" borderId="12" xfId="0" applyFont="1" applyFill="1" applyBorder="1" applyAlignment="1">
      <alignment horizontal="left" vertical="top"/>
    </xf>
    <xf numFmtId="0" fontId="29" fillId="2" borderId="4" xfId="0" applyFont="1" applyFill="1" applyBorder="1" applyAlignment="1">
      <alignment horizontal="center" vertical="center" wrapText="1"/>
    </xf>
    <xf numFmtId="0" fontId="17" fillId="2" borderId="4" xfId="0" applyFont="1" applyFill="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7" fillId="2" borderId="3"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0" fillId="0" borderId="3" xfId="0" applyBorder="1" applyAlignment="1">
      <alignment horizontal="center" vertical="center" wrapText="1"/>
    </xf>
    <xf numFmtId="0" fontId="17" fillId="0" borderId="12" xfId="0" applyFont="1" applyBorder="1" applyAlignment="1" applyProtection="1">
      <alignment horizontal="center" vertical="center"/>
      <protection locked="0"/>
    </xf>
    <xf numFmtId="0" fontId="0" fillId="0" borderId="0" xfId="0" applyAlignment="1">
      <alignment horizontal="center" vertical="center"/>
    </xf>
    <xf numFmtId="0" fontId="3" fillId="2" borderId="0" xfId="0" applyFont="1" applyFill="1" applyAlignment="1">
      <alignment horizontal="center" vertical="center"/>
    </xf>
    <xf numFmtId="0" fontId="5" fillId="2" borderId="0" xfId="0" applyFont="1" applyFill="1" applyAlignment="1">
      <alignment horizontal="center" vertical="center"/>
    </xf>
    <xf numFmtId="0" fontId="17" fillId="0" borderId="0" xfId="0" applyFont="1" applyAlignment="1">
      <alignment horizontal="center" vertical="center"/>
    </xf>
    <xf numFmtId="0" fontId="3" fillId="2" borderId="9" xfId="0" applyFont="1" applyFill="1" applyBorder="1" applyAlignment="1" applyProtection="1">
      <alignment horizontal="left" vertical="top"/>
      <protection hidden="1"/>
    </xf>
    <xf numFmtId="0" fontId="3" fillId="0" borderId="13" xfId="0" applyFont="1" applyBorder="1" applyAlignment="1" applyProtection="1">
      <alignment horizontal="left" vertical="top"/>
      <protection hidden="1"/>
    </xf>
    <xf numFmtId="0" fontId="3" fillId="2" borderId="13" xfId="0" applyFont="1" applyFill="1" applyBorder="1" applyAlignment="1" applyProtection="1">
      <alignment horizontal="left" vertical="top"/>
      <protection hidden="1"/>
    </xf>
    <xf numFmtId="0" fontId="3" fillId="2" borderId="8" xfId="0" applyFont="1" applyFill="1" applyBorder="1" applyAlignment="1" applyProtection="1">
      <alignment horizontal="left" vertical="top"/>
      <protection hidden="1"/>
    </xf>
    <xf numFmtId="0" fontId="14" fillId="2" borderId="19" xfId="0" applyFont="1" applyFill="1" applyBorder="1" applyAlignment="1">
      <alignment horizontal="center" vertical="top"/>
    </xf>
    <xf numFmtId="0" fontId="14" fillId="2" borderId="0" xfId="0" applyFont="1" applyFill="1" applyBorder="1" applyAlignment="1">
      <alignment horizontal="center" vertical="top"/>
    </xf>
    <xf numFmtId="0" fontId="22" fillId="0" borderId="8" xfId="0" applyFont="1" applyBorder="1" applyAlignment="1" applyProtection="1">
      <alignment horizontal="left" vertical="top" wrapText="1"/>
      <protection hidden="1"/>
    </xf>
    <xf numFmtId="0" fontId="23" fillId="0" borderId="24" xfId="0" applyFont="1" applyBorder="1" applyAlignment="1">
      <alignment horizontal="left" vertical="center" wrapText="1"/>
    </xf>
    <xf numFmtId="0" fontId="23" fillId="0" borderId="12" xfId="0" applyFont="1" applyBorder="1" applyAlignment="1" applyProtection="1">
      <alignment horizontal="left" vertical="top" wrapText="1"/>
      <protection hidden="1"/>
    </xf>
    <xf numFmtId="0" fontId="23" fillId="0" borderId="8" xfId="0" applyFont="1" applyBorder="1" applyAlignment="1">
      <alignment horizontal="left" vertical="center" wrapText="1"/>
    </xf>
    <xf numFmtId="0" fontId="17" fillId="0" borderId="0" xfId="0" applyFont="1" applyAlignment="1">
      <alignment vertical="center" wrapText="1"/>
    </xf>
    <xf numFmtId="0" fontId="0" fillId="0" borderId="4" xfId="0" applyBorder="1" applyAlignment="1" applyProtection="1">
      <alignment horizontal="center" vertical="top"/>
      <protection locked="0"/>
    </xf>
    <xf numFmtId="0" fontId="0" fillId="0" borderId="4" xfId="0" applyBorder="1" applyAlignment="1">
      <alignment horizontal="center" vertical="top" wrapText="1"/>
    </xf>
    <xf numFmtId="0" fontId="0" fillId="0" borderId="0" xfId="0" applyAlignment="1" applyProtection="1">
      <alignment horizontal="center" vertical="top"/>
      <protection locked="0"/>
    </xf>
    <xf numFmtId="0" fontId="0" fillId="0" borderId="4" xfId="0" applyBorder="1" applyAlignment="1" applyProtection="1">
      <alignment horizontal="center" vertical="top" wrapText="1"/>
      <protection locked="0"/>
    </xf>
    <xf numFmtId="0" fontId="0" fillId="0" borderId="4" xfId="0" applyBorder="1" applyAlignment="1" applyProtection="1">
      <alignment horizontal="center"/>
      <protection locked="0"/>
    </xf>
    <xf numFmtId="0" fontId="0" fillId="2" borderId="4" xfId="0" applyFill="1" applyBorder="1" applyAlignment="1" applyProtection="1">
      <alignment horizontal="center"/>
      <protection locked="0"/>
    </xf>
    <xf numFmtId="0" fontId="0" fillId="0" borderId="4" xfId="0" applyBorder="1" applyAlignment="1" applyProtection="1">
      <alignment horizontal="center" wrapText="1"/>
      <protection locked="0"/>
    </xf>
    <xf numFmtId="0" fontId="0" fillId="0" borderId="4" xfId="0" applyBorder="1" applyAlignment="1" applyProtection="1">
      <alignment horizontal="center" vertical="center" wrapText="1"/>
      <protection locked="0"/>
    </xf>
    <xf numFmtId="0" fontId="0" fillId="0" borderId="4" xfId="0" applyBorder="1" applyAlignment="1">
      <alignment horizontal="center"/>
    </xf>
    <xf numFmtId="0" fontId="17" fillId="0" borderId="4" xfId="0" applyFont="1" applyBorder="1" applyAlignment="1" applyProtection="1">
      <alignment horizontal="center"/>
      <protection locked="0"/>
    </xf>
    <xf numFmtId="0" fontId="17" fillId="0" borderId="8" xfId="0" applyFont="1" applyBorder="1" applyAlignment="1" applyProtection="1">
      <alignment horizontal="center"/>
      <protection locked="0"/>
    </xf>
    <xf numFmtId="0" fontId="17" fillId="0" borderId="0" xfId="0" applyFont="1" applyAlignment="1">
      <alignment horizontal="center"/>
    </xf>
    <xf numFmtId="0" fontId="17" fillId="0" borderId="12" xfId="0" applyFont="1" applyBorder="1" applyAlignment="1" applyProtection="1">
      <alignment horizontal="center" vertical="top"/>
      <protection locked="0"/>
    </xf>
    <xf numFmtId="0" fontId="3" fillId="0" borderId="0" xfId="0" applyFont="1" applyAlignment="1">
      <alignment horizontal="center" vertical="top"/>
    </xf>
    <xf numFmtId="0" fontId="17" fillId="0" borderId="4" xfId="0" applyFont="1" applyBorder="1" applyAlignment="1">
      <alignment horizontal="center"/>
    </xf>
    <xf numFmtId="0" fontId="3" fillId="2" borderId="4" xfId="0" applyFont="1" applyFill="1" applyBorder="1" applyAlignment="1">
      <alignment horizontal="left" vertical="center" wrapText="1"/>
    </xf>
    <xf numFmtId="0" fontId="3" fillId="2" borderId="9" xfId="0" applyFont="1" applyFill="1" applyBorder="1" applyAlignment="1">
      <alignment horizontal="left" vertical="top"/>
    </xf>
    <xf numFmtId="0" fontId="17" fillId="2" borderId="4" xfId="0" applyFont="1" applyFill="1" applyBorder="1" applyAlignment="1">
      <alignment horizontal="center" vertical="top"/>
    </xf>
    <xf numFmtId="0" fontId="17" fillId="0" borderId="4" xfId="0" applyFont="1" applyBorder="1" applyAlignment="1">
      <alignment horizontal="center" vertical="top" wrapText="1"/>
    </xf>
    <xf numFmtId="0" fontId="17" fillId="0" borderId="0" xfId="0" applyFont="1" applyAlignment="1">
      <alignment horizontal="center" vertical="top"/>
    </xf>
    <xf numFmtId="0" fontId="17" fillId="2" borderId="4" xfId="0" applyFont="1" applyFill="1" applyBorder="1" applyAlignment="1">
      <alignment horizontal="center" vertical="top" wrapText="1"/>
    </xf>
    <xf numFmtId="0" fontId="41" fillId="2" borderId="4" xfId="0" applyFont="1" applyFill="1" applyBorder="1" applyAlignment="1">
      <alignment horizontal="center" vertical="center" wrapText="1"/>
    </xf>
    <xf numFmtId="0" fontId="5" fillId="0" borderId="0" xfId="0" applyFont="1" applyAlignment="1">
      <alignment horizontal="center" vertical="top"/>
    </xf>
    <xf numFmtId="0" fontId="17" fillId="0" borderId="4" xfId="0" applyFont="1" applyBorder="1" applyAlignment="1" applyProtection="1">
      <alignment horizontal="center" vertical="top" wrapText="1"/>
      <protection locked="0"/>
    </xf>
    <xf numFmtId="0" fontId="0" fillId="0" borderId="9" xfId="0" applyBorder="1" applyAlignment="1" applyProtection="1">
      <alignment horizontal="center" vertical="top"/>
      <protection locked="0"/>
    </xf>
    <xf numFmtId="0" fontId="17" fillId="2" borderId="4" xfId="0" applyFont="1" applyFill="1" applyBorder="1" applyAlignment="1" applyProtection="1">
      <alignment horizontal="center" vertical="top" wrapText="1"/>
      <protection locked="0"/>
    </xf>
    <xf numFmtId="0" fontId="17" fillId="2" borderId="4" xfId="0" applyFont="1" applyFill="1" applyBorder="1" applyAlignment="1" applyProtection="1">
      <alignment horizontal="center" vertical="top"/>
      <protection locked="0"/>
    </xf>
    <xf numFmtId="0" fontId="0" fillId="0" borderId="3" xfId="0" applyBorder="1" applyAlignment="1" applyProtection="1">
      <alignment horizontal="center" vertical="top" wrapText="1"/>
      <protection locked="0"/>
    </xf>
    <xf numFmtId="0" fontId="3" fillId="0" borderId="4" xfId="0" applyFont="1" applyBorder="1" applyAlignment="1">
      <alignment horizontal="center" vertical="top"/>
    </xf>
    <xf numFmtId="0" fontId="0" fillId="0" borderId="4" xfId="0" applyBorder="1"/>
    <xf numFmtId="0" fontId="17" fillId="0" borderId="4" xfId="0" applyFont="1" applyBorder="1" applyAlignment="1" applyProtection="1">
      <alignment horizontal="center" wrapText="1"/>
      <protection locked="0"/>
    </xf>
    <xf numFmtId="0" fontId="0" fillId="0" borderId="9" xfId="0" applyBorder="1" applyAlignment="1" applyProtection="1">
      <alignment horizontal="center" vertical="top" wrapText="1"/>
      <protection locked="0"/>
    </xf>
    <xf numFmtId="0" fontId="0" fillId="0" borderId="9" xfId="0" applyBorder="1" applyAlignment="1">
      <alignment horizontal="center" vertical="top"/>
    </xf>
    <xf numFmtId="0" fontId="0" fillId="2" borderId="4" xfId="0" applyFill="1" applyBorder="1" applyAlignment="1" applyProtection="1">
      <alignment horizontal="center" wrapText="1"/>
      <protection locked="0"/>
    </xf>
    <xf numFmtId="0" fontId="0" fillId="0" borderId="0" xfId="0" applyAlignment="1">
      <alignment horizontal="center" vertical="top" wrapText="1"/>
    </xf>
    <xf numFmtId="0" fontId="5" fillId="0" borderId="0" xfId="0" applyFont="1" applyAlignment="1">
      <alignment horizontal="center" vertical="top" wrapText="1"/>
    </xf>
    <xf numFmtId="0" fontId="17" fillId="0" borderId="0" xfId="0" applyFont="1" applyAlignment="1">
      <alignment horizontal="center" vertical="top" wrapText="1"/>
    </xf>
    <xf numFmtId="0" fontId="0" fillId="2" borderId="0" xfId="0" applyFill="1" applyAlignment="1">
      <alignment horizontal="left" wrapText="1"/>
    </xf>
    <xf numFmtId="0" fontId="0" fillId="2" borderId="4" xfId="0" applyFill="1" applyBorder="1" applyAlignment="1" applyProtection="1">
      <alignment horizontal="center" vertical="top"/>
      <protection locked="0"/>
    </xf>
    <xf numFmtId="0" fontId="17" fillId="2" borderId="0" xfId="0" applyFont="1" applyFill="1" applyAlignment="1">
      <alignment horizontal="left" vertical="top" wrapText="1"/>
    </xf>
    <xf numFmtId="0" fontId="0" fillId="0" borderId="8" xfId="0" applyBorder="1" applyAlignment="1">
      <alignment horizontal="center" vertical="top"/>
    </xf>
    <xf numFmtId="0" fontId="0" fillId="0" borderId="8" xfId="0" applyBorder="1" applyAlignment="1">
      <alignment horizontal="center"/>
    </xf>
    <xf numFmtId="0" fontId="0" fillId="2" borderId="4" xfId="0" applyFill="1" applyBorder="1" applyAlignment="1">
      <alignment horizontal="center"/>
    </xf>
    <xf numFmtId="0" fontId="0" fillId="0" borderId="9"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2" xfId="0" applyBorder="1" applyAlignment="1" applyProtection="1">
      <alignment horizontal="center" vertical="top" wrapText="1"/>
      <protection locked="0"/>
    </xf>
    <xf numFmtId="0" fontId="17" fillId="0" borderId="12" xfId="0" applyFont="1" applyBorder="1" applyAlignment="1" applyProtection="1">
      <alignment horizontal="center" vertical="top" wrapText="1"/>
      <protection locked="0"/>
    </xf>
    <xf numFmtId="0" fontId="0" fillId="0" borderId="4" xfId="0" applyFill="1" applyBorder="1" applyAlignment="1">
      <alignment horizontal="left" vertical="top"/>
    </xf>
    <xf numFmtId="0" fontId="30" fillId="0" borderId="4" xfId="0" applyFont="1" applyFill="1" applyBorder="1" applyAlignment="1">
      <alignment vertical="top" wrapText="1"/>
    </xf>
    <xf numFmtId="0" fontId="17" fillId="0" borderId="3" xfId="0" applyFont="1" applyFill="1" applyBorder="1" applyAlignment="1">
      <alignment wrapText="1"/>
    </xf>
    <xf numFmtId="0" fontId="0" fillId="0" borderId="4" xfId="0" applyFont="1" applyBorder="1" applyAlignment="1" applyProtection="1">
      <alignment wrapText="1"/>
      <protection locked="0"/>
    </xf>
    <xf numFmtId="0" fontId="0" fillId="0" borderId="4" xfId="0" applyFont="1" applyBorder="1" applyAlignment="1" applyProtection="1">
      <alignment horizontal="center"/>
      <protection locked="0"/>
    </xf>
    <xf numFmtId="0" fontId="0" fillId="0" borderId="4" xfId="0" applyFont="1" applyBorder="1" applyProtection="1">
      <protection locked="0"/>
    </xf>
    <xf numFmtId="0" fontId="0" fillId="0" borderId="4" xfId="0" applyFont="1" applyBorder="1" applyAlignment="1">
      <alignment wrapText="1"/>
    </xf>
    <xf numFmtId="0" fontId="0" fillId="0" borderId="4" xfId="0" applyFont="1" applyFill="1" applyBorder="1" applyAlignment="1">
      <alignment horizontal="left" vertical="top" wrapText="1"/>
    </xf>
    <xf numFmtId="0" fontId="0" fillId="2" borderId="3" xfId="0" applyFill="1" applyBorder="1" applyAlignment="1">
      <alignment horizontal="left" vertical="top" wrapText="1"/>
    </xf>
    <xf numFmtId="0" fontId="17" fillId="0" borderId="1" xfId="0" applyFont="1" applyBorder="1" applyAlignment="1">
      <alignment horizontal="left" vertical="top" wrapText="1"/>
    </xf>
    <xf numFmtId="0" fontId="30" fillId="2" borderId="9" xfId="0" applyFont="1" applyFill="1" applyBorder="1" applyAlignment="1">
      <alignment vertical="top" wrapText="1"/>
    </xf>
    <xf numFmtId="0" fontId="0" fillId="2" borderId="4" xfId="0" applyFill="1" applyBorder="1" applyAlignment="1">
      <alignment horizontal="center" vertical="top"/>
    </xf>
    <xf numFmtId="0" fontId="0" fillId="0" borderId="9" xfId="0" applyBorder="1" applyAlignment="1">
      <alignment horizontal="center"/>
    </xf>
    <xf numFmtId="0" fontId="0" fillId="0" borderId="13" xfId="0" applyBorder="1" applyAlignment="1">
      <alignment horizontal="center" wrapText="1"/>
    </xf>
    <xf numFmtId="0" fontId="0" fillId="2" borderId="0" xfId="0" applyFill="1" applyAlignment="1">
      <alignment horizontal="left" vertical="top" wrapText="1"/>
    </xf>
    <xf numFmtId="0" fontId="45" fillId="0" borderId="4" xfId="0" applyFont="1" applyBorder="1" applyAlignment="1">
      <alignment horizontal="center" wrapText="1"/>
    </xf>
    <xf numFmtId="0" fontId="45" fillId="0" borderId="4" xfId="0" applyFont="1" applyBorder="1" applyAlignment="1">
      <alignment horizontal="center" vertical="top" wrapText="1"/>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7" fillId="0" borderId="4" xfId="0" applyFont="1" applyBorder="1" applyAlignment="1">
      <alignment horizontal="center" wrapText="1"/>
    </xf>
    <xf numFmtId="0" fontId="3"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0" fontId="11" fillId="0" borderId="4" xfId="0" applyFont="1" applyBorder="1" applyAlignment="1">
      <alignment horizontal="center" vertical="top" wrapText="1"/>
    </xf>
    <xf numFmtId="0" fontId="31" fillId="0" borderId="0" xfId="0" applyFont="1" applyAlignment="1">
      <alignment horizontal="center" vertical="center" wrapText="1"/>
    </xf>
    <xf numFmtId="0" fontId="11" fillId="2" borderId="4" xfId="0" applyFont="1" applyFill="1" applyBorder="1" applyAlignment="1">
      <alignment horizontal="center" vertical="top" wrapText="1"/>
    </xf>
    <xf numFmtId="0" fontId="11" fillId="0" borderId="3" xfId="0" applyFont="1" applyBorder="1" applyAlignment="1">
      <alignment horizontal="center" vertical="top" wrapText="1"/>
    </xf>
    <xf numFmtId="0" fontId="11" fillId="2" borderId="3" xfId="0" applyFont="1" applyFill="1" applyBorder="1" applyAlignment="1">
      <alignment horizontal="center" vertical="top" wrapText="1"/>
    </xf>
    <xf numFmtId="0" fontId="11" fillId="2" borderId="4" xfId="0" applyFont="1" applyFill="1" applyBorder="1" applyAlignment="1">
      <alignment horizontal="center" wrapText="1"/>
    </xf>
    <xf numFmtId="0" fontId="0" fillId="2" borderId="4" xfId="0" applyFill="1" applyBorder="1" applyAlignment="1">
      <alignment horizontal="center" vertical="top" wrapText="1"/>
    </xf>
    <xf numFmtId="0" fontId="46" fillId="13" borderId="4" xfId="0" applyFont="1" applyFill="1" applyBorder="1" applyAlignment="1">
      <alignment horizontal="center" vertical="top" wrapText="1"/>
    </xf>
    <xf numFmtId="0" fontId="42" fillId="0" borderId="4" xfId="0" applyFont="1" applyBorder="1" applyAlignment="1">
      <alignment horizontal="center" vertical="top" wrapText="1"/>
    </xf>
    <xf numFmtId="0" fontId="30" fillId="0" borderId="4" xfId="0" applyFont="1" applyBorder="1" applyAlignment="1">
      <alignment horizontal="center" vertical="top" wrapText="1"/>
    </xf>
    <xf numFmtId="0" fontId="17" fillId="0" borderId="13" xfId="0" applyFont="1" applyBorder="1" applyAlignment="1">
      <alignment horizontal="center" vertical="top" wrapText="1"/>
    </xf>
    <xf numFmtId="0" fontId="0" fillId="2" borderId="0" xfId="0" applyFill="1" applyAlignment="1">
      <alignment horizontal="center"/>
    </xf>
    <xf numFmtId="0" fontId="26" fillId="2" borderId="9" xfId="0" applyFont="1" applyFill="1" applyBorder="1" applyAlignment="1">
      <alignment horizontal="center" vertical="center"/>
    </xf>
    <xf numFmtId="9" fontId="0" fillId="2" borderId="0" xfId="1" applyFont="1" applyFill="1" applyAlignment="1">
      <alignment horizontal="center"/>
    </xf>
    <xf numFmtId="0" fontId="28" fillId="11" borderId="4" xfId="0" applyFont="1" applyFill="1" applyBorder="1" applyAlignment="1">
      <alignment horizontal="center" vertical="center"/>
    </xf>
    <xf numFmtId="0" fontId="28" fillId="11" borderId="4" xfId="0" applyFont="1" applyFill="1" applyBorder="1" applyAlignment="1">
      <alignment vertical="center"/>
    </xf>
    <xf numFmtId="9" fontId="0" fillId="20" borderId="4" xfId="1" applyFont="1" applyFill="1" applyBorder="1" applyAlignment="1">
      <alignment horizontal="center"/>
    </xf>
    <xf numFmtId="0" fontId="0" fillId="20" borderId="4" xfId="0" applyFill="1" applyBorder="1" applyAlignment="1">
      <alignment horizontal="center"/>
    </xf>
    <xf numFmtId="0" fontId="28" fillId="19" borderId="4" xfId="0" applyFont="1" applyFill="1" applyBorder="1" applyAlignment="1">
      <alignment horizontal="center"/>
    </xf>
    <xf numFmtId="0" fontId="28" fillId="19" borderId="4" xfId="0" applyFont="1" applyFill="1" applyBorder="1"/>
    <xf numFmtId="0" fontId="50" fillId="11" borderId="4" xfId="0" applyFont="1" applyFill="1" applyBorder="1" applyAlignment="1">
      <alignment vertical="center"/>
    </xf>
    <xf numFmtId="0" fontId="50" fillId="4" borderId="8" xfId="0" applyFont="1" applyFill="1" applyBorder="1" applyAlignment="1">
      <alignment horizontal="left"/>
    </xf>
    <xf numFmtId="0" fontId="50" fillId="4" borderId="4" xfId="0" applyFont="1" applyFill="1" applyBorder="1" applyAlignment="1">
      <alignment horizontal="left"/>
    </xf>
    <xf numFmtId="0" fontId="50" fillId="4" borderId="8" xfId="0" applyFont="1" applyFill="1" applyBorder="1" applyAlignment="1">
      <alignment wrapText="1"/>
    </xf>
    <xf numFmtId="0" fontId="50" fillId="4" borderId="4" xfId="0" applyFont="1" applyFill="1" applyBorder="1" applyAlignment="1">
      <alignment horizontal="left" wrapText="1"/>
    </xf>
    <xf numFmtId="0" fontId="50" fillId="4" borderId="8" xfId="0" applyFont="1" applyFill="1" applyBorder="1" applyAlignment="1">
      <alignment horizontal="left" wrapText="1"/>
    </xf>
    <xf numFmtId="0" fontId="50" fillId="4" borderId="4" xfId="0" applyFont="1" applyFill="1" applyBorder="1" applyAlignment="1">
      <alignment wrapText="1"/>
    </xf>
    <xf numFmtId="9" fontId="77" fillId="5" borderId="4" xfId="1" applyFont="1" applyFill="1" applyBorder="1" applyAlignment="1">
      <alignment horizontal="center"/>
    </xf>
    <xf numFmtId="0" fontId="5" fillId="2" borderId="0" xfId="0" applyFont="1" applyFill="1" applyAlignment="1" applyProtection="1">
      <alignment horizontal="left" vertical="top"/>
      <protection hidden="1"/>
    </xf>
    <xf numFmtId="0" fontId="5" fillId="2" borderId="0" xfId="0" applyFont="1" applyFill="1" applyAlignment="1">
      <alignment horizontal="left" vertical="center"/>
    </xf>
    <xf numFmtId="0" fontId="5" fillId="2" borderId="0" xfId="0" applyFont="1" applyFill="1" applyAlignment="1">
      <alignment horizontal="left" vertical="top" wrapText="1"/>
    </xf>
    <xf numFmtId="0" fontId="5" fillId="0" borderId="4" xfId="0" applyFont="1" applyBorder="1" applyAlignment="1">
      <alignment horizontal="left" vertical="top" wrapText="1"/>
    </xf>
    <xf numFmtId="0" fontId="5" fillId="0" borderId="4" xfId="0" applyFont="1" applyBorder="1"/>
    <xf numFmtId="0" fontId="5" fillId="0" borderId="4" xfId="0" applyFont="1" applyBorder="1" applyAlignment="1">
      <alignment horizontal="left" vertical="center"/>
    </xf>
    <xf numFmtId="0" fontId="5" fillId="0" borderId="4" xfId="0" applyFont="1" applyBorder="1" applyAlignment="1">
      <alignment horizontal="left" vertical="top"/>
    </xf>
    <xf numFmtId="9" fontId="5" fillId="0" borderId="4" xfId="1" applyFont="1" applyBorder="1" applyAlignment="1">
      <alignment horizontal="left" vertical="top"/>
    </xf>
    <xf numFmtId="0" fontId="5" fillId="2" borderId="4" xfId="0" applyFont="1" applyFill="1" applyBorder="1" applyAlignment="1">
      <alignment horizontal="left" vertical="center"/>
    </xf>
    <xf numFmtId="0" fontId="5" fillId="2" borderId="4" xfId="0" applyFont="1" applyFill="1" applyBorder="1" applyAlignment="1">
      <alignment horizontal="left" vertical="top"/>
    </xf>
    <xf numFmtId="9" fontId="5" fillId="2" borderId="4" xfId="1" applyFont="1" applyFill="1" applyBorder="1" applyAlignment="1">
      <alignment horizontal="left" vertical="top"/>
    </xf>
    <xf numFmtId="0" fontId="5" fillId="2" borderId="4" xfId="0" applyFont="1" applyFill="1" applyBorder="1" applyAlignment="1">
      <alignment horizontal="left" vertical="top" wrapText="1"/>
    </xf>
    <xf numFmtId="0" fontId="5" fillId="2" borderId="4" xfId="0" applyFont="1" applyFill="1" applyBorder="1" applyAlignment="1" applyProtection="1">
      <alignment horizontal="left" vertical="top"/>
      <protection hidden="1"/>
    </xf>
    <xf numFmtId="0" fontId="5" fillId="2" borderId="0" xfId="0" applyFont="1" applyFill="1" applyAlignment="1" applyProtection="1">
      <alignment horizontal="center" vertical="center"/>
      <protection hidden="1"/>
    </xf>
    <xf numFmtId="0" fontId="13" fillId="2" borderId="0" xfId="0" applyFont="1" applyFill="1" applyAlignment="1" applyProtection="1">
      <alignment horizontal="left" vertical="top"/>
      <protection hidden="1"/>
    </xf>
    <xf numFmtId="9" fontId="5" fillId="2" borderId="0" xfId="1" applyFont="1" applyFill="1" applyAlignment="1" applyProtection="1">
      <alignment horizontal="center" vertical="center"/>
      <protection hidden="1"/>
    </xf>
    <xf numFmtId="0" fontId="28" fillId="0" borderId="19" xfId="0" applyFont="1" applyBorder="1" applyAlignment="1">
      <alignment horizontal="center" vertical="center" wrapText="1"/>
    </xf>
    <xf numFmtId="0" fontId="5" fillId="0" borderId="19" xfId="0" applyFont="1" applyBorder="1" applyAlignment="1">
      <alignment horizontal="left" vertical="top"/>
    </xf>
    <xf numFmtId="0" fontId="5" fillId="0" borderId="0" xfId="0" applyFont="1" applyAlignment="1">
      <alignment vertical="top" wrapText="1"/>
    </xf>
    <xf numFmtId="0" fontId="5" fillId="0" borderId="19" xfId="0" applyFont="1" applyBorder="1" applyAlignment="1">
      <alignment horizontal="left" vertical="top" wrapText="1"/>
    </xf>
    <xf numFmtId="0" fontId="5" fillId="0" borderId="19" xfId="0" applyFont="1" applyBorder="1"/>
    <xf numFmtId="0" fontId="2" fillId="2" borderId="0" xfId="0" applyFont="1" applyFill="1" applyAlignment="1">
      <alignment horizontal="left" vertical="center"/>
    </xf>
    <xf numFmtId="0" fontId="5" fillId="2" borderId="0" xfId="0" applyFont="1" applyFill="1" applyAlignment="1">
      <alignment horizontal="center" vertical="top"/>
    </xf>
    <xf numFmtId="9" fontId="5" fillId="2" borderId="0" xfId="1" applyFont="1" applyFill="1" applyAlignment="1" applyProtection="1">
      <alignment horizontal="center" vertical="top"/>
      <protection hidden="1"/>
    </xf>
    <xf numFmtId="0" fontId="5" fillId="0" borderId="9" xfId="0" applyFont="1" applyBorder="1" applyAlignment="1">
      <alignment horizontal="left" vertical="top"/>
    </xf>
    <xf numFmtId="0" fontId="5" fillId="0" borderId="13" xfId="0" applyFont="1" applyBorder="1" applyAlignment="1">
      <alignment horizontal="left" vertical="top"/>
    </xf>
    <xf numFmtId="0" fontId="15" fillId="0" borderId="2" xfId="0" applyFont="1" applyBorder="1" applyAlignment="1" applyProtection="1">
      <alignment horizontal="center" vertical="top"/>
      <protection locked="0"/>
    </xf>
    <xf numFmtId="0" fontId="5" fillId="0" borderId="8" xfId="0" applyFont="1" applyBorder="1" applyAlignment="1">
      <alignment horizontal="left" vertical="top"/>
    </xf>
    <xf numFmtId="0" fontId="5" fillId="2" borderId="4" xfId="0" applyFont="1" applyFill="1" applyBorder="1" applyAlignment="1">
      <alignment vertical="top"/>
    </xf>
    <xf numFmtId="0" fontId="5" fillId="2" borderId="4" xfId="0" applyFont="1" applyFill="1" applyBorder="1" applyAlignment="1">
      <alignment horizontal="center" vertical="top"/>
    </xf>
    <xf numFmtId="9" fontId="5" fillId="2" borderId="4" xfId="1" applyFont="1" applyFill="1" applyBorder="1" applyAlignment="1">
      <alignment horizontal="center" vertical="top"/>
    </xf>
    <xf numFmtId="0" fontId="5" fillId="0" borderId="4" xfId="0" applyFont="1" applyBorder="1" applyAlignment="1">
      <alignment horizontal="center" vertical="top"/>
    </xf>
    <xf numFmtId="0" fontId="5" fillId="0" borderId="0" xfId="0" applyFont="1" applyAlignment="1" applyProtection="1">
      <alignment horizontal="left" vertical="top" wrapText="1"/>
      <protection locked="0"/>
    </xf>
    <xf numFmtId="0" fontId="49" fillId="2" borderId="0" xfId="0" applyFont="1" applyFill="1" applyAlignment="1">
      <alignment horizontal="left" vertical="top" wrapText="1"/>
    </xf>
    <xf numFmtId="0" fontId="51" fillId="2" borderId="0" xfId="0" applyFont="1" applyFill="1" applyAlignment="1">
      <alignment horizontal="left" vertical="top" wrapText="1"/>
    </xf>
    <xf numFmtId="0" fontId="5" fillId="2" borderId="0" xfId="0" applyFont="1" applyFill="1" applyAlignment="1">
      <alignment horizontal="center" vertical="top" wrapText="1"/>
    </xf>
    <xf numFmtId="9" fontId="5" fillId="2" borderId="0" xfId="1" applyFont="1" applyFill="1" applyAlignment="1">
      <alignment horizontal="center" vertical="top" wrapText="1"/>
    </xf>
    <xf numFmtId="0" fontId="51" fillId="2" borderId="0" xfId="0" applyFont="1" applyFill="1" applyAlignment="1">
      <alignment horizontal="left" vertical="center"/>
    </xf>
    <xf numFmtId="9" fontId="5" fillId="2" borderId="0" xfId="1" applyFont="1" applyFill="1" applyAlignment="1">
      <alignment horizontal="center" vertical="top"/>
    </xf>
    <xf numFmtId="0" fontId="2" fillId="2" borderId="0" xfId="0" applyFont="1" applyFill="1" applyAlignment="1">
      <alignment horizontal="left" vertical="top" wrapText="1"/>
    </xf>
    <xf numFmtId="0" fontId="5" fillId="2" borderId="0" xfId="0" applyFont="1" applyFill="1"/>
    <xf numFmtId="0" fontId="5" fillId="2" borderId="0" xfId="0" applyFont="1" applyFill="1" applyAlignment="1">
      <alignment vertical="center"/>
    </xf>
    <xf numFmtId="0" fontId="77" fillId="2" borderId="0" xfId="0" applyFont="1" applyFill="1" applyAlignment="1">
      <alignment horizontal="left" vertical="top"/>
    </xf>
    <xf numFmtId="0" fontId="49" fillId="2" borderId="0" xfId="0" applyFont="1" applyFill="1" applyAlignment="1">
      <alignment horizontal="left" vertical="top"/>
    </xf>
    <xf numFmtId="0" fontId="5" fillId="2" borderId="0" xfId="0" applyFont="1" applyFill="1" applyAlignment="1">
      <alignment horizontal="center"/>
    </xf>
    <xf numFmtId="0" fontId="5" fillId="2" borderId="0" xfId="0" applyFont="1" applyFill="1" applyAlignment="1">
      <alignment horizontal="left" wrapText="1"/>
    </xf>
    <xf numFmtId="9" fontId="5" fillId="2" borderId="0" xfId="1" applyFont="1" applyFill="1" applyAlignment="1">
      <alignment horizontal="center"/>
    </xf>
    <xf numFmtId="0" fontId="28" fillId="0" borderId="0" xfId="0" applyFont="1" applyAlignment="1">
      <alignment horizontal="center" vertical="center" wrapText="1"/>
    </xf>
    <xf numFmtId="0" fontId="17" fillId="2" borderId="0" xfId="0" applyFont="1" applyFill="1" applyAlignment="1">
      <alignment horizontal="left" vertical="top"/>
    </xf>
    <xf numFmtId="0" fontId="33" fillId="2" borderId="0" xfId="0" applyFont="1" applyFill="1" applyAlignment="1">
      <alignment horizontal="left" vertical="center"/>
    </xf>
    <xf numFmtId="0" fontId="17" fillId="2" borderId="0" xfId="0" applyFont="1" applyFill="1" applyAlignment="1">
      <alignment horizontal="center" vertical="top"/>
    </xf>
    <xf numFmtId="0" fontId="17" fillId="2" borderId="0" xfId="0" applyFont="1" applyFill="1" applyAlignment="1">
      <alignment horizontal="left" vertical="center"/>
    </xf>
    <xf numFmtId="0" fontId="17" fillId="2" borderId="4" xfId="0" applyFont="1" applyFill="1" applyBorder="1" applyAlignment="1" applyProtection="1">
      <alignment horizontal="center"/>
      <protection locked="0"/>
    </xf>
    <xf numFmtId="0" fontId="29" fillId="0" borderId="0" xfId="0" applyFont="1" applyAlignment="1">
      <alignment horizontal="left" vertical="top"/>
    </xf>
    <xf numFmtId="0" fontId="0" fillId="0" borderId="0" xfId="0" applyAlignment="1" applyProtection="1">
      <alignment horizontal="center"/>
      <protection locked="0"/>
    </xf>
    <xf numFmtId="0" fontId="4" fillId="2" borderId="4" xfId="0" applyFont="1" applyFill="1" applyBorder="1" applyAlignment="1">
      <alignment horizontal="center" vertical="top" wrapText="1"/>
    </xf>
    <xf numFmtId="0" fontId="0" fillId="2" borderId="1" xfId="0" applyFill="1" applyBorder="1" applyAlignment="1" applyProtection="1">
      <alignment horizontal="left" vertical="top"/>
      <protection locked="0"/>
    </xf>
    <xf numFmtId="0" fontId="0" fillId="2" borderId="4" xfId="0" applyFill="1" applyBorder="1" applyProtection="1">
      <protection locked="0"/>
    </xf>
    <xf numFmtId="0" fontId="4" fillId="2" borderId="4" xfId="0" applyFont="1" applyFill="1" applyBorder="1" applyAlignment="1">
      <alignment horizontal="center" vertical="top"/>
    </xf>
    <xf numFmtId="0" fontId="0" fillId="2" borderId="9" xfId="0" applyFill="1" applyBorder="1" applyAlignment="1" applyProtection="1">
      <alignment horizontal="left" vertical="top"/>
      <protection locked="0"/>
    </xf>
    <xf numFmtId="0" fontId="0" fillId="2" borderId="9" xfId="0" applyFill="1" applyBorder="1" applyProtection="1">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vertical="top"/>
      <protection locked="0"/>
    </xf>
    <xf numFmtId="0" fontId="5" fillId="2" borderId="0" xfId="0" applyFont="1" applyFill="1" applyBorder="1" applyAlignment="1" applyProtection="1">
      <alignment horizontal="left" vertical="top"/>
      <protection hidden="1"/>
    </xf>
    <xf numFmtId="0" fontId="4" fillId="0" borderId="4" xfId="0" applyFont="1" applyBorder="1" applyAlignment="1">
      <alignment horizontal="left" vertical="top" wrapText="1"/>
    </xf>
    <xf numFmtId="0" fontId="31" fillId="0" borderId="0" xfId="0" applyFont="1" applyAlignment="1">
      <alignment horizontal="left" wrapText="1"/>
    </xf>
    <xf numFmtId="0" fontId="3" fillId="0" borderId="0" xfId="0" applyFont="1" applyAlignment="1">
      <alignment horizontal="left" wrapText="1"/>
    </xf>
    <xf numFmtId="0" fontId="5" fillId="0" borderId="0" xfId="0" applyFont="1" applyAlignment="1">
      <alignment horizontal="left" wrapText="1"/>
    </xf>
    <xf numFmtId="0" fontId="79" fillId="12" borderId="4" xfId="0" applyFont="1" applyFill="1" applyBorder="1" applyAlignment="1">
      <alignment wrapText="1"/>
    </xf>
    <xf numFmtId="0" fontId="32" fillId="2" borderId="9" xfId="0" applyFont="1" applyFill="1" applyBorder="1" applyAlignment="1">
      <alignment horizontal="center" vertical="center" wrapText="1"/>
    </xf>
    <xf numFmtId="0" fontId="32" fillId="2" borderId="9" xfId="0" applyFont="1" applyFill="1" applyBorder="1" applyAlignment="1">
      <alignment horizontal="center" vertical="center"/>
    </xf>
    <xf numFmtId="0" fontId="32"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9" xfId="0" applyFont="1" applyFill="1" applyBorder="1" applyAlignment="1">
      <alignment horizontal="center"/>
    </xf>
    <xf numFmtId="0" fontId="22" fillId="0" borderId="4" xfId="0" applyFont="1" applyBorder="1" applyAlignment="1" applyProtection="1">
      <alignment horizontal="left" vertical="center" wrapText="1"/>
      <protection hidden="1"/>
    </xf>
    <xf numFmtId="0" fontId="3" fillId="0" borderId="0" xfId="0" applyFont="1" applyAlignment="1">
      <alignment horizontal="center" vertical="center"/>
    </xf>
    <xf numFmtId="0" fontId="3" fillId="2" borderId="0" xfId="0" applyFont="1" applyFill="1" applyAlignment="1">
      <alignment horizontal="center" vertical="top"/>
    </xf>
    <xf numFmtId="0" fontId="3" fillId="2" borderId="4" xfId="0" applyFont="1" applyFill="1" applyBorder="1" applyAlignment="1">
      <alignment horizontal="left" vertical="center"/>
    </xf>
    <xf numFmtId="0" fontId="3" fillId="2" borderId="4" xfId="0" applyFont="1" applyFill="1" applyBorder="1" applyAlignment="1">
      <alignment horizontal="left" vertical="top"/>
    </xf>
    <xf numFmtId="0" fontId="3" fillId="2" borderId="4" xfId="0" applyFont="1" applyFill="1" applyBorder="1" applyAlignment="1">
      <alignment vertical="top"/>
    </xf>
    <xf numFmtId="0" fontId="3" fillId="2" borderId="4" xfId="0" applyFont="1" applyFill="1" applyBorder="1" applyAlignment="1">
      <alignment horizontal="center" vertical="top"/>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53"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xf>
    <xf numFmtId="0" fontId="64" fillId="2" borderId="0" xfId="0" applyFont="1" applyFill="1" applyAlignment="1">
      <alignment horizontal="left" vertical="top"/>
    </xf>
    <xf numFmtId="0" fontId="3" fillId="0" borderId="4" xfId="0" applyFont="1" applyBorder="1"/>
    <xf numFmtId="0" fontId="67" fillId="0" borderId="0" xfId="0" applyFont="1" applyAlignment="1">
      <alignment horizontal="left" vertical="top"/>
    </xf>
    <xf numFmtId="0" fontId="17" fillId="2" borderId="4" xfId="0" applyFont="1" applyFill="1" applyBorder="1" applyAlignment="1">
      <alignment horizontal="center"/>
    </xf>
    <xf numFmtId="0" fontId="17" fillId="0" borderId="9" xfId="0" applyFont="1" applyBorder="1" applyAlignment="1">
      <alignment horizontal="center" wrapText="1"/>
    </xf>
    <xf numFmtId="9" fontId="24" fillId="2" borderId="3" xfId="1" applyFont="1" applyFill="1" applyBorder="1" applyAlignment="1">
      <alignment horizontal="left" vertical="center" wrapText="1"/>
    </xf>
    <xf numFmtId="0" fontId="0" fillId="0" borderId="13" xfId="0" applyBorder="1" applyAlignment="1">
      <alignment horizontal="left" wrapText="1"/>
    </xf>
    <xf numFmtId="0" fontId="72" fillId="0" borderId="4" xfId="2" applyFont="1" applyBorder="1" applyAlignment="1" applyProtection="1">
      <alignment horizontal="left" wrapText="1"/>
    </xf>
    <xf numFmtId="0" fontId="4" fillId="0" borderId="4" xfId="0" applyFont="1" applyBorder="1" applyAlignment="1">
      <alignment horizontal="left" vertical="top"/>
    </xf>
    <xf numFmtId="0" fontId="0" fillId="2" borderId="4" xfId="0" applyFill="1" applyBorder="1" applyAlignment="1">
      <alignment horizontal="left"/>
    </xf>
    <xf numFmtId="0" fontId="73" fillId="0" borderId="4" xfId="0" applyFont="1" applyBorder="1" applyAlignment="1">
      <alignment horizontal="left"/>
    </xf>
    <xf numFmtId="0" fontId="0" fillId="0" borderId="1" xfId="0" applyBorder="1" applyAlignment="1">
      <alignment horizontal="left" wrapText="1"/>
    </xf>
    <xf numFmtId="0" fontId="3"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5" fillId="0" borderId="0" xfId="0" applyFont="1" applyAlignment="1">
      <alignment horizontal="center" vertical="center"/>
    </xf>
    <xf numFmtId="0" fontId="5" fillId="0" borderId="4" xfId="0" applyFont="1" applyBorder="1" applyAlignment="1">
      <alignment vertical="top"/>
    </xf>
    <xf numFmtId="0" fontId="77" fillId="0" borderId="0" xfId="0" applyFont="1" applyAlignment="1">
      <alignment horizontal="left" vertical="top"/>
    </xf>
    <xf numFmtId="0" fontId="2" fillId="0" borderId="4" xfId="0" applyFont="1" applyBorder="1" applyAlignment="1">
      <alignment vertical="top"/>
    </xf>
    <xf numFmtId="0" fontId="26" fillId="2" borderId="4" xfId="0" applyFont="1" applyFill="1" applyBorder="1" applyAlignment="1">
      <alignment horizontal="center"/>
    </xf>
    <xf numFmtId="0" fontId="0" fillId="2" borderId="3" xfId="0" applyFill="1" applyBorder="1" applyAlignment="1">
      <alignment horizontal="center"/>
    </xf>
    <xf numFmtId="0" fontId="0" fillId="2" borderId="2" xfId="0" applyFill="1" applyBorder="1" applyAlignment="1">
      <alignment horizontal="center"/>
    </xf>
    <xf numFmtId="0" fontId="0" fillId="2" borderId="1" xfId="0" applyFill="1" applyBorder="1" applyAlignment="1">
      <alignment horizontal="center"/>
    </xf>
    <xf numFmtId="9" fontId="9" fillId="18" borderId="9" xfId="1" applyFont="1" applyFill="1" applyBorder="1" applyAlignment="1">
      <alignment horizontal="center" vertical="center" wrapText="1"/>
    </xf>
    <xf numFmtId="9" fontId="9" fillId="18" borderId="8" xfId="1" applyFont="1" applyFill="1" applyBorder="1" applyAlignment="1">
      <alignment horizontal="center" vertical="center" wrapText="1"/>
    </xf>
    <xf numFmtId="0" fontId="80" fillId="9" borderId="6" xfId="0" applyFont="1" applyFill="1" applyBorder="1" applyAlignment="1">
      <alignment horizontal="center" wrapText="1"/>
    </xf>
    <xf numFmtId="0" fontId="9" fillId="8" borderId="9"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9" fillId="18" borderId="8" xfId="0" applyFont="1" applyFill="1" applyBorder="1" applyAlignment="1">
      <alignment horizontal="center" vertical="center" wrapText="1"/>
    </xf>
    <xf numFmtId="9" fontId="9" fillId="8" borderId="9" xfId="1" applyFont="1" applyFill="1" applyBorder="1" applyAlignment="1">
      <alignment horizontal="center" vertical="center" wrapText="1"/>
    </xf>
    <xf numFmtId="9" fontId="9" fillId="8" borderId="8" xfId="1" applyFont="1" applyFill="1" applyBorder="1" applyAlignment="1">
      <alignment horizontal="center" vertical="center" wrapText="1"/>
    </xf>
    <xf numFmtId="0" fontId="6" fillId="3" borderId="3" xfId="0" applyFont="1" applyFill="1" applyBorder="1" applyAlignment="1">
      <alignment horizontal="left" wrapText="1"/>
    </xf>
    <xf numFmtId="0" fontId="6" fillId="3" borderId="2" xfId="0" applyFont="1" applyFill="1" applyBorder="1" applyAlignment="1">
      <alignment horizontal="left" wrapText="1"/>
    </xf>
    <xf numFmtId="0" fontId="6" fillId="3" borderId="7" xfId="0" applyFont="1" applyFill="1" applyBorder="1" applyAlignment="1">
      <alignment horizontal="left" wrapText="1"/>
    </xf>
    <xf numFmtId="0" fontId="6" fillId="3" borderId="6" xfId="0" applyFont="1" applyFill="1" applyBorder="1" applyAlignment="1">
      <alignment horizontal="left" wrapText="1"/>
    </xf>
    <xf numFmtId="0" fontId="25" fillId="11" borderId="4" xfId="0" applyFont="1" applyFill="1" applyBorder="1" applyAlignment="1">
      <alignment horizontal="center" vertical="center"/>
    </xf>
    <xf numFmtId="0" fontId="25" fillId="19" borderId="4" xfId="0" applyFont="1" applyFill="1" applyBorder="1" applyAlignment="1">
      <alignment horizontal="center"/>
    </xf>
    <xf numFmtId="0" fontId="25" fillId="11" borderId="3" xfId="0" applyFont="1" applyFill="1" applyBorder="1" applyAlignment="1">
      <alignment horizontal="center" vertical="center"/>
    </xf>
    <xf numFmtId="0" fontId="25" fillId="11" borderId="2" xfId="0" applyFont="1" applyFill="1" applyBorder="1" applyAlignment="1">
      <alignment horizontal="center" vertical="center"/>
    </xf>
    <xf numFmtId="0" fontId="25" fillId="11" borderId="1" xfId="0" applyFont="1" applyFill="1" applyBorder="1" applyAlignment="1">
      <alignment horizontal="center" vertical="center"/>
    </xf>
    <xf numFmtId="9" fontId="8" fillId="6" borderId="7" xfId="0" applyNumberFormat="1" applyFont="1" applyFill="1" applyBorder="1" applyAlignment="1">
      <alignment horizontal="center"/>
    </xf>
    <xf numFmtId="0" fontId="8" fillId="6" borderId="6" xfId="0" applyFont="1" applyFill="1" applyBorder="1" applyAlignment="1">
      <alignment horizontal="center"/>
    </xf>
    <xf numFmtId="0" fontId="8" fillId="6" borderId="5" xfId="0" applyFont="1" applyFill="1" applyBorder="1" applyAlignment="1">
      <alignment horizontal="center"/>
    </xf>
    <xf numFmtId="0" fontId="26" fillId="7" borderId="0" xfId="0" applyFont="1" applyFill="1" applyAlignment="1">
      <alignment horizontal="center" vertical="center" wrapText="1"/>
    </xf>
    <xf numFmtId="0" fontId="26" fillId="7" borderId="0" xfId="0" applyFont="1" applyFill="1" applyAlignment="1">
      <alignment horizontal="center" vertical="center"/>
    </xf>
    <xf numFmtId="0" fontId="9" fillId="6" borderId="12" xfId="0" applyFont="1" applyFill="1" applyBorder="1" applyAlignment="1">
      <alignment horizontal="center"/>
    </xf>
    <xf numFmtId="0" fontId="9" fillId="6" borderId="11" xfId="0" applyFont="1" applyFill="1" applyBorder="1" applyAlignment="1">
      <alignment horizontal="center"/>
    </xf>
    <xf numFmtId="0" fontId="9" fillId="6" borderId="10" xfId="0" applyFont="1" applyFill="1" applyBorder="1" applyAlignment="1">
      <alignment horizontal="center"/>
    </xf>
    <xf numFmtId="0" fontId="20" fillId="0" borderId="8" xfId="0" applyFont="1" applyBorder="1" applyAlignment="1" applyProtection="1">
      <alignment horizontal="center" vertical="top" wrapText="1"/>
      <protection locked="0"/>
    </xf>
    <xf numFmtId="0" fontId="20" fillId="0" borderId="8" xfId="0" applyFont="1" applyBorder="1" applyAlignment="1" applyProtection="1">
      <alignment horizontal="center" vertical="center" wrapText="1"/>
      <protection locked="0"/>
    </xf>
    <xf numFmtId="0" fontId="22" fillId="0" borderId="4" xfId="0" applyFont="1" applyBorder="1" applyAlignment="1" applyProtection="1">
      <alignment horizontal="center" vertical="top" wrapText="1"/>
      <protection locked="0"/>
    </xf>
    <xf numFmtId="0" fontId="22" fillId="0" borderId="4" xfId="0" applyFont="1" applyBorder="1" applyAlignment="1" applyProtection="1">
      <alignment horizontal="center" vertical="center" wrapText="1"/>
      <protection locked="0"/>
    </xf>
    <xf numFmtId="0" fontId="13" fillId="2" borderId="4" xfId="0" applyFont="1" applyFill="1" applyBorder="1" applyAlignment="1" applyProtection="1">
      <alignment horizontal="center" vertical="top" wrapText="1"/>
      <protection locked="0"/>
    </xf>
    <xf numFmtId="0" fontId="14" fillId="0" borderId="3" xfId="0" applyFont="1" applyBorder="1" applyAlignment="1">
      <alignment horizontal="center" vertical="top"/>
    </xf>
    <xf numFmtId="0" fontId="14" fillId="0" borderId="2" xfId="0" applyFont="1" applyBorder="1" applyAlignment="1">
      <alignment horizontal="center" vertical="top"/>
    </xf>
    <xf numFmtId="0" fontId="14" fillId="0" borderId="1" xfId="0" applyFont="1" applyBorder="1" applyAlignment="1">
      <alignment horizontal="center" vertical="top"/>
    </xf>
    <xf numFmtId="0" fontId="81" fillId="0" borderId="3" xfId="0" applyFont="1" applyBorder="1" applyAlignment="1">
      <alignment horizontal="center" vertical="top"/>
    </xf>
    <xf numFmtId="0" fontId="80" fillId="0" borderId="2" xfId="0" applyFont="1" applyBorder="1" applyAlignment="1">
      <alignment horizontal="center" vertical="top"/>
    </xf>
    <xf numFmtId="0" fontId="80" fillId="0" borderId="1" xfId="0" applyFont="1" applyBorder="1" applyAlignment="1">
      <alignment horizontal="center" vertical="top"/>
    </xf>
    <xf numFmtId="0" fontId="15" fillId="10" borderId="14" xfId="0" applyFont="1" applyFill="1" applyBorder="1" applyAlignment="1" applyProtection="1">
      <alignment horizontal="center" vertical="center" wrapText="1"/>
      <protection hidden="1"/>
    </xf>
    <xf numFmtId="0" fontId="15" fillId="10" borderId="15" xfId="0" applyFont="1" applyFill="1" applyBorder="1" applyAlignment="1" applyProtection="1">
      <alignment horizontal="center" vertical="center" wrapText="1"/>
      <protection hidden="1"/>
    </xf>
    <xf numFmtId="0" fontId="15" fillId="10" borderId="16" xfId="0" applyFont="1" applyFill="1" applyBorder="1" applyAlignment="1" applyProtection="1">
      <alignment horizontal="center" vertical="center" wrapText="1"/>
      <protection hidden="1"/>
    </xf>
    <xf numFmtId="0" fontId="15" fillId="10" borderId="0" xfId="0" applyFont="1" applyFill="1" applyBorder="1" applyAlignment="1" applyProtection="1">
      <alignment horizontal="center" vertical="center" wrapText="1"/>
      <protection hidden="1"/>
    </xf>
    <xf numFmtId="0" fontId="15" fillId="2" borderId="0" xfId="0" applyFont="1" applyFill="1" applyBorder="1" applyAlignment="1" applyProtection="1">
      <alignment horizontal="center" vertical="center" wrapText="1"/>
      <protection hidden="1"/>
    </xf>
    <xf numFmtId="0" fontId="24" fillId="0" borderId="17" xfId="0" applyFont="1" applyBorder="1" applyAlignment="1" applyProtection="1">
      <alignment horizontal="center" vertical="top" wrapText="1"/>
      <protection hidden="1"/>
    </xf>
    <xf numFmtId="0" fontId="24" fillId="0" borderId="2" xfId="0" applyFont="1" applyBorder="1" applyAlignment="1" applyProtection="1">
      <alignment horizontal="center" vertical="top" wrapText="1"/>
      <protection hidden="1"/>
    </xf>
    <xf numFmtId="0" fontId="24" fillId="0" borderId="2" xfId="0" applyFont="1" applyBorder="1" applyAlignment="1" applyProtection="1">
      <alignment horizontal="center" vertical="center" wrapText="1"/>
      <protection hidden="1"/>
    </xf>
    <xf numFmtId="0" fontId="24" fillId="0" borderId="9" xfId="0" applyFont="1" applyBorder="1" applyAlignment="1" applyProtection="1">
      <alignment horizontal="center" vertical="top" wrapText="1"/>
      <protection hidden="1"/>
    </xf>
    <xf numFmtId="0" fontId="24" fillId="0" borderId="12" xfId="0" applyFont="1" applyBorder="1" applyAlignment="1" applyProtection="1">
      <alignment horizontal="center" vertical="top" wrapText="1"/>
      <protection hidden="1"/>
    </xf>
    <xf numFmtId="0" fontId="25" fillId="2" borderId="0" xfId="0" applyFont="1" applyFill="1" applyBorder="1" applyAlignment="1" applyProtection="1">
      <alignment horizontal="center" vertical="top" wrapText="1"/>
      <protection hidden="1"/>
    </xf>
    <xf numFmtId="9" fontId="26" fillId="0" borderId="4" xfId="1" applyFont="1" applyBorder="1" applyAlignment="1" applyProtection="1">
      <alignment horizontal="center" vertical="center" wrapText="1"/>
      <protection hidden="1"/>
    </xf>
    <xf numFmtId="9" fontId="26" fillId="0" borderId="3" xfId="1" applyFont="1" applyBorder="1" applyAlignment="1" applyProtection="1">
      <alignment horizontal="center" vertical="center" wrapText="1"/>
      <protection hidden="1"/>
    </xf>
    <xf numFmtId="9" fontId="27" fillId="3" borderId="4" xfId="0" applyNumberFormat="1" applyFont="1" applyFill="1" applyBorder="1" applyAlignment="1">
      <alignment horizontal="center" vertical="center"/>
    </xf>
    <xf numFmtId="0" fontId="0" fillId="0" borderId="4" xfId="0" applyBorder="1"/>
    <xf numFmtId="0" fontId="5" fillId="2" borderId="4" xfId="0" applyFont="1" applyFill="1" applyBorder="1"/>
    <xf numFmtId="0" fontId="0" fillId="0" borderId="9" xfId="0" applyBorder="1"/>
    <xf numFmtId="0" fontId="5" fillId="2" borderId="9" xfId="0" applyFont="1" applyFill="1" applyBorder="1"/>
    <xf numFmtId="0" fontId="22" fillId="0" borderId="3" xfId="0" applyFont="1" applyBorder="1" applyAlignment="1" applyProtection="1">
      <alignment horizontal="left" vertical="center" wrapText="1"/>
      <protection hidden="1"/>
    </xf>
    <xf numFmtId="0" fontId="22" fillId="0" borderId="1" xfId="0" applyFont="1" applyBorder="1" applyAlignment="1" applyProtection="1">
      <alignment horizontal="left" vertical="center" wrapText="1"/>
      <protection hidden="1"/>
    </xf>
    <xf numFmtId="0" fontId="23" fillId="0" borderId="4" xfId="0" applyFont="1" applyBorder="1" applyAlignment="1" applyProtection="1">
      <alignment horizontal="center" vertical="top" wrapText="1"/>
      <protection locked="0"/>
    </xf>
    <xf numFmtId="0" fontId="23" fillId="0" borderId="4" xfId="0" applyFont="1" applyBorder="1" applyAlignment="1" applyProtection="1">
      <alignment horizontal="center" vertical="center" wrapText="1"/>
      <protection locked="0"/>
    </xf>
    <xf numFmtId="0" fontId="20" fillId="0" borderId="4" xfId="0" applyFont="1" applyBorder="1" applyAlignment="1" applyProtection="1">
      <alignment horizontal="center" vertical="top" wrapText="1"/>
      <protection locked="0"/>
    </xf>
    <xf numFmtId="0" fontId="21" fillId="2" borderId="4" xfId="0" applyFont="1" applyFill="1" applyBorder="1" applyAlignment="1" applyProtection="1">
      <alignment horizontal="center" vertical="top" wrapText="1"/>
      <protection locked="0"/>
    </xf>
    <xf numFmtId="0" fontId="22" fillId="0" borderId="4" xfId="0" applyFont="1" applyBorder="1" applyAlignment="1" applyProtection="1">
      <alignment horizontal="left" vertical="center" wrapText="1"/>
      <protection hidden="1"/>
    </xf>
    <xf numFmtId="0" fontId="20" fillId="0" borderId="4" xfId="0" applyFont="1" applyBorder="1" applyAlignment="1" applyProtection="1">
      <alignment horizontal="center" vertical="center" wrapText="1"/>
      <protection locked="0"/>
    </xf>
    <xf numFmtId="0" fontId="16" fillId="4" borderId="19" xfId="0" applyFont="1" applyFill="1" applyBorder="1" applyAlignment="1" applyProtection="1">
      <alignment horizontal="center" vertical="top" wrapText="1"/>
      <protection hidden="1"/>
    </xf>
    <xf numFmtId="0" fontId="16" fillId="4" borderId="0" xfId="0" applyFont="1" applyFill="1" applyBorder="1" applyAlignment="1" applyProtection="1">
      <alignment horizontal="center" vertical="top" wrapText="1"/>
      <protection hidden="1"/>
    </xf>
    <xf numFmtId="0" fontId="18" fillId="0" borderId="12" xfId="0" applyFont="1" applyBorder="1" applyAlignment="1" applyProtection="1">
      <alignment horizontal="center" vertical="top" wrapText="1"/>
      <protection hidden="1"/>
    </xf>
    <xf numFmtId="0" fontId="18" fillId="0" borderId="11" xfId="0" applyFont="1" applyBorder="1" applyAlignment="1" applyProtection="1">
      <alignment horizontal="center" vertical="top" wrapText="1"/>
      <protection hidden="1"/>
    </xf>
    <xf numFmtId="0" fontId="18" fillId="0" borderId="11" xfId="0" applyFont="1" applyBorder="1" applyAlignment="1" applyProtection="1">
      <alignment horizontal="center" vertical="center" wrapText="1"/>
      <protection hidden="1"/>
    </xf>
    <xf numFmtId="0" fontId="19" fillId="10" borderId="0" xfId="0" applyFont="1" applyFill="1" applyBorder="1" applyAlignment="1" applyProtection="1">
      <alignment horizontal="center" vertical="center"/>
      <protection locked="0"/>
    </xf>
    <xf numFmtId="0" fontId="20" fillId="0" borderId="4" xfId="0" applyFont="1" applyBorder="1" applyAlignment="1" applyProtection="1">
      <alignment horizontal="center" vertical="top" wrapText="1"/>
      <protection hidden="1"/>
    </xf>
    <xf numFmtId="0" fontId="20" fillId="0" borderId="4" xfId="0" applyFont="1" applyBorder="1" applyAlignment="1" applyProtection="1">
      <alignment horizontal="center" vertical="center" wrapText="1"/>
      <protection hidden="1"/>
    </xf>
    <xf numFmtId="0" fontId="21" fillId="2" borderId="4" xfId="0" applyFont="1" applyFill="1" applyBorder="1" applyAlignment="1" applyProtection="1">
      <alignment horizontal="center" vertical="top" wrapText="1"/>
      <protection hidden="1"/>
    </xf>
    <xf numFmtId="0" fontId="10" fillId="2" borderId="8" xfId="0" applyFont="1" applyFill="1" applyBorder="1" applyAlignment="1">
      <alignment horizontal="left" vertical="center"/>
    </xf>
    <xf numFmtId="0" fontId="22" fillId="0" borderId="13" xfId="0" applyFont="1" applyBorder="1" applyAlignment="1" applyProtection="1">
      <alignment horizontal="left" vertical="top" wrapText="1"/>
      <protection hidden="1"/>
    </xf>
    <xf numFmtId="0" fontId="22" fillId="0" borderId="13" xfId="0" applyFont="1" applyBorder="1" applyAlignment="1" applyProtection="1">
      <alignment horizontal="left" vertical="center" wrapText="1"/>
      <protection hidden="1"/>
    </xf>
    <xf numFmtId="0" fontId="22" fillId="0" borderId="19" xfId="0" applyFont="1" applyBorder="1" applyAlignment="1" applyProtection="1">
      <alignment horizontal="left" vertical="top" wrapText="1"/>
      <protection hidden="1"/>
    </xf>
    <xf numFmtId="0" fontId="13" fillId="2" borderId="0" xfId="0" applyFont="1" applyFill="1" applyBorder="1" applyAlignment="1" applyProtection="1">
      <alignment horizontal="left" vertical="top" wrapText="1"/>
      <protection hidden="1"/>
    </xf>
    <xf numFmtId="0" fontId="22" fillId="0" borderId="4" xfId="0" applyFont="1" applyBorder="1" applyAlignment="1" applyProtection="1">
      <alignment horizontal="left" vertical="top" wrapText="1"/>
      <protection locked="0"/>
    </xf>
    <xf numFmtId="0" fontId="22" fillId="0" borderId="4" xfId="0" applyFont="1" applyBorder="1" applyAlignment="1" applyProtection="1">
      <alignment horizontal="left" vertical="center" wrapText="1"/>
      <protection locked="0"/>
    </xf>
    <xf numFmtId="0" fontId="13" fillId="2" borderId="4" xfId="0" applyFont="1" applyFill="1" applyBorder="1" applyAlignment="1" applyProtection="1">
      <alignment horizontal="left" vertical="top" wrapText="1"/>
      <protection locked="0"/>
    </xf>
    <xf numFmtId="0" fontId="23" fillId="0" borderId="4" xfId="0" applyFont="1" applyBorder="1" applyAlignment="1">
      <alignment horizontal="center" vertical="center" wrapText="1"/>
    </xf>
    <xf numFmtId="0" fontId="28" fillId="2" borderId="4"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3" fillId="0" borderId="4" xfId="0" applyFont="1" applyBorder="1" applyAlignment="1" applyProtection="1">
      <alignment horizontal="left" vertical="top" wrapText="1"/>
      <protection hidden="1"/>
    </xf>
    <xf numFmtId="0" fontId="23" fillId="0" borderId="4" xfId="0" applyFont="1" applyBorder="1" applyAlignment="1" applyProtection="1">
      <alignment horizontal="left" vertical="center" wrapText="1"/>
      <protection hidden="1"/>
    </xf>
    <xf numFmtId="0" fontId="28" fillId="2" borderId="4" xfId="0" applyFont="1" applyFill="1" applyBorder="1" applyAlignment="1" applyProtection="1">
      <alignment horizontal="left" vertical="top" wrapText="1"/>
      <protection hidden="1"/>
    </xf>
    <xf numFmtId="9" fontId="26" fillId="0" borderId="9" xfId="1" applyFont="1" applyBorder="1" applyAlignment="1" applyProtection="1">
      <alignment horizontal="center" vertical="center" wrapText="1"/>
      <protection hidden="1"/>
    </xf>
    <xf numFmtId="9" fontId="26" fillId="0" borderId="12" xfId="1" applyFont="1" applyBorder="1" applyAlignment="1" applyProtection="1">
      <alignment horizontal="center" vertical="center" wrapText="1"/>
      <protection hidden="1"/>
    </xf>
    <xf numFmtId="0" fontId="28" fillId="10"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8" fillId="11" borderId="4" xfId="0" applyFont="1" applyFill="1" applyBorder="1" applyAlignment="1">
      <alignment horizontal="center" vertical="center"/>
    </xf>
    <xf numFmtId="0" fontId="28" fillId="11" borderId="3" xfId="0" applyFont="1" applyFill="1" applyBorder="1" applyAlignment="1">
      <alignment horizontal="center" vertical="center"/>
    </xf>
    <xf numFmtId="0" fontId="26" fillId="0" borderId="8" xfId="0" applyFont="1" applyBorder="1" applyAlignment="1">
      <alignment horizontal="center" vertical="top"/>
    </xf>
    <xf numFmtId="0" fontId="26" fillId="0" borderId="8" xfId="0" applyFont="1" applyBorder="1" applyAlignment="1">
      <alignment horizontal="center" vertical="center"/>
    </xf>
    <xf numFmtId="0" fontId="26" fillId="0" borderId="7" xfId="0" applyFont="1" applyBorder="1" applyAlignment="1">
      <alignment horizontal="center" vertical="top"/>
    </xf>
    <xf numFmtId="0" fontId="28" fillId="11"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3" fillId="17" borderId="3" xfId="0" applyFont="1" applyFill="1" applyBorder="1" applyAlignment="1">
      <alignment horizontal="center" vertical="top" wrapText="1"/>
    </xf>
    <xf numFmtId="0" fontId="0" fillId="0" borderId="2" xfId="0" applyBorder="1"/>
    <xf numFmtId="0" fontId="32" fillId="3" borderId="3" xfId="0" applyFont="1" applyFill="1" applyBorder="1" applyAlignment="1">
      <alignment horizontal="center" wrapText="1"/>
    </xf>
    <xf numFmtId="0" fontId="32" fillId="3" borderId="2" xfId="0" applyFont="1" applyFill="1" applyBorder="1" applyAlignment="1">
      <alignment horizontal="center" wrapText="1"/>
    </xf>
    <xf numFmtId="0" fontId="32" fillId="3" borderId="2"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3" borderId="2" xfId="0" applyFont="1" applyFill="1" applyBorder="1" applyAlignment="1">
      <alignment horizontal="left" vertical="center" wrapText="1"/>
    </xf>
    <xf numFmtId="0" fontId="32" fillId="3" borderId="1" xfId="0" applyFont="1" applyFill="1" applyBorder="1" applyAlignment="1">
      <alignment horizontal="center" wrapText="1"/>
    </xf>
    <xf numFmtId="0" fontId="19" fillId="11" borderId="4" xfId="0" applyFont="1" applyFill="1" applyBorder="1" applyAlignment="1">
      <alignment horizontal="center" vertical="center"/>
    </xf>
    <xf numFmtId="0" fontId="19" fillId="11" borderId="3" xfId="0" applyFont="1" applyFill="1" applyBorder="1" applyAlignment="1">
      <alignment horizontal="center" vertical="center"/>
    </xf>
    <xf numFmtId="0" fontId="26" fillId="0" borderId="3" xfId="0" applyFont="1" applyBorder="1" applyAlignment="1">
      <alignment horizontal="left" vertical="top"/>
    </xf>
    <xf numFmtId="0" fontId="25" fillId="0" borderId="2" xfId="0" applyFont="1" applyBorder="1" applyAlignment="1">
      <alignment horizontal="left" vertical="top"/>
    </xf>
    <xf numFmtId="0" fontId="25" fillId="0" borderId="1" xfId="0" applyFont="1" applyBorder="1" applyAlignment="1">
      <alignment horizontal="left" vertical="top"/>
    </xf>
    <xf numFmtId="0" fontId="14" fillId="0" borderId="4" xfId="0" applyFont="1" applyBorder="1" applyAlignment="1">
      <alignment horizontal="center" vertical="top"/>
    </xf>
    <xf numFmtId="0" fontId="15" fillId="10" borderId="12" xfId="0" applyFont="1" applyFill="1" applyBorder="1" applyAlignment="1">
      <alignment horizontal="center" vertical="center" wrapText="1"/>
    </xf>
    <xf numFmtId="0" fontId="15" fillId="10" borderId="11" xfId="0" applyFont="1" applyFill="1" applyBorder="1" applyAlignment="1">
      <alignment horizontal="center" vertical="center" wrapText="1"/>
    </xf>
    <xf numFmtId="0" fontId="15" fillId="10" borderId="10" xfId="0" applyFont="1" applyFill="1" applyBorder="1" applyAlignment="1">
      <alignment horizontal="center" vertical="center" wrapText="1"/>
    </xf>
    <xf numFmtId="0" fontId="26" fillId="0" borderId="3" xfId="0" applyFont="1" applyBorder="1" applyAlignment="1">
      <alignment horizontal="center" vertical="top" wrapText="1"/>
    </xf>
    <xf numFmtId="0" fontId="26" fillId="0" borderId="2" xfId="0" applyFont="1" applyBorder="1" applyAlignment="1">
      <alignment horizontal="center" vertical="top" wrapText="1"/>
    </xf>
    <xf numFmtId="0" fontId="26" fillId="0" borderId="1" xfId="0" applyFont="1" applyBorder="1" applyAlignment="1">
      <alignment horizontal="center" vertical="top" wrapText="1"/>
    </xf>
    <xf numFmtId="0" fontId="14" fillId="2" borderId="4" xfId="0" applyFont="1" applyFill="1" applyBorder="1" applyAlignment="1">
      <alignment horizontal="center" vertical="top"/>
    </xf>
    <xf numFmtId="0" fontId="15" fillId="2" borderId="4" xfId="0" applyFont="1" applyFill="1" applyBorder="1" applyAlignment="1">
      <alignment horizontal="center" vertical="top"/>
    </xf>
    <xf numFmtId="9" fontId="26" fillId="2" borderId="4" xfId="1" applyFont="1" applyFill="1" applyBorder="1" applyAlignment="1" applyProtection="1">
      <alignment horizontal="center" vertical="center" wrapText="1"/>
      <protection hidden="1"/>
    </xf>
    <xf numFmtId="9" fontId="27" fillId="3" borderId="12" xfId="0" applyNumberFormat="1" applyFont="1" applyFill="1" applyBorder="1" applyAlignment="1">
      <alignment horizontal="center" vertical="center"/>
    </xf>
    <xf numFmtId="0" fontId="27" fillId="3" borderId="11" xfId="0" applyFont="1" applyFill="1" applyBorder="1" applyAlignment="1">
      <alignment horizontal="center" vertical="center"/>
    </xf>
    <xf numFmtId="0" fontId="66" fillId="3" borderId="11" xfId="0" applyFont="1" applyFill="1" applyBorder="1" applyAlignment="1">
      <alignment horizontal="center" vertical="center"/>
    </xf>
    <xf numFmtId="0" fontId="66" fillId="3" borderId="10" xfId="0" applyFont="1" applyFill="1" applyBorder="1" applyAlignment="1">
      <alignment horizontal="center" vertical="center"/>
    </xf>
    <xf numFmtId="0" fontId="27" fillId="3" borderId="19" xfId="0" applyFont="1" applyFill="1" applyBorder="1" applyAlignment="1">
      <alignment horizontal="center" vertical="center"/>
    </xf>
    <xf numFmtId="0" fontId="27" fillId="3" borderId="0" xfId="0" applyFont="1" applyFill="1" applyAlignment="1">
      <alignment horizontal="center" vertical="center"/>
    </xf>
    <xf numFmtId="0" fontId="66" fillId="3" borderId="0" xfId="0" applyFont="1" applyFill="1" applyAlignment="1">
      <alignment horizontal="center" vertical="center"/>
    </xf>
    <xf numFmtId="0" fontId="66" fillId="3" borderId="20" xfId="0" applyFont="1" applyFill="1" applyBorder="1" applyAlignment="1">
      <alignment horizontal="center" vertical="center"/>
    </xf>
    <xf numFmtId="0" fontId="27" fillId="3" borderId="7" xfId="0" applyFont="1" applyFill="1" applyBorder="1" applyAlignment="1">
      <alignment horizontal="center" vertical="center"/>
    </xf>
    <xf numFmtId="0" fontId="27" fillId="3" borderId="6" xfId="0" applyFont="1" applyFill="1" applyBorder="1" applyAlignment="1">
      <alignment horizontal="center" vertical="center"/>
    </xf>
    <xf numFmtId="0" fontId="66" fillId="3" borderId="6" xfId="0" applyFont="1" applyFill="1" applyBorder="1" applyAlignment="1">
      <alignment horizontal="center" vertical="center"/>
    </xf>
    <xf numFmtId="0" fontId="66" fillId="3" borderId="5" xfId="0" applyFont="1" applyFill="1" applyBorder="1" applyAlignment="1">
      <alignment horizontal="center" vertical="center"/>
    </xf>
    <xf numFmtId="0" fontId="21" fillId="0" borderId="4" xfId="0" applyFont="1" applyBorder="1" applyAlignment="1" applyProtection="1">
      <alignment horizontal="center" vertical="top" wrapText="1"/>
      <protection locked="0"/>
    </xf>
    <xf numFmtId="0" fontId="15" fillId="10" borderId="2" xfId="0" applyFont="1" applyFill="1" applyBorder="1" applyAlignment="1" applyProtection="1">
      <alignment horizontal="center" vertical="top"/>
      <protection locked="0"/>
    </xf>
    <xf numFmtId="0" fontId="15" fillId="10" borderId="1" xfId="0" applyFont="1" applyFill="1" applyBorder="1" applyAlignment="1" applyProtection="1">
      <alignment horizontal="center" vertical="top"/>
      <protection locked="0"/>
    </xf>
    <xf numFmtId="0" fontId="21" fillId="0" borderId="4" xfId="0" applyFont="1" applyBorder="1" applyAlignment="1" applyProtection="1">
      <alignment horizontal="center" vertical="top" wrapText="1"/>
      <protection hidden="1"/>
    </xf>
    <xf numFmtId="0" fontId="10" fillId="2" borderId="4" xfId="0" applyFont="1" applyFill="1" applyBorder="1" applyAlignment="1">
      <alignment horizontal="left" vertical="center"/>
    </xf>
    <xf numFmtId="0" fontId="22" fillId="0" borderId="3" xfId="0" applyFont="1" applyBorder="1" applyAlignment="1" applyProtection="1">
      <alignment horizontal="center" vertical="top" wrapText="1"/>
      <protection locked="0"/>
    </xf>
    <xf numFmtId="0" fontId="22" fillId="0" borderId="2" xfId="0" applyFont="1" applyBorder="1" applyAlignment="1" applyProtection="1">
      <alignment horizontal="center" vertical="top" wrapText="1"/>
      <protection locked="0"/>
    </xf>
    <xf numFmtId="0" fontId="13" fillId="0" borderId="2" xfId="0" applyFont="1" applyBorder="1" applyAlignment="1" applyProtection="1">
      <alignment horizontal="center" vertical="top" wrapText="1"/>
      <protection locked="0"/>
    </xf>
    <xf numFmtId="0" fontId="13" fillId="0" borderId="1" xfId="0" applyFont="1" applyBorder="1" applyAlignment="1" applyProtection="1">
      <alignment horizontal="center" vertical="top" wrapText="1"/>
      <protection locked="0"/>
    </xf>
    <xf numFmtId="0" fontId="23" fillId="0" borderId="3" xfId="0" applyFont="1" applyBorder="1" applyAlignment="1" applyProtection="1">
      <alignment horizontal="left" vertical="top" wrapText="1"/>
      <protection hidden="1"/>
    </xf>
    <xf numFmtId="0" fontId="23" fillId="0" borderId="2" xfId="0" applyFont="1" applyBorder="1" applyAlignment="1" applyProtection="1">
      <alignment horizontal="left" vertical="top" wrapText="1"/>
      <protection hidden="1"/>
    </xf>
    <xf numFmtId="0" fontId="28" fillId="0" borderId="2" xfId="0" applyFont="1" applyBorder="1" applyAlignment="1" applyProtection="1">
      <alignment horizontal="left" vertical="top" wrapText="1"/>
      <protection hidden="1"/>
    </xf>
    <xf numFmtId="0" fontId="28" fillId="0" borderId="1" xfId="0" applyFont="1" applyBorder="1" applyAlignment="1" applyProtection="1">
      <alignment horizontal="left" vertical="top" wrapText="1"/>
      <protection hidden="1"/>
    </xf>
    <xf numFmtId="0" fontId="26" fillId="10" borderId="3" xfId="0" applyFont="1" applyFill="1" applyBorder="1" applyAlignment="1">
      <alignment horizontal="center" vertical="center" wrapText="1"/>
    </xf>
    <xf numFmtId="0" fontId="26" fillId="10" borderId="2" xfId="0" applyFont="1" applyFill="1" applyBorder="1" applyAlignment="1">
      <alignment horizontal="center" vertical="center" wrapText="1"/>
    </xf>
    <xf numFmtId="0" fontId="25" fillId="10" borderId="2"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22" fillId="0" borderId="3" xfId="0" applyFont="1" applyBorder="1" applyAlignment="1" applyProtection="1">
      <alignment horizontal="left" vertical="top" wrapText="1"/>
      <protection hidden="1"/>
    </xf>
    <xf numFmtId="0" fontId="22" fillId="0" borderId="2" xfId="0" applyFont="1" applyBorder="1" applyAlignment="1" applyProtection="1">
      <alignment horizontal="left" vertical="top" wrapText="1"/>
      <protection hidden="1"/>
    </xf>
    <xf numFmtId="0" fontId="13" fillId="0" borderId="2" xfId="0" applyFont="1" applyBorder="1" applyAlignment="1" applyProtection="1">
      <alignment horizontal="left" vertical="top" wrapText="1"/>
      <protection hidden="1"/>
    </xf>
    <xf numFmtId="0" fontId="13" fillId="0" borderId="1" xfId="0" applyFont="1" applyBorder="1" applyAlignment="1" applyProtection="1">
      <alignment horizontal="left" vertical="top" wrapText="1"/>
      <protection hidden="1"/>
    </xf>
    <xf numFmtId="0" fontId="22" fillId="0" borderId="3" xfId="0" applyFont="1" applyBorder="1" applyAlignment="1" applyProtection="1">
      <alignment horizontal="left" vertical="top" wrapText="1"/>
      <protection locked="0"/>
    </xf>
    <xf numFmtId="0" fontId="22" fillId="0" borderId="2"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28" fillId="0" borderId="4" xfId="0" applyFont="1" applyBorder="1" applyAlignment="1">
      <alignment horizontal="center" vertical="center" wrapText="1"/>
    </xf>
    <xf numFmtId="0" fontId="43" fillId="3" borderId="3" xfId="0" applyFont="1" applyFill="1" applyBorder="1" applyAlignment="1">
      <alignment horizontal="center" vertical="center" wrapText="1"/>
    </xf>
    <xf numFmtId="0" fontId="0" fillId="0" borderId="1" xfId="0" applyBorder="1"/>
    <xf numFmtId="0" fontId="50" fillId="11" borderId="3" xfId="0" applyFont="1" applyFill="1" applyBorder="1" applyAlignment="1">
      <alignment horizontal="center" vertical="top"/>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50" fillId="11" borderId="2" xfId="0" applyFont="1" applyFill="1" applyBorder="1" applyAlignment="1">
      <alignment horizontal="center" vertical="top"/>
    </xf>
    <xf numFmtId="0" fontId="50" fillId="11" borderId="1" xfId="0" applyFont="1" applyFill="1" applyBorder="1" applyAlignment="1">
      <alignment horizontal="center" vertical="top"/>
    </xf>
    <xf numFmtId="0" fontId="43" fillId="3" borderId="2"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0" fillId="0" borderId="3" xfId="0" applyBorder="1"/>
    <xf numFmtId="0" fontId="50" fillId="11" borderId="7" xfId="0" applyFont="1" applyFill="1" applyBorder="1" applyAlignment="1">
      <alignment horizontal="center" vertical="top"/>
    </xf>
    <xf numFmtId="0" fontId="0" fillId="0" borderId="6" xfId="0" applyBorder="1"/>
    <xf numFmtId="0" fontId="32" fillId="17" borderId="3" xfId="0" applyFont="1" applyFill="1" applyBorder="1" applyAlignment="1">
      <alignment horizontal="center" vertical="top"/>
    </xf>
    <xf numFmtId="0" fontId="6" fillId="3" borderId="1" xfId="0" applyFont="1" applyFill="1" applyBorder="1" applyAlignment="1">
      <alignment horizontal="left" vertical="center" wrapText="1"/>
    </xf>
    <xf numFmtId="0" fontId="14" fillId="0" borderId="4" xfId="0" applyFont="1" applyBorder="1" applyAlignment="1" applyProtection="1">
      <alignment horizontal="center" vertical="top"/>
      <protection locked="0"/>
    </xf>
    <xf numFmtId="0" fontId="15" fillId="10" borderId="11" xfId="0" applyFont="1" applyFill="1" applyBorder="1" applyAlignment="1">
      <alignment vertical="top" wrapText="1"/>
    </xf>
    <xf numFmtId="0" fontId="15" fillId="10" borderId="11" xfId="0" applyFont="1" applyFill="1" applyBorder="1" applyAlignment="1">
      <alignment horizontal="center" vertical="top" wrapText="1"/>
    </xf>
    <xf numFmtId="0" fontId="15" fillId="10" borderId="11" xfId="0" applyFont="1" applyFill="1" applyBorder="1" applyAlignment="1">
      <alignment horizontal="left" vertical="top" wrapText="1"/>
    </xf>
    <xf numFmtId="0" fontId="26" fillId="2" borderId="4" xfId="0" applyFont="1" applyFill="1" applyBorder="1" applyAlignment="1">
      <alignment horizontal="center" vertical="top" wrapText="1"/>
    </xf>
    <xf numFmtId="0" fontId="26" fillId="2" borderId="4" xfId="0" applyFont="1" applyFill="1" applyBorder="1" applyAlignment="1">
      <alignment vertical="top" wrapText="1"/>
    </xf>
    <xf numFmtId="9" fontId="14" fillId="2" borderId="4" xfId="0" applyNumberFormat="1" applyFont="1" applyFill="1" applyBorder="1" applyAlignment="1">
      <alignment horizontal="left" vertical="top" wrapText="1"/>
    </xf>
    <xf numFmtId="9" fontId="14" fillId="2" borderId="4" xfId="0" applyNumberFormat="1" applyFont="1" applyFill="1" applyBorder="1" applyAlignment="1">
      <alignment horizontal="center" vertical="center"/>
    </xf>
    <xf numFmtId="9" fontId="15" fillId="2" borderId="1" xfId="0" applyNumberFormat="1" applyFont="1" applyFill="1" applyBorder="1" applyAlignment="1">
      <alignment horizontal="center" vertical="center"/>
    </xf>
    <xf numFmtId="9" fontId="15" fillId="2" borderId="3" xfId="0" applyNumberFormat="1" applyFont="1" applyFill="1" applyBorder="1" applyAlignment="1">
      <alignment horizontal="center" vertical="center"/>
    </xf>
    <xf numFmtId="0" fontId="10" fillId="2" borderId="4" xfId="0" applyFont="1" applyFill="1" applyBorder="1" applyAlignment="1" applyProtection="1">
      <alignment horizontal="left" vertical="center"/>
      <protection locked="0"/>
    </xf>
    <xf numFmtId="0" fontId="20" fillId="0" borderId="4" xfId="0" applyFont="1" applyBorder="1" applyAlignment="1" applyProtection="1">
      <alignment vertical="top" wrapText="1"/>
      <protection locked="0"/>
    </xf>
    <xf numFmtId="0" fontId="21" fillId="0" borderId="1" xfId="0" applyFont="1" applyBorder="1" applyAlignment="1" applyProtection="1">
      <alignment horizontal="center" vertical="top" wrapText="1"/>
      <protection locked="0"/>
    </xf>
    <xf numFmtId="0" fontId="21" fillId="0" borderId="3" xfId="0" applyFont="1" applyBorder="1" applyAlignment="1" applyProtection="1">
      <alignment horizontal="center" vertical="top" wrapText="1"/>
      <protection locked="0"/>
    </xf>
    <xf numFmtId="0" fontId="22" fillId="0" borderId="3"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3" fillId="0" borderId="4" xfId="0" applyFont="1" applyBorder="1" applyAlignment="1" applyProtection="1">
      <alignment vertical="top" wrapText="1"/>
      <protection locked="0"/>
    </xf>
    <xf numFmtId="0" fontId="14" fillId="0" borderId="11" xfId="0" applyFont="1" applyBorder="1" applyAlignment="1" applyProtection="1">
      <alignment horizontal="center" vertical="top"/>
      <protection locked="0"/>
    </xf>
    <xf numFmtId="0" fontId="14" fillId="0" borderId="0" xfId="0" applyFont="1" applyAlignment="1" applyProtection="1">
      <alignment horizontal="center" vertical="top"/>
      <protection locked="0"/>
    </xf>
    <xf numFmtId="0" fontId="14" fillId="0" borderId="6" xfId="0" applyFont="1" applyBorder="1" applyAlignment="1" applyProtection="1">
      <alignment horizontal="center" vertical="top"/>
      <protection locked="0"/>
    </xf>
    <xf numFmtId="0" fontId="20" fillId="0" borderId="4" xfId="0" applyFont="1" applyBorder="1" applyAlignment="1" applyProtection="1">
      <alignment horizontal="left" vertical="top" wrapText="1"/>
      <protection locked="0"/>
    </xf>
    <xf numFmtId="0" fontId="14" fillId="0" borderId="3" xfId="0" applyFont="1" applyBorder="1" applyAlignment="1" applyProtection="1">
      <alignment horizontal="center" vertical="top" wrapText="1"/>
      <protection locked="0"/>
    </xf>
    <xf numFmtId="0" fontId="14" fillId="0" borderId="2" xfId="0" applyFont="1" applyBorder="1" applyAlignment="1" applyProtection="1">
      <alignment horizontal="center" vertical="top" wrapText="1"/>
      <protection locked="0"/>
    </xf>
    <xf numFmtId="0" fontId="14" fillId="0" borderId="1" xfId="0" applyFont="1" applyBorder="1" applyAlignment="1" applyProtection="1">
      <alignment horizontal="center" vertical="top" wrapText="1"/>
      <protection locked="0"/>
    </xf>
    <xf numFmtId="9" fontId="24" fillId="2" borderId="4" xfId="1" applyFont="1" applyFill="1" applyBorder="1" applyAlignment="1">
      <alignment vertical="top" wrapText="1"/>
    </xf>
    <xf numFmtId="9" fontId="24" fillId="2" borderId="4" xfId="1" applyFont="1" applyFill="1" applyBorder="1" applyAlignment="1">
      <alignment horizontal="center" vertical="top" wrapText="1"/>
    </xf>
    <xf numFmtId="9" fontId="27" fillId="3" borderId="12" xfId="0" applyNumberFormat="1" applyFont="1" applyFill="1" applyBorder="1" applyAlignment="1">
      <alignment horizontal="center" vertical="center" wrapText="1"/>
    </xf>
    <xf numFmtId="9" fontId="27" fillId="3" borderId="10" xfId="0" applyNumberFormat="1" applyFont="1" applyFill="1" applyBorder="1" applyAlignment="1">
      <alignment horizontal="center" vertical="center"/>
    </xf>
    <xf numFmtId="9" fontId="66" fillId="3" borderId="11" xfId="0" applyNumberFormat="1" applyFont="1" applyFill="1" applyBorder="1" applyAlignment="1">
      <alignment horizontal="center" vertical="center"/>
    </xf>
    <xf numFmtId="9" fontId="27" fillId="3" borderId="19" xfId="0" applyNumberFormat="1" applyFont="1" applyFill="1" applyBorder="1" applyAlignment="1">
      <alignment horizontal="center" vertical="center" wrapText="1"/>
    </xf>
    <xf numFmtId="9" fontId="27" fillId="3" borderId="20" xfId="0" applyNumberFormat="1" applyFont="1" applyFill="1" applyBorder="1" applyAlignment="1">
      <alignment horizontal="center" vertical="center"/>
    </xf>
    <xf numFmtId="9" fontId="66" fillId="3" borderId="0" xfId="0" applyNumberFormat="1" applyFont="1" applyFill="1" applyAlignment="1">
      <alignment horizontal="center" vertical="center"/>
    </xf>
    <xf numFmtId="9" fontId="27" fillId="3" borderId="7" xfId="0" applyNumberFormat="1" applyFont="1" applyFill="1" applyBorder="1" applyAlignment="1">
      <alignment horizontal="center" vertical="center" wrapText="1"/>
    </xf>
    <xf numFmtId="9" fontId="27" fillId="3" borderId="5" xfId="0" applyNumberFormat="1" applyFont="1" applyFill="1" applyBorder="1" applyAlignment="1">
      <alignment horizontal="center" vertical="center"/>
    </xf>
    <xf numFmtId="9" fontId="66" fillId="3" borderId="6" xfId="0" applyNumberFormat="1" applyFont="1" applyFill="1" applyBorder="1" applyAlignment="1">
      <alignment horizontal="center" vertical="center"/>
    </xf>
    <xf numFmtId="0" fontId="22" fillId="0" borderId="4" xfId="0" applyFont="1" applyBorder="1" applyAlignment="1" applyProtection="1">
      <alignment vertical="top" wrapText="1"/>
      <protection locked="0"/>
    </xf>
    <xf numFmtId="0" fontId="13" fillId="0" borderId="3" xfId="0" applyFont="1" applyBorder="1" applyAlignment="1" applyProtection="1">
      <alignment horizontal="center" vertical="top" wrapText="1"/>
      <protection locked="0"/>
    </xf>
    <xf numFmtId="0" fontId="23" fillId="0" borderId="3" xfId="0" applyFont="1" applyBorder="1" applyAlignment="1" applyProtection="1">
      <alignment horizontal="left" vertical="top" wrapText="1"/>
      <protection locked="0"/>
    </xf>
    <xf numFmtId="0" fontId="23" fillId="0" borderId="2" xfId="0" applyFont="1" applyBorder="1" applyAlignment="1" applyProtection="1">
      <alignment vertical="top" wrapText="1"/>
      <protection locked="0"/>
    </xf>
    <xf numFmtId="0" fontId="23" fillId="0" borderId="2" xfId="0" applyFont="1" applyBorder="1" applyAlignment="1" applyProtection="1">
      <alignment horizontal="center" vertical="top" wrapText="1"/>
      <protection locked="0"/>
    </xf>
    <xf numFmtId="0" fontId="23" fillId="0" borderId="2" xfId="0" applyFont="1" applyBorder="1" applyAlignment="1" applyProtection="1">
      <alignment horizontal="left" vertical="top" wrapText="1"/>
      <protection locked="0"/>
    </xf>
    <xf numFmtId="0" fontId="23" fillId="0" borderId="1" xfId="0" applyFont="1" applyBorder="1" applyAlignment="1" applyProtection="1">
      <alignment horizontal="left" vertical="top" wrapText="1"/>
      <protection locked="0"/>
    </xf>
    <xf numFmtId="0" fontId="28" fillId="0" borderId="2" xfId="0" applyFont="1" applyBorder="1" applyAlignment="1" applyProtection="1">
      <alignment horizontal="left" vertical="top" wrapText="1"/>
      <protection locked="0"/>
    </xf>
    <xf numFmtId="0" fontId="22" fillId="0" borderId="2" xfId="0" applyFont="1" applyBorder="1" applyAlignment="1" applyProtection="1">
      <alignment vertical="top" wrapText="1"/>
      <protection locked="0"/>
    </xf>
    <xf numFmtId="0" fontId="22" fillId="0" borderId="1" xfId="0" applyFont="1" applyBorder="1" applyAlignment="1" applyProtection="1">
      <alignment horizontal="center" vertical="top" wrapText="1"/>
      <protection locked="0"/>
    </xf>
    <xf numFmtId="0" fontId="26" fillId="10" borderId="3" xfId="0" applyFont="1" applyFill="1" applyBorder="1" applyAlignment="1" applyProtection="1">
      <alignment horizontal="center" vertical="center" wrapText="1"/>
      <protection locked="0"/>
    </xf>
    <xf numFmtId="0" fontId="26" fillId="10" borderId="2" xfId="0" applyFont="1" applyFill="1" applyBorder="1" applyAlignment="1" applyProtection="1">
      <alignment horizontal="center" vertical="center" wrapText="1"/>
      <protection locked="0"/>
    </xf>
    <xf numFmtId="0" fontId="26" fillId="10" borderId="2" xfId="0" applyFont="1" applyFill="1" applyBorder="1" applyAlignment="1" applyProtection="1">
      <alignment vertical="top" wrapText="1"/>
      <protection locked="0"/>
    </xf>
    <xf numFmtId="0" fontId="26" fillId="10" borderId="2" xfId="0" applyFont="1" applyFill="1" applyBorder="1" applyAlignment="1" applyProtection="1">
      <alignment horizontal="center" vertical="top" wrapText="1"/>
      <protection locked="0"/>
    </xf>
    <xf numFmtId="0" fontId="26" fillId="10" borderId="2" xfId="0" applyFont="1" applyFill="1" applyBorder="1" applyAlignment="1" applyProtection="1">
      <alignment horizontal="left" vertical="top" wrapText="1"/>
      <protection locked="0"/>
    </xf>
    <xf numFmtId="0" fontId="26" fillId="10" borderId="1" xfId="0" applyFont="1" applyFill="1" applyBorder="1" applyAlignment="1" applyProtection="1">
      <alignment horizontal="center" vertical="center" wrapText="1"/>
      <protection locked="0"/>
    </xf>
    <xf numFmtId="0" fontId="25" fillId="10" borderId="2" xfId="0" applyFont="1" applyFill="1" applyBorder="1" applyAlignment="1" applyProtection="1">
      <alignment horizontal="center" vertical="center" wrapText="1"/>
      <protection locked="0"/>
    </xf>
    <xf numFmtId="0" fontId="23" fillId="0" borderId="4" xfId="0" applyFont="1" applyBorder="1" applyAlignment="1" applyProtection="1">
      <alignment horizontal="left" vertical="top" wrapText="1"/>
      <protection locked="0"/>
    </xf>
    <xf numFmtId="0" fontId="28" fillId="0" borderId="1" xfId="0" applyFont="1" applyBorder="1" applyAlignment="1" applyProtection="1">
      <alignment horizontal="left" vertical="top" wrapText="1"/>
      <protection locked="0"/>
    </xf>
    <xf numFmtId="0" fontId="28" fillId="0" borderId="3"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23" fillId="0" borderId="3" xfId="0" applyFont="1" applyBorder="1" applyAlignment="1" applyProtection="1">
      <alignment horizontal="center" vertical="center" wrapText="1"/>
      <protection locked="0"/>
    </xf>
    <xf numFmtId="0" fontId="23" fillId="0" borderId="2"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8" fillId="0" borderId="11" xfId="0" applyFont="1" applyBorder="1" applyAlignment="1" applyProtection="1">
      <alignment horizontal="center" vertical="center" wrapText="1"/>
      <protection locked="0"/>
    </xf>
    <xf numFmtId="0" fontId="26" fillId="0" borderId="7" xfId="0" applyFont="1" applyBorder="1" applyAlignment="1">
      <alignment horizontal="center" vertical="center"/>
    </xf>
    <xf numFmtId="0" fontId="26" fillId="0" borderId="6" xfId="0" applyFont="1" applyBorder="1" applyAlignment="1">
      <alignment horizontal="center" vertical="center"/>
    </xf>
    <xf numFmtId="0" fontId="26" fillId="0" borderId="6" xfId="0" applyFont="1" applyBorder="1" applyAlignment="1">
      <alignment vertical="top"/>
    </xf>
    <xf numFmtId="0" fontId="26" fillId="0" borderId="6" xfId="0" applyFont="1" applyBorder="1" applyAlignment="1">
      <alignment horizontal="center" vertical="top"/>
    </xf>
    <xf numFmtId="0" fontId="26" fillId="0" borderId="6" xfId="0" applyFont="1" applyBorder="1" applyAlignment="1">
      <alignment horizontal="left" vertical="top" wrapText="1"/>
    </xf>
    <xf numFmtId="0" fontId="26" fillId="0" borderId="5" xfId="0" applyFont="1" applyBorder="1" applyAlignment="1">
      <alignment horizontal="center" vertical="center"/>
    </xf>
    <xf numFmtId="0" fontId="28" fillId="11" borderId="3" xfId="0" applyFont="1" applyFill="1" applyBorder="1" applyAlignment="1">
      <alignment horizontal="center" vertical="top"/>
    </xf>
    <xf numFmtId="0" fontId="28" fillId="11" borderId="2" xfId="0" applyFont="1" applyFill="1" applyBorder="1" applyAlignment="1">
      <alignment vertical="top"/>
    </xf>
    <xf numFmtId="0" fontId="28" fillId="11" borderId="2" xfId="0" applyFont="1" applyFill="1" applyBorder="1" applyAlignment="1">
      <alignment horizontal="center" vertical="top"/>
    </xf>
    <xf numFmtId="0" fontId="28" fillId="11" borderId="2" xfId="0" applyFont="1" applyFill="1" applyBorder="1" applyAlignment="1">
      <alignment horizontal="left" vertical="top" wrapText="1"/>
    </xf>
    <xf numFmtId="0" fontId="28" fillId="11" borderId="1" xfId="0" applyFont="1" applyFill="1" applyBorder="1" applyAlignment="1">
      <alignment horizontal="center" vertical="top"/>
    </xf>
    <xf numFmtId="0" fontId="28" fillId="11" borderId="4" xfId="0" applyFont="1" applyFill="1" applyBorder="1" applyAlignment="1">
      <alignment horizontal="center" vertical="top"/>
    </xf>
    <xf numFmtId="0" fontId="28" fillId="11" borderId="4" xfId="0" applyFont="1" applyFill="1" applyBorder="1" applyAlignment="1">
      <alignment vertical="top"/>
    </xf>
    <xf numFmtId="0" fontId="28" fillId="11" borderId="4" xfId="0" applyFont="1" applyFill="1" applyBorder="1" applyAlignment="1">
      <alignment horizontal="left" vertical="top" wrapText="1"/>
    </xf>
    <xf numFmtId="0" fontId="41" fillId="3" borderId="3" xfId="0" applyFont="1" applyFill="1" applyBorder="1" applyAlignment="1">
      <alignment horizontal="center" vertical="center" wrapText="1"/>
    </xf>
    <xf numFmtId="0" fontId="41" fillId="3" borderId="2" xfId="0" applyFont="1" applyFill="1" applyBorder="1" applyAlignment="1">
      <alignment vertical="top" wrapText="1"/>
    </xf>
    <xf numFmtId="0" fontId="41" fillId="3" borderId="2" xfId="0" applyFont="1" applyFill="1" applyBorder="1" applyAlignment="1">
      <alignment horizontal="center" vertical="top" wrapText="1"/>
    </xf>
    <xf numFmtId="0" fontId="41" fillId="3" borderId="2" xfId="0" applyFont="1" applyFill="1" applyBorder="1" applyAlignment="1">
      <alignment horizontal="left" vertical="top" wrapText="1"/>
    </xf>
    <xf numFmtId="0" fontId="41" fillId="3" borderId="1"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3" fillId="3" borderId="2" xfId="0" applyFont="1" applyFill="1" applyBorder="1" applyAlignment="1">
      <alignment vertical="top" wrapText="1"/>
    </xf>
    <xf numFmtId="0" fontId="43" fillId="3" borderId="2" xfId="0" applyFont="1" applyFill="1" applyBorder="1" applyAlignment="1">
      <alignment horizontal="center" vertical="top" wrapText="1"/>
    </xf>
    <xf numFmtId="0" fontId="43" fillId="3" borderId="2" xfId="0" applyFont="1" applyFill="1" applyBorder="1" applyAlignment="1">
      <alignment horizontal="left" vertical="top" wrapText="1"/>
    </xf>
    <xf numFmtId="0" fontId="6" fillId="3" borderId="2" xfId="0" applyFont="1" applyFill="1" applyBorder="1" applyAlignment="1">
      <alignment vertical="top" wrapText="1"/>
    </xf>
    <xf numFmtId="0" fontId="6" fillId="3" borderId="2" xfId="0" applyFont="1" applyFill="1" applyBorder="1" applyAlignment="1">
      <alignment horizontal="center" vertical="top" wrapText="1"/>
    </xf>
    <xf numFmtId="0" fontId="6" fillId="3" borderId="2" xfId="0" applyFont="1" applyFill="1" applyBorder="1" applyAlignment="1">
      <alignment horizontal="left" vertical="top" wrapText="1"/>
    </xf>
    <xf numFmtId="0" fontId="43" fillId="3" borderId="4" xfId="0" applyFont="1" applyFill="1" applyBorder="1" applyAlignment="1">
      <alignment vertical="top" wrapText="1"/>
    </xf>
    <xf numFmtId="0" fontId="43" fillId="3" borderId="4" xfId="0" applyFont="1" applyFill="1" applyBorder="1" applyAlignment="1">
      <alignment horizontal="center" vertical="top" wrapText="1"/>
    </xf>
    <xf numFmtId="0" fontId="43" fillId="3" borderId="4" xfId="0" applyFont="1" applyFill="1" applyBorder="1" applyAlignment="1">
      <alignment horizontal="left" vertical="top" wrapText="1"/>
    </xf>
    <xf numFmtId="0" fontId="33" fillId="3" borderId="3" xfId="0" applyFont="1" applyFill="1" applyBorder="1" applyAlignment="1">
      <alignment horizontal="center" vertical="center" wrapText="1"/>
    </xf>
    <xf numFmtId="0" fontId="33" fillId="3" borderId="2" xfId="0" applyFont="1" applyFill="1" applyBorder="1" applyAlignment="1">
      <alignment vertical="top" wrapText="1"/>
    </xf>
    <xf numFmtId="0" fontId="33" fillId="3" borderId="2" xfId="0" applyFont="1" applyFill="1" applyBorder="1" applyAlignment="1">
      <alignment horizontal="center" vertical="top" wrapText="1"/>
    </xf>
    <xf numFmtId="0" fontId="33" fillId="3" borderId="2" xfId="0" applyFont="1" applyFill="1" applyBorder="1" applyAlignment="1">
      <alignment horizontal="left" vertical="top" wrapText="1"/>
    </xf>
    <xf numFmtId="0" fontId="33" fillId="3" borderId="1" xfId="0" applyFont="1" applyFill="1" applyBorder="1" applyAlignment="1">
      <alignment horizontal="center" vertical="center" wrapText="1"/>
    </xf>
    <xf numFmtId="0" fontId="32" fillId="3" borderId="12" xfId="0" applyFont="1" applyFill="1" applyBorder="1" applyAlignment="1">
      <alignment horizontal="center" wrapText="1"/>
    </xf>
    <xf numFmtId="0" fontId="32" fillId="3" borderId="11" xfId="0" applyFont="1" applyFill="1" applyBorder="1" applyAlignment="1">
      <alignment vertical="top" wrapText="1"/>
    </xf>
    <xf numFmtId="0" fontId="32" fillId="3" borderId="11" xfId="0" applyFont="1" applyFill="1" applyBorder="1" applyAlignment="1">
      <alignment horizontal="center" vertical="top" wrapText="1"/>
    </xf>
    <xf numFmtId="0" fontId="32" fillId="3" borderId="11" xfId="0" applyFont="1" applyFill="1" applyBorder="1" applyAlignment="1">
      <alignment horizontal="left" vertical="top" wrapText="1"/>
    </xf>
    <xf numFmtId="0" fontId="32" fillId="3" borderId="10" xfId="0" applyFont="1" applyFill="1" applyBorder="1" applyAlignment="1">
      <alignment horizontal="center" wrapText="1"/>
    </xf>
    <xf numFmtId="0" fontId="4" fillId="3" borderId="3" xfId="0" applyFont="1" applyFill="1" applyBorder="1" applyAlignment="1">
      <alignment horizontal="center" vertical="center" wrapText="1"/>
    </xf>
    <xf numFmtId="0" fontId="4" fillId="3" borderId="2" xfId="0" applyFont="1" applyFill="1" applyBorder="1" applyAlignment="1">
      <alignment vertical="top" wrapText="1"/>
    </xf>
    <xf numFmtId="0" fontId="4" fillId="3" borderId="2"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1" xfId="0" applyFont="1" applyFill="1" applyBorder="1" applyAlignment="1">
      <alignment horizontal="center" vertical="center" wrapText="1"/>
    </xf>
    <xf numFmtId="0" fontId="0" fillId="0" borderId="2" xfId="0" applyBorder="1" applyAlignment="1">
      <alignment horizontal="center"/>
    </xf>
    <xf numFmtId="0" fontId="13" fillId="0" borderId="4" xfId="0" applyFont="1" applyBorder="1" applyAlignment="1" applyProtection="1">
      <alignment horizontal="center" vertical="top" wrapText="1"/>
      <protection locked="0"/>
    </xf>
    <xf numFmtId="0" fontId="26" fillId="0" borderId="3" xfId="0" applyFont="1" applyBorder="1" applyAlignment="1">
      <alignment horizontal="center" vertical="top"/>
    </xf>
    <xf numFmtId="0" fontId="25" fillId="0" borderId="2" xfId="0" applyFont="1" applyBorder="1" applyAlignment="1">
      <alignment horizontal="center" vertical="top"/>
    </xf>
    <xf numFmtId="0" fontId="25" fillId="0" borderId="1" xfId="0" applyFont="1" applyBorder="1" applyAlignment="1">
      <alignment horizontal="center" vertical="top"/>
    </xf>
    <xf numFmtId="0" fontId="27" fillId="3" borderId="11" xfId="0" applyFont="1" applyFill="1" applyBorder="1" applyAlignment="1">
      <alignment horizontal="center" vertical="center" wrapText="1"/>
    </xf>
    <xf numFmtId="0" fontId="66" fillId="3" borderId="11" xfId="0" applyFont="1" applyFill="1" applyBorder="1" applyAlignment="1">
      <alignment horizontal="center" vertical="center" wrapText="1"/>
    </xf>
    <xf numFmtId="0" fontId="66" fillId="3" borderId="10" xfId="0"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3" borderId="0" xfId="0" applyFont="1" applyFill="1" applyAlignment="1">
      <alignment horizontal="center" vertical="center" wrapText="1"/>
    </xf>
    <xf numFmtId="0" fontId="66" fillId="3" borderId="0" xfId="0" applyFont="1" applyFill="1" applyAlignment="1">
      <alignment horizontal="center" vertical="center" wrapText="1"/>
    </xf>
    <xf numFmtId="0" fontId="66" fillId="3" borderId="20"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66" fillId="3" borderId="6" xfId="0" applyFont="1" applyFill="1" applyBorder="1" applyAlignment="1">
      <alignment horizontal="center" vertical="center" wrapText="1"/>
    </xf>
    <xf numFmtId="0" fontId="66" fillId="3" borderId="5" xfId="0" applyFont="1" applyFill="1" applyBorder="1" applyAlignment="1">
      <alignment horizontal="center" vertical="center" wrapText="1"/>
    </xf>
    <xf numFmtId="0" fontId="28" fillId="0" borderId="4" xfId="0" applyFont="1" applyBorder="1" applyAlignment="1" applyProtection="1">
      <alignment horizontal="left" vertical="top" wrapText="1"/>
      <protection hidden="1"/>
    </xf>
    <xf numFmtId="0" fontId="15" fillId="10" borderId="12" xfId="0" applyFont="1" applyFill="1" applyBorder="1" applyAlignment="1" applyProtection="1">
      <alignment horizontal="center" vertical="center" wrapText="1"/>
      <protection hidden="1"/>
    </xf>
    <xf numFmtId="0" fontId="15" fillId="10" borderId="11" xfId="0" applyFont="1" applyFill="1" applyBorder="1" applyAlignment="1" applyProtection="1">
      <alignment horizontal="center" vertical="center" wrapText="1"/>
      <protection hidden="1"/>
    </xf>
    <xf numFmtId="0" fontId="26" fillId="2" borderId="3" xfId="0" applyFont="1" applyFill="1" applyBorder="1" applyAlignment="1">
      <alignment horizontal="center" vertical="top" wrapText="1"/>
    </xf>
    <xf numFmtId="0" fontId="26" fillId="2" borderId="2" xfId="0" applyFont="1" applyFill="1" applyBorder="1" applyAlignment="1">
      <alignment horizontal="center" vertical="top" wrapText="1"/>
    </xf>
    <xf numFmtId="0" fontId="14" fillId="2" borderId="4" xfId="0" applyFont="1" applyFill="1" applyBorder="1" applyAlignment="1">
      <alignment horizontal="center" vertical="top" wrapText="1"/>
    </xf>
    <xf numFmtId="0" fontId="15" fillId="2" borderId="4" xfId="0" applyFont="1" applyFill="1" applyBorder="1" applyAlignment="1">
      <alignment horizontal="center" vertical="top" wrapText="1"/>
    </xf>
    <xf numFmtId="0" fontId="32" fillId="3" borderId="3"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13" fillId="0" borderId="4" xfId="0" applyFont="1" applyBorder="1" applyAlignment="1" applyProtection="1">
      <alignment horizontal="left" vertical="top" wrapText="1"/>
      <protection locked="0"/>
    </xf>
    <xf numFmtId="0" fontId="23" fillId="0" borderId="12" xfId="0" applyFont="1" applyBorder="1" applyAlignment="1">
      <alignment horizontal="center" vertical="center" wrapText="1"/>
    </xf>
    <xf numFmtId="0" fontId="23" fillId="0" borderId="11" xfId="0" applyFont="1" applyBorder="1" applyAlignment="1">
      <alignment horizontal="center" vertical="center" wrapText="1"/>
    </xf>
    <xf numFmtId="0" fontId="28" fillId="0" borderId="11"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0" xfId="0" applyFont="1" applyAlignment="1">
      <alignment horizontal="center" vertical="center" wrapText="1"/>
    </xf>
    <xf numFmtId="0" fontId="28" fillId="0" borderId="0" xfId="0" applyFont="1" applyAlignment="1">
      <alignment horizontal="center" vertical="center" wrapText="1"/>
    </xf>
    <xf numFmtId="0" fontId="32" fillId="0" borderId="2" xfId="0" applyFont="1" applyBorder="1" applyAlignment="1">
      <alignment horizontal="center" vertical="top" wrapText="1"/>
    </xf>
    <xf numFmtId="0" fontId="26" fillId="0" borderId="6" xfId="0" applyFont="1" applyBorder="1" applyAlignment="1">
      <alignment horizontal="center" vertical="top" wrapText="1"/>
    </xf>
    <xf numFmtId="0" fontId="26" fillId="0" borderId="5" xfId="0" applyFont="1" applyBorder="1" applyAlignment="1">
      <alignment horizontal="center" vertical="top" wrapText="1"/>
    </xf>
    <xf numFmtId="0" fontId="49" fillId="11" borderId="2" xfId="0" applyFont="1" applyFill="1" applyBorder="1" applyAlignment="1">
      <alignment horizontal="center" vertical="top" wrapText="1"/>
    </xf>
    <xf numFmtId="0" fontId="28" fillId="11" borderId="2" xfId="0" applyFont="1" applyFill="1" applyBorder="1" applyAlignment="1">
      <alignment horizontal="center" vertical="top" wrapText="1"/>
    </xf>
    <xf numFmtId="0" fontId="28" fillId="11" borderId="1" xfId="0" applyFont="1" applyFill="1" applyBorder="1" applyAlignment="1">
      <alignment horizontal="center" vertical="top" wrapText="1"/>
    </xf>
    <xf numFmtId="0" fontId="32" fillId="3" borderId="7" xfId="0" applyFont="1" applyFill="1" applyBorder="1" applyAlignment="1">
      <alignment horizontal="center" vertical="center" wrapText="1"/>
    </xf>
    <xf numFmtId="0" fontId="43" fillId="3" borderId="6" xfId="0" applyFont="1" applyFill="1" applyBorder="1" applyAlignment="1">
      <alignment horizontal="center" vertical="center" wrapText="1"/>
    </xf>
    <xf numFmtId="0" fontId="43" fillId="3" borderId="5" xfId="0" applyFont="1" applyFill="1" applyBorder="1" applyAlignment="1">
      <alignment horizontal="center" vertical="center" wrapText="1"/>
    </xf>
    <xf numFmtId="0" fontId="49" fillId="11" borderId="4" xfId="0" applyFont="1" applyFill="1" applyBorder="1" applyAlignment="1">
      <alignment horizontal="center" vertical="top" wrapText="1"/>
    </xf>
    <xf numFmtId="0" fontId="28" fillId="11" borderId="4" xfId="0" applyFont="1" applyFill="1" applyBorder="1" applyAlignment="1">
      <alignment horizontal="center" vertical="top" wrapText="1"/>
    </xf>
    <xf numFmtId="0" fontId="49" fillId="11" borderId="3" xfId="0" applyFont="1" applyFill="1" applyBorder="1" applyAlignment="1">
      <alignment horizontal="center" vertical="top" wrapText="1"/>
    </xf>
    <xf numFmtId="0" fontId="50" fillId="11" borderId="6" xfId="0" applyFont="1" applyFill="1" applyBorder="1" applyAlignment="1">
      <alignment horizontal="center" vertical="top"/>
    </xf>
    <xf numFmtId="0" fontId="26" fillId="0" borderId="5" xfId="0" applyFont="1" applyBorder="1" applyAlignment="1">
      <alignment horizontal="center" vertical="top"/>
    </xf>
    <xf numFmtId="0" fontId="43" fillId="3" borderId="3" xfId="0" applyFont="1" applyFill="1" applyBorder="1" applyAlignment="1">
      <alignment horizontal="center" vertical="top" wrapText="1"/>
    </xf>
    <xf numFmtId="0" fontId="43" fillId="3" borderId="1" xfId="0" applyFont="1" applyFill="1" applyBorder="1" applyAlignment="1">
      <alignment horizontal="center" vertical="top" wrapText="1"/>
    </xf>
    <xf numFmtId="0" fontId="23" fillId="0" borderId="2" xfId="0" applyFont="1" applyBorder="1" applyAlignment="1" applyProtection="1">
      <alignment horizontal="center" vertical="top" wrapText="1"/>
      <protection hidden="1"/>
    </xf>
    <xf numFmtId="0" fontId="26" fillId="2" borderId="6" xfId="0" applyFont="1" applyFill="1" applyBorder="1" applyAlignment="1">
      <alignment horizontal="center" vertical="top" wrapText="1"/>
    </xf>
    <xf numFmtId="0" fontId="26" fillId="2" borderId="5" xfId="0" applyFont="1" applyFill="1" applyBorder="1" applyAlignment="1">
      <alignment horizontal="center" vertical="top" wrapText="1"/>
    </xf>
    <xf numFmtId="0" fontId="23" fillId="0" borderId="4" xfId="0" applyFont="1" applyBorder="1" applyAlignment="1" applyProtection="1">
      <alignment horizontal="center" vertical="top" wrapText="1"/>
      <protection hidden="1"/>
    </xf>
    <xf numFmtId="0" fontId="22" fillId="0" borderId="2" xfId="0" applyFont="1" applyBorder="1" applyAlignment="1" applyProtection="1">
      <alignment horizontal="center" vertical="top" wrapText="1"/>
      <protection hidden="1"/>
    </xf>
    <xf numFmtId="0" fontId="32" fillId="3" borderId="3" xfId="0" applyFont="1" applyFill="1" applyBorder="1" applyAlignment="1">
      <alignment horizontal="center" vertical="top" wrapText="1"/>
    </xf>
    <xf numFmtId="0" fontId="32" fillId="3" borderId="2" xfId="0" applyFont="1" applyFill="1" applyBorder="1" applyAlignment="1">
      <alignment horizontal="center" vertical="top" wrapText="1"/>
    </xf>
    <xf numFmtId="0" fontId="32" fillId="3" borderId="1" xfId="0" applyFont="1" applyFill="1" applyBorder="1" applyAlignment="1">
      <alignment horizontal="center" vertical="top" wrapText="1"/>
    </xf>
    <xf numFmtId="0" fontId="29" fillId="3" borderId="3" xfId="0" applyFont="1" applyFill="1" applyBorder="1" applyAlignment="1">
      <alignment horizontal="center" vertical="top" wrapText="1"/>
    </xf>
    <xf numFmtId="0" fontId="29" fillId="3" borderId="2" xfId="0" applyFont="1" applyFill="1" applyBorder="1" applyAlignment="1">
      <alignment horizontal="center" vertical="top" wrapText="1"/>
    </xf>
    <xf numFmtId="0" fontId="29" fillId="3" borderId="1" xfId="0" applyFont="1" applyFill="1" applyBorder="1" applyAlignment="1">
      <alignment horizontal="center" vertical="top" wrapText="1"/>
    </xf>
    <xf numFmtId="0" fontId="32" fillId="3" borderId="7" xfId="0" applyFont="1" applyFill="1" applyBorder="1" applyAlignment="1">
      <alignment horizontal="center" vertical="top" wrapText="1"/>
    </xf>
    <xf numFmtId="0" fontId="32" fillId="3" borderId="6" xfId="0" applyFont="1" applyFill="1" applyBorder="1" applyAlignment="1">
      <alignment horizontal="center" vertical="top" wrapText="1"/>
    </xf>
    <xf numFmtId="0" fontId="32" fillId="3" borderId="5" xfId="0" applyFont="1" applyFill="1" applyBorder="1" applyAlignment="1">
      <alignment horizontal="center" vertical="top" wrapText="1"/>
    </xf>
    <xf numFmtId="0" fontId="32" fillId="3" borderId="4" xfId="0" applyFont="1" applyFill="1" applyBorder="1" applyAlignment="1">
      <alignment horizontal="center" wrapText="1"/>
    </xf>
    <xf numFmtId="0" fontId="50" fillId="11" borderId="4" xfId="0" applyFont="1" applyFill="1" applyBorder="1" applyAlignment="1">
      <alignment horizontal="center" vertical="top"/>
    </xf>
    <xf numFmtId="0" fontId="50" fillId="11" borderId="4" xfId="0" applyFont="1" applyFill="1" applyBorder="1" applyAlignment="1">
      <alignment horizontal="center" vertical="top" wrapText="1"/>
    </xf>
    <xf numFmtId="0" fontId="6" fillId="3" borderId="3" xfId="0" applyFont="1" applyFill="1" applyBorder="1" applyAlignment="1">
      <alignment horizontal="center" vertical="top" wrapText="1"/>
    </xf>
    <xf numFmtId="0" fontId="6" fillId="3" borderId="1" xfId="0" applyFont="1" applyFill="1" applyBorder="1" applyAlignment="1">
      <alignment horizontal="center" vertical="top" wrapText="1"/>
    </xf>
    <xf numFmtId="0" fontId="17" fillId="3" borderId="2" xfId="0" applyFont="1" applyFill="1" applyBorder="1" applyAlignment="1">
      <alignment horizontal="center" vertical="center" wrapText="1"/>
    </xf>
    <xf numFmtId="0" fontId="43" fillId="3" borderId="3" xfId="0" applyFont="1" applyFill="1" applyBorder="1" applyAlignment="1">
      <alignment horizontal="center" wrapText="1"/>
    </xf>
    <xf numFmtId="0" fontId="43" fillId="3" borderId="2" xfId="0" applyFont="1" applyFill="1" applyBorder="1" applyAlignment="1">
      <alignment horizontal="center" wrapText="1"/>
    </xf>
    <xf numFmtId="0" fontId="43" fillId="3" borderId="1" xfId="0" applyFont="1" applyFill="1" applyBorder="1" applyAlignment="1">
      <alignment horizontal="center" wrapText="1"/>
    </xf>
    <xf numFmtId="0" fontId="6" fillId="3" borderId="7"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5" xfId="0" applyFont="1" applyFill="1" applyBorder="1" applyAlignment="1">
      <alignment horizontal="center" vertical="top" wrapText="1"/>
    </xf>
    <xf numFmtId="0" fontId="4" fillId="3" borderId="4" xfId="0" applyFont="1" applyFill="1" applyBorder="1" applyAlignment="1">
      <alignment horizontal="center" vertical="top" wrapText="1"/>
    </xf>
    <xf numFmtId="0" fontId="6" fillId="3" borderId="4" xfId="0" applyFont="1" applyFill="1" applyBorder="1" applyAlignment="1">
      <alignment horizontal="left" vertical="center" wrapText="1"/>
    </xf>
    <xf numFmtId="0" fontId="20" fillId="0" borderId="4" xfId="0" applyFont="1" applyFill="1" applyBorder="1" applyAlignment="1" applyProtection="1">
      <alignment horizontal="center" vertical="top" wrapText="1"/>
      <protection locked="0"/>
    </xf>
    <xf numFmtId="0" fontId="21" fillId="0" borderId="4" xfId="0" applyFont="1" applyFill="1" applyBorder="1" applyAlignment="1" applyProtection="1">
      <alignment horizontal="center" vertical="top" wrapText="1"/>
      <protection locked="0"/>
    </xf>
    <xf numFmtId="0" fontId="22" fillId="0" borderId="4" xfId="0" applyFont="1" applyFill="1" applyBorder="1" applyAlignment="1" applyProtection="1">
      <alignment horizontal="center" vertical="top" wrapText="1"/>
      <protection locked="0"/>
    </xf>
    <xf numFmtId="0" fontId="13" fillId="0" borderId="4" xfId="0" applyFont="1" applyFill="1" applyBorder="1" applyAlignment="1" applyProtection="1">
      <alignment horizontal="center" vertical="top" wrapText="1"/>
      <protection locked="0"/>
    </xf>
    <xf numFmtId="0" fontId="20" fillId="0" borderId="4" xfId="0" applyFont="1" applyFill="1" applyBorder="1" applyAlignment="1" applyProtection="1">
      <alignment horizontal="center" vertical="top" wrapText="1"/>
      <protection hidden="1"/>
    </xf>
    <xf numFmtId="0" fontId="21" fillId="0" borderId="4" xfId="0" applyFont="1" applyFill="1" applyBorder="1" applyAlignment="1" applyProtection="1">
      <alignment horizontal="center" vertical="top" wrapText="1"/>
      <protection hidden="1"/>
    </xf>
    <xf numFmtId="0" fontId="23" fillId="0" borderId="3" xfId="0" applyFont="1" applyFill="1" applyBorder="1" applyAlignment="1" applyProtection="1">
      <alignment horizontal="left" vertical="top" wrapText="1"/>
      <protection hidden="1"/>
    </xf>
    <xf numFmtId="0" fontId="23" fillId="0" borderId="2" xfId="0" applyFont="1" applyFill="1" applyBorder="1" applyAlignment="1" applyProtection="1">
      <alignment horizontal="left" vertical="top" wrapText="1"/>
      <protection hidden="1"/>
    </xf>
    <xf numFmtId="0" fontId="23" fillId="0" borderId="2" xfId="0" applyFont="1" applyFill="1" applyBorder="1" applyAlignment="1" applyProtection="1">
      <alignment horizontal="center" vertical="top" wrapText="1"/>
      <protection hidden="1"/>
    </xf>
    <xf numFmtId="0" fontId="28" fillId="0" borderId="2" xfId="0" applyFont="1" applyFill="1" applyBorder="1" applyAlignment="1" applyProtection="1">
      <alignment horizontal="left" vertical="top" wrapText="1"/>
      <protection hidden="1"/>
    </xf>
    <xf numFmtId="0" fontId="28" fillId="0" borderId="1" xfId="0" applyFont="1" applyFill="1" applyBorder="1" applyAlignment="1" applyProtection="1">
      <alignment horizontal="left" vertical="top" wrapText="1"/>
      <protection hidden="1"/>
    </xf>
    <xf numFmtId="0" fontId="54" fillId="2" borderId="4" xfId="0" applyFont="1" applyFill="1" applyBorder="1" applyAlignment="1">
      <alignment horizontal="center" vertical="top" wrapText="1"/>
    </xf>
    <xf numFmtId="0" fontId="27" fillId="3" borderId="0" xfId="0" applyFont="1" applyFill="1" applyBorder="1" applyAlignment="1">
      <alignment horizontal="center" vertical="center"/>
    </xf>
    <xf numFmtId="0" fontId="66" fillId="3" borderId="0" xfId="0" applyFont="1" applyFill="1" applyBorder="1" applyAlignment="1">
      <alignment horizontal="center" vertical="center"/>
    </xf>
    <xf numFmtId="0" fontId="26" fillId="10" borderId="3" xfId="0" applyFont="1" applyFill="1" applyBorder="1" applyAlignment="1" applyProtection="1">
      <alignment horizontal="center" vertical="center" wrapText="1"/>
    </xf>
    <xf numFmtId="0" fontId="26" fillId="10" borderId="2" xfId="0" applyFont="1" applyFill="1" applyBorder="1" applyAlignment="1" applyProtection="1">
      <alignment horizontal="center" vertical="center" wrapText="1"/>
    </xf>
    <xf numFmtId="0" fontId="25" fillId="10" borderId="2" xfId="0" applyFont="1" applyFill="1" applyBorder="1" applyAlignment="1" applyProtection="1">
      <alignment horizontal="center" vertical="center" wrapText="1"/>
    </xf>
    <xf numFmtId="0" fontId="25" fillId="10" borderId="1" xfId="0" applyFont="1" applyFill="1" applyBorder="1" applyAlignment="1" applyProtection="1">
      <alignment horizontal="center" vertical="center" wrapText="1"/>
    </xf>
    <xf numFmtId="0" fontId="23" fillId="0" borderId="4" xfId="0" applyFont="1" applyFill="1" applyBorder="1" applyAlignment="1" applyProtection="1">
      <alignment horizontal="left" vertical="top" wrapText="1"/>
      <protection hidden="1"/>
    </xf>
    <xf numFmtId="0" fontId="23" fillId="0" borderId="4" xfId="0" applyFont="1" applyFill="1" applyBorder="1" applyAlignment="1" applyProtection="1">
      <alignment horizontal="center" vertical="top" wrapText="1"/>
      <protection hidden="1"/>
    </xf>
    <xf numFmtId="0" fontId="28" fillId="0" borderId="4" xfId="0" applyFont="1" applyFill="1" applyBorder="1" applyAlignment="1" applyProtection="1">
      <alignment horizontal="left" vertical="top" wrapText="1"/>
      <protection hidden="1"/>
    </xf>
    <xf numFmtId="0" fontId="22" fillId="0" borderId="3" xfId="0" applyFont="1" applyFill="1" applyBorder="1" applyAlignment="1" applyProtection="1">
      <alignment horizontal="left" vertical="center" wrapText="1"/>
      <protection hidden="1"/>
    </xf>
    <xf numFmtId="0" fontId="22" fillId="0" borderId="1" xfId="0" applyFont="1" applyFill="1" applyBorder="1" applyAlignment="1" applyProtection="1">
      <alignment horizontal="left" vertical="center" wrapText="1"/>
      <protection hidden="1"/>
    </xf>
    <xf numFmtId="0" fontId="23" fillId="0" borderId="4" xfId="0" applyFont="1" applyFill="1" applyBorder="1" applyAlignment="1" applyProtection="1">
      <alignment horizontal="center" vertical="top" wrapText="1"/>
      <protection locked="0"/>
    </xf>
    <xf numFmtId="0" fontId="22" fillId="0" borderId="4" xfId="0" applyFont="1" applyFill="1" applyBorder="1" applyAlignment="1" applyProtection="1">
      <alignment horizontal="left" vertical="center" wrapText="1"/>
      <protection hidden="1"/>
    </xf>
    <xf numFmtId="0" fontId="20" fillId="0" borderId="4" xfId="0" applyFont="1" applyFill="1" applyBorder="1" applyAlignment="1" applyProtection="1">
      <alignment horizontal="center" vertical="center" wrapText="1"/>
      <protection locked="0"/>
    </xf>
    <xf numFmtId="0" fontId="22" fillId="0" borderId="3" xfId="0" applyFont="1" applyFill="1" applyBorder="1" applyAlignment="1" applyProtection="1">
      <alignment horizontal="center" vertical="top" wrapText="1"/>
      <protection locked="0"/>
    </xf>
    <xf numFmtId="0" fontId="22" fillId="0" borderId="2" xfId="0" applyFont="1" applyFill="1" applyBorder="1" applyAlignment="1" applyProtection="1">
      <alignment horizontal="center" vertical="top" wrapText="1"/>
      <protection locked="0"/>
    </xf>
    <xf numFmtId="0" fontId="13" fillId="0" borderId="2" xfId="0" applyFont="1" applyFill="1" applyBorder="1" applyAlignment="1" applyProtection="1">
      <alignment horizontal="center" vertical="top" wrapText="1"/>
      <protection locked="0"/>
    </xf>
    <xf numFmtId="0" fontId="13" fillId="0" borderId="1" xfId="0" applyFont="1" applyFill="1" applyBorder="1" applyAlignment="1" applyProtection="1">
      <alignment horizontal="center" vertical="top" wrapText="1"/>
      <protection locked="0"/>
    </xf>
    <xf numFmtId="0" fontId="22" fillId="0" borderId="3" xfId="0" applyFont="1" applyFill="1" applyBorder="1" applyAlignment="1" applyProtection="1">
      <alignment horizontal="left" vertical="top" wrapText="1"/>
      <protection hidden="1"/>
    </xf>
    <xf numFmtId="0" fontId="22" fillId="0" borderId="2" xfId="0" applyFont="1" applyFill="1" applyBorder="1" applyAlignment="1" applyProtection="1">
      <alignment horizontal="left" vertical="top" wrapText="1"/>
      <protection hidden="1"/>
    </xf>
    <xf numFmtId="0" fontId="22" fillId="0" borderId="2" xfId="0" applyFont="1" applyFill="1" applyBorder="1" applyAlignment="1" applyProtection="1">
      <alignment horizontal="center" vertical="top" wrapText="1"/>
      <protection hidden="1"/>
    </xf>
    <xf numFmtId="0" fontId="13" fillId="0" borderId="2" xfId="0" applyFont="1" applyFill="1" applyBorder="1" applyAlignment="1" applyProtection="1">
      <alignment horizontal="left" vertical="top" wrapText="1"/>
      <protection hidden="1"/>
    </xf>
    <xf numFmtId="0" fontId="13" fillId="0" borderId="1" xfId="0" applyFont="1" applyFill="1" applyBorder="1" applyAlignment="1" applyProtection="1">
      <alignment horizontal="left" vertical="top" wrapText="1"/>
      <protection hidden="1"/>
    </xf>
    <xf numFmtId="0" fontId="22" fillId="0" borderId="4" xfId="0" applyFont="1" applyFill="1" applyBorder="1" applyAlignment="1" applyProtection="1">
      <alignment horizontal="left" vertical="top" wrapText="1"/>
      <protection locked="0"/>
    </xf>
    <xf numFmtId="0" fontId="13" fillId="0" borderId="4" xfId="0" applyFont="1" applyFill="1" applyBorder="1" applyAlignment="1" applyProtection="1">
      <alignment horizontal="left" vertical="top" wrapText="1"/>
      <protection locked="0"/>
    </xf>
    <xf numFmtId="0" fontId="23" fillId="0" borderId="4"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5" fillId="10" borderId="2" xfId="0" applyFont="1" applyFill="1" applyBorder="1" applyAlignment="1">
      <alignment horizontal="center" vertical="top"/>
    </xf>
    <xf numFmtId="0" fontId="15" fillId="10" borderId="1" xfId="0" applyFont="1" applyFill="1" applyBorder="1" applyAlignment="1">
      <alignment horizontal="center" vertical="top"/>
    </xf>
    <xf numFmtId="0" fontId="40" fillId="0" borderId="4" xfId="0" applyFont="1" applyBorder="1" applyAlignment="1" applyProtection="1">
      <alignment horizontal="center" vertical="top" wrapText="1"/>
      <protection locked="0"/>
    </xf>
    <xf numFmtId="0" fontId="40" fillId="0" borderId="3" xfId="0" applyFont="1" applyBorder="1" applyAlignment="1" applyProtection="1">
      <alignment horizontal="center" vertical="top" wrapText="1"/>
      <protection locked="0"/>
    </xf>
    <xf numFmtId="0" fontId="36" fillId="0" borderId="4" xfId="0" applyFont="1" applyBorder="1" applyAlignment="1" applyProtection="1">
      <alignment horizontal="center" vertical="top" wrapText="1"/>
      <protection locked="0"/>
    </xf>
    <xf numFmtId="0" fontId="36" fillId="0" borderId="3" xfId="0" applyFont="1" applyBorder="1" applyAlignment="1" applyProtection="1">
      <alignment horizontal="center" vertical="top" wrapText="1"/>
      <protection locked="0"/>
    </xf>
    <xf numFmtId="0" fontId="20" fillId="0" borderId="4" xfId="0" applyFont="1" applyBorder="1" applyAlignment="1">
      <alignment horizontal="center" vertical="top" wrapText="1"/>
    </xf>
    <xf numFmtId="0" fontId="36" fillId="0" borderId="4" xfId="0" applyFont="1" applyBorder="1" applyAlignment="1">
      <alignment horizontal="center" vertical="top" wrapText="1"/>
    </xf>
    <xf numFmtId="0" fontId="36" fillId="0" borderId="3" xfId="0" applyFont="1" applyBorder="1" applyAlignment="1">
      <alignment horizontal="center" vertical="top" wrapText="1"/>
    </xf>
    <xf numFmtId="0" fontId="39" fillId="0" borderId="2" xfId="0" applyFont="1" applyBorder="1" applyAlignment="1" applyProtection="1">
      <alignment horizontal="left" vertical="top" wrapText="1"/>
      <protection locked="0"/>
    </xf>
    <xf numFmtId="0" fontId="34" fillId="10" borderId="11" xfId="0" applyFont="1" applyFill="1" applyBorder="1" applyAlignment="1">
      <alignment horizontal="center" vertical="center" wrapText="1"/>
    </xf>
    <xf numFmtId="0" fontId="34" fillId="2" borderId="4" xfId="0" applyFont="1" applyFill="1" applyBorder="1" applyAlignment="1">
      <alignment horizontal="center" vertical="top"/>
    </xf>
    <xf numFmtId="0" fontId="34" fillId="2" borderId="3" xfId="0" applyFont="1" applyFill="1" applyBorder="1" applyAlignment="1">
      <alignment horizontal="center" vertical="top"/>
    </xf>
    <xf numFmtId="0" fontId="27" fillId="3" borderId="11" xfId="0" applyFont="1" applyFill="1" applyBorder="1" applyAlignment="1">
      <alignment horizontal="center" vertical="top" wrapText="1"/>
    </xf>
    <xf numFmtId="0" fontId="37" fillId="3" borderId="11" xfId="0" applyFont="1" applyFill="1" applyBorder="1" applyAlignment="1">
      <alignment horizontal="center" vertical="center"/>
    </xf>
    <xf numFmtId="0" fontId="27" fillId="3" borderId="0" xfId="0" applyFont="1" applyFill="1" applyAlignment="1">
      <alignment horizontal="center" vertical="top" wrapText="1"/>
    </xf>
    <xf numFmtId="0" fontId="37" fillId="3" borderId="0" xfId="0" applyFont="1" applyFill="1" applyAlignment="1">
      <alignment horizontal="center" vertical="center"/>
    </xf>
    <xf numFmtId="0" fontId="27" fillId="3" borderId="6" xfId="0" applyFont="1" applyFill="1" applyBorder="1" applyAlignment="1">
      <alignment horizontal="center" vertical="top" wrapText="1"/>
    </xf>
    <xf numFmtId="0" fontId="37" fillId="3" borderId="6" xfId="0" applyFont="1" applyFill="1" applyBorder="1" applyAlignment="1">
      <alignment horizontal="center" vertical="center"/>
    </xf>
    <xf numFmtId="0" fontId="38" fillId="10" borderId="2" xfId="0" applyFont="1" applyFill="1" applyBorder="1" applyAlignment="1" applyProtection="1">
      <alignment horizontal="center" vertical="center" wrapText="1"/>
      <protection locked="0"/>
    </xf>
    <xf numFmtId="0" fontId="39" fillId="0" borderId="4" xfId="0" applyFont="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40" fillId="0" borderId="2" xfId="0" applyFont="1" applyBorder="1" applyAlignment="1" applyProtection="1">
      <alignment horizontal="center" vertical="top" wrapText="1"/>
      <protection locked="0"/>
    </xf>
    <xf numFmtId="0" fontId="40" fillId="0" borderId="2" xfId="0" applyFont="1" applyBorder="1" applyAlignment="1" applyProtection="1">
      <alignment horizontal="left" vertical="top" wrapText="1"/>
      <protection locked="0"/>
    </xf>
    <xf numFmtId="0" fontId="40" fillId="0" borderId="4" xfId="0" applyFont="1" applyBorder="1" applyAlignment="1" applyProtection="1">
      <alignment horizontal="left" vertical="top" wrapText="1"/>
      <protection locked="0"/>
    </xf>
    <xf numFmtId="0" fontId="40" fillId="0" borderId="3" xfId="0" applyFont="1" applyBorder="1" applyAlignment="1" applyProtection="1">
      <alignment horizontal="left" vertical="top" wrapText="1"/>
      <protection locked="0"/>
    </xf>
    <xf numFmtId="0" fontId="23" fillId="0" borderId="4" xfId="0" applyFont="1" applyBorder="1" applyAlignment="1">
      <alignment horizontal="center" vertical="top" wrapText="1"/>
    </xf>
    <xf numFmtId="0" fontId="39" fillId="0" borderId="4" xfId="0" applyFont="1" applyBorder="1" applyAlignment="1">
      <alignment horizontal="center" vertical="center" wrapText="1"/>
    </xf>
    <xf numFmtId="0" fontId="43" fillId="3" borderId="6" xfId="0" applyFont="1" applyFill="1" applyBorder="1" applyAlignment="1">
      <alignment horizontal="center" vertical="top" wrapText="1"/>
    </xf>
    <xf numFmtId="0" fontId="26" fillId="0" borderId="3" xfId="0" applyFont="1" applyBorder="1" applyAlignment="1">
      <alignment horizontal="center" vertical="center"/>
    </xf>
    <xf numFmtId="0" fontId="26" fillId="0" borderId="2" xfId="0" applyFont="1" applyBorder="1" applyAlignment="1">
      <alignment horizontal="center" vertical="top"/>
    </xf>
    <xf numFmtId="0" fontId="26" fillId="0" borderId="1" xfId="0" applyFont="1" applyBorder="1" applyAlignment="1">
      <alignment horizontal="center" vertical="top"/>
    </xf>
    <xf numFmtId="0" fontId="0" fillId="3" borderId="2" xfId="0" applyFill="1" applyBorder="1" applyAlignment="1">
      <alignment horizontal="center" vertical="top" wrapText="1"/>
    </xf>
    <xf numFmtId="0" fontId="28" fillId="11" borderId="6" xfId="0" applyFont="1" applyFill="1" applyBorder="1" applyAlignment="1">
      <alignment horizontal="center" vertical="top"/>
    </xf>
    <xf numFmtId="0" fontId="43" fillId="3" borderId="7" xfId="0" applyFont="1" applyFill="1" applyBorder="1" applyAlignment="1">
      <alignment horizontal="center" vertical="center" wrapText="1"/>
    </xf>
    <xf numFmtId="0" fontId="43" fillId="3" borderId="3" xfId="0" applyFont="1" applyFill="1" applyBorder="1" applyAlignment="1">
      <alignment horizontal="center" vertical="top"/>
    </xf>
    <xf numFmtId="0" fontId="43" fillId="3" borderId="2" xfId="0" applyFont="1" applyFill="1" applyBorder="1" applyAlignment="1">
      <alignment horizontal="center" vertical="top"/>
    </xf>
    <xf numFmtId="0" fontId="43" fillId="3" borderId="1" xfId="0" applyFont="1" applyFill="1" applyBorder="1" applyAlignment="1">
      <alignment horizontal="center" vertical="top"/>
    </xf>
    <xf numFmtId="0" fontId="43" fillId="3" borderId="3" xfId="0" applyFont="1" applyFill="1" applyBorder="1" applyAlignment="1">
      <alignment horizontal="center" vertical="center"/>
    </xf>
    <xf numFmtId="0" fontId="43" fillId="3" borderId="2" xfId="0" applyFont="1" applyFill="1" applyBorder="1" applyAlignment="1">
      <alignment horizontal="center" vertical="center"/>
    </xf>
    <xf numFmtId="0" fontId="43"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28" fillId="11" borderId="3" xfId="0" applyFont="1" applyFill="1" applyBorder="1" applyAlignment="1">
      <alignment horizontal="center"/>
    </xf>
    <xf numFmtId="0" fontId="28" fillId="11" borderId="2" xfId="0" applyFont="1" applyFill="1" applyBorder="1" applyAlignment="1">
      <alignment horizontal="center"/>
    </xf>
    <xf numFmtId="0" fontId="28" fillId="11" borderId="1" xfId="0" applyFont="1" applyFill="1" applyBorder="1" applyAlignment="1">
      <alignment horizontal="center"/>
    </xf>
    <xf numFmtId="0" fontId="26" fillId="0" borderId="2" xfId="0" applyFont="1" applyBorder="1" applyAlignment="1">
      <alignment horizontal="center" vertical="center"/>
    </xf>
    <xf numFmtId="0" fontId="26" fillId="0" borderId="1" xfId="0" applyFont="1" applyBorder="1" applyAlignment="1">
      <alignment horizontal="center" vertical="center"/>
    </xf>
    <xf numFmtId="0" fontId="28" fillId="11" borderId="3" xfId="0" applyFont="1" applyFill="1" applyBorder="1" applyAlignment="1">
      <alignment horizontal="center" wrapText="1"/>
    </xf>
    <xf numFmtId="0" fontId="28" fillId="11" borderId="2" xfId="0" applyFont="1" applyFill="1" applyBorder="1" applyAlignment="1">
      <alignment horizontal="center" wrapText="1"/>
    </xf>
    <xf numFmtId="0" fontId="28" fillId="11" borderId="1" xfId="0" applyFont="1" applyFill="1" applyBorder="1" applyAlignment="1">
      <alignment horizontal="center" wrapText="1"/>
    </xf>
    <xf numFmtId="0" fontId="28" fillId="11" borderId="7" xfId="0" applyFont="1" applyFill="1" applyBorder="1" applyAlignment="1">
      <alignment horizontal="center"/>
    </xf>
    <xf numFmtId="0" fontId="28" fillId="11" borderId="6" xfId="0" applyFont="1" applyFill="1" applyBorder="1" applyAlignment="1">
      <alignment horizontal="center"/>
    </xf>
    <xf numFmtId="0" fontId="28" fillId="11" borderId="5" xfId="0" applyFont="1" applyFill="1" applyBorder="1" applyAlignment="1">
      <alignment horizontal="center"/>
    </xf>
    <xf numFmtId="0" fontId="43" fillId="3" borderId="5" xfId="0" applyFont="1" applyFill="1" applyBorder="1" applyAlignment="1">
      <alignment horizontal="center" vertical="top" wrapText="1"/>
    </xf>
    <xf numFmtId="0" fontId="6" fillId="3" borderId="3" xfId="0" applyFont="1" applyFill="1" applyBorder="1" applyAlignment="1" applyProtection="1">
      <alignment horizontal="center" vertical="top" wrapText="1"/>
      <protection locked="0"/>
    </xf>
    <xf numFmtId="0" fontId="6" fillId="3" borderId="2" xfId="0" applyFont="1" applyFill="1" applyBorder="1" applyAlignment="1" applyProtection="1">
      <alignment horizontal="center" vertical="top" wrapText="1"/>
      <protection locked="0"/>
    </xf>
    <xf numFmtId="0" fontId="6" fillId="3" borderId="1" xfId="0" applyFont="1" applyFill="1" applyBorder="1" applyAlignment="1" applyProtection="1">
      <alignment horizontal="center" vertical="top" wrapText="1"/>
      <protection locked="0"/>
    </xf>
    <xf numFmtId="0" fontId="32" fillId="2" borderId="3" xfId="0" applyFont="1" applyFill="1" applyBorder="1" applyAlignment="1">
      <alignment horizontal="center" wrapText="1"/>
    </xf>
    <xf numFmtId="0" fontId="32" fillId="2" borderId="2" xfId="0" applyFont="1" applyFill="1" applyBorder="1" applyAlignment="1">
      <alignment horizontal="center" wrapText="1"/>
    </xf>
    <xf numFmtId="0" fontId="32" fillId="2" borderId="1" xfId="0" applyFont="1" applyFill="1" applyBorder="1" applyAlignment="1">
      <alignment horizontal="center" wrapText="1"/>
    </xf>
    <xf numFmtId="0" fontId="28" fillId="11" borderId="7" xfId="0" applyFont="1" applyFill="1" applyBorder="1" applyAlignment="1">
      <alignment horizontal="center" vertical="top"/>
    </xf>
    <xf numFmtId="0" fontId="43" fillId="3" borderId="7" xfId="0" applyFont="1" applyFill="1" applyBorder="1" applyAlignment="1">
      <alignment horizontal="center" vertical="top" wrapText="1"/>
    </xf>
    <xf numFmtId="0" fontId="20" fillId="2" borderId="4" xfId="0" applyFont="1" applyFill="1" applyBorder="1" applyAlignment="1" applyProtection="1">
      <alignment horizontal="center" vertical="top" wrapText="1"/>
      <protection locked="0"/>
    </xf>
    <xf numFmtId="0" fontId="22" fillId="2" borderId="4" xfId="0" applyFont="1" applyFill="1" applyBorder="1" applyAlignment="1" applyProtection="1">
      <alignment horizontal="center" vertical="top" wrapText="1"/>
      <protection locked="0"/>
    </xf>
    <xf numFmtId="0" fontId="14" fillId="2" borderId="2" xfId="0" applyFont="1" applyFill="1" applyBorder="1" applyAlignment="1">
      <alignment horizontal="center" vertical="top"/>
    </xf>
    <xf numFmtId="0" fontId="20" fillId="2" borderId="4" xfId="0" applyFont="1" applyFill="1" applyBorder="1" applyAlignment="1" applyProtection="1">
      <alignment horizontal="center" vertical="top" wrapText="1"/>
      <protection hidden="1"/>
    </xf>
    <xf numFmtId="0" fontId="23" fillId="2" borderId="2" xfId="0" applyFont="1" applyFill="1" applyBorder="1" applyAlignment="1" applyProtection="1">
      <alignment horizontal="left" vertical="top" wrapText="1"/>
      <protection hidden="1"/>
    </xf>
    <xf numFmtId="0" fontId="15" fillId="2" borderId="11" xfId="0" applyFont="1" applyFill="1" applyBorder="1" applyAlignment="1" applyProtection="1">
      <alignment horizontal="center" vertical="center" wrapText="1"/>
      <protection hidden="1"/>
    </xf>
    <xf numFmtId="0" fontId="27" fillId="2" borderId="11" xfId="0" applyFont="1" applyFill="1" applyBorder="1" applyAlignment="1">
      <alignment horizontal="center" vertical="center"/>
    </xf>
    <xf numFmtId="0" fontId="27" fillId="2" borderId="0" xfId="0" applyFont="1" applyFill="1" applyAlignment="1">
      <alignment horizontal="center" vertical="center"/>
    </xf>
    <xf numFmtId="0" fontId="27" fillId="2" borderId="6" xfId="0" applyFont="1" applyFill="1" applyBorder="1" applyAlignment="1">
      <alignment horizontal="center" vertical="center"/>
    </xf>
    <xf numFmtId="0" fontId="26" fillId="2" borderId="2" xfId="0" applyFont="1" applyFill="1" applyBorder="1" applyAlignment="1">
      <alignment horizontal="center" vertical="center" wrapText="1"/>
    </xf>
    <xf numFmtId="0" fontId="23" fillId="2" borderId="4" xfId="0" applyFont="1" applyFill="1" applyBorder="1" applyAlignment="1" applyProtection="1">
      <alignment horizontal="left" vertical="top" wrapText="1"/>
      <protection hidden="1"/>
    </xf>
    <xf numFmtId="0" fontId="22" fillId="2" borderId="2" xfId="0" applyFont="1" applyFill="1" applyBorder="1" applyAlignment="1" applyProtection="1">
      <alignment horizontal="center" vertical="top" wrapText="1"/>
      <protection locked="0"/>
    </xf>
    <xf numFmtId="0" fontId="22" fillId="2" borderId="2" xfId="0" applyFont="1" applyFill="1" applyBorder="1" applyAlignment="1" applyProtection="1">
      <alignment horizontal="left" vertical="top" wrapText="1"/>
      <protection hidden="1"/>
    </xf>
    <xf numFmtId="0" fontId="28" fillId="2" borderId="2" xfId="0" applyFont="1" applyFill="1" applyBorder="1" applyAlignment="1">
      <alignment horizontal="center" vertical="top"/>
    </xf>
    <xf numFmtId="0" fontId="4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2" fillId="2" borderId="4" xfId="0" applyFont="1" applyFill="1" applyBorder="1" applyAlignment="1" applyProtection="1">
      <alignment horizontal="left" vertical="top" wrapText="1"/>
      <protection locked="0"/>
    </xf>
    <xf numFmtId="0" fontId="23" fillId="2" borderId="4" xfId="0" applyFont="1" applyFill="1" applyBorder="1" applyAlignment="1">
      <alignment horizontal="center" vertical="center" wrapText="1"/>
    </xf>
    <xf numFmtId="0" fontId="28" fillId="2" borderId="1" xfId="0" applyFont="1" applyFill="1" applyBorder="1" applyAlignment="1">
      <alignment horizontal="center" vertical="top"/>
    </xf>
    <xf numFmtId="0" fontId="28" fillId="2" borderId="6" xfId="0" applyFont="1" applyFill="1" applyBorder="1" applyAlignment="1">
      <alignment horizontal="center" vertical="top"/>
    </xf>
    <xf numFmtId="0" fontId="43" fillId="2" borderId="5"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43" fillId="2" borderId="1" xfId="0" applyFont="1" applyFill="1" applyBorder="1" applyAlignment="1">
      <alignment horizontal="center" vertical="top" wrapText="1"/>
    </xf>
    <xf numFmtId="0" fontId="26" fillId="2" borderId="6"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8" fillId="11" borderId="1" xfId="0" applyFont="1" applyFill="1" applyBorder="1" applyAlignment="1">
      <alignment horizontal="center" vertical="center"/>
    </xf>
    <xf numFmtId="0" fontId="43" fillId="3" borderId="12" xfId="0" applyFont="1" applyFill="1" applyBorder="1" applyAlignment="1">
      <alignment horizontal="center" vertical="center" wrapText="1"/>
    </xf>
    <xf numFmtId="0" fontId="43" fillId="3" borderId="11" xfId="0" applyFont="1" applyFill="1" applyBorder="1" applyAlignment="1">
      <alignment horizontal="center" vertical="center" wrapText="1"/>
    </xf>
    <xf numFmtId="0" fontId="43" fillId="3" borderId="10" xfId="0" applyFont="1" applyFill="1" applyBorder="1" applyAlignment="1">
      <alignment horizontal="center" vertical="center" wrapText="1"/>
    </xf>
    <xf numFmtId="0" fontId="27" fillId="3" borderId="4" xfId="0" applyFont="1" applyFill="1" applyBorder="1" applyAlignment="1">
      <alignment horizontal="center" vertical="center"/>
    </xf>
    <xf numFmtId="0" fontId="66" fillId="3" borderId="4" xfId="0" applyFont="1" applyFill="1" applyBorder="1" applyAlignment="1">
      <alignment horizontal="center" vertical="center"/>
    </xf>
    <xf numFmtId="0" fontId="14" fillId="0" borderId="4" xfId="0" applyFont="1" applyBorder="1" applyAlignment="1">
      <alignment horizontal="left" vertical="top"/>
    </xf>
    <xf numFmtId="0" fontId="14" fillId="0" borderId="2" xfId="0" applyFont="1" applyBorder="1" applyAlignment="1">
      <alignment horizontal="left" vertical="top"/>
    </xf>
    <xf numFmtId="0" fontId="20" fillId="0" borderId="4" xfId="0" applyFont="1" applyBorder="1" applyAlignment="1" applyProtection="1">
      <alignment horizontal="left" vertical="top" wrapText="1"/>
      <protection hidden="1"/>
    </xf>
    <xf numFmtId="0" fontId="28" fillId="2" borderId="2" xfId="0" applyFont="1" applyFill="1" applyBorder="1" applyAlignment="1" applyProtection="1">
      <alignment horizontal="left" vertical="top" wrapText="1"/>
      <protection hidden="1"/>
    </xf>
    <xf numFmtId="0" fontId="28" fillId="2" borderId="1" xfId="0" applyFont="1" applyFill="1" applyBorder="1" applyAlignment="1" applyProtection="1">
      <alignment horizontal="left" vertical="top" wrapText="1"/>
      <protection hidden="1"/>
    </xf>
    <xf numFmtId="0" fontId="13" fillId="2" borderId="2" xfId="0" applyFont="1" applyFill="1" applyBorder="1" applyAlignment="1" applyProtection="1">
      <alignment horizontal="center" vertical="top" wrapText="1"/>
      <protection locked="0"/>
    </xf>
    <xf numFmtId="0" fontId="13" fillId="2" borderId="1" xfId="0" applyFont="1" applyFill="1" applyBorder="1" applyAlignment="1" applyProtection="1">
      <alignment horizontal="center" vertical="top" wrapText="1"/>
      <protection locked="0"/>
    </xf>
    <xf numFmtId="0" fontId="20" fillId="0" borderId="4" xfId="0" applyFont="1" applyBorder="1" applyAlignment="1" applyProtection="1">
      <alignment horizontal="left" vertical="center" wrapText="1"/>
      <protection locked="0"/>
    </xf>
    <xf numFmtId="0" fontId="15" fillId="10" borderId="11" xfId="0" applyFont="1" applyFill="1" applyBorder="1" applyAlignment="1" applyProtection="1">
      <alignment horizontal="left" vertical="center" wrapText="1"/>
      <protection hidden="1"/>
    </xf>
    <xf numFmtId="0" fontId="26" fillId="2" borderId="4" xfId="0" applyFont="1" applyFill="1" applyBorder="1" applyAlignment="1">
      <alignment horizontal="left" vertical="top" wrapText="1"/>
    </xf>
    <xf numFmtId="0" fontId="14" fillId="2" borderId="4" xfId="0" applyFont="1" applyFill="1" applyBorder="1" applyAlignment="1">
      <alignment horizontal="left" vertical="top"/>
    </xf>
    <xf numFmtId="0" fontId="27" fillId="3" borderId="11" xfId="0" applyFont="1" applyFill="1" applyBorder="1" applyAlignment="1">
      <alignment horizontal="left" vertical="center"/>
    </xf>
    <xf numFmtId="0" fontId="66" fillId="2" borderId="11" xfId="0" applyFont="1" applyFill="1" applyBorder="1" applyAlignment="1">
      <alignment horizontal="center" vertical="center"/>
    </xf>
    <xf numFmtId="0" fontId="66" fillId="2" borderId="10" xfId="0" applyFont="1" applyFill="1" applyBorder="1" applyAlignment="1">
      <alignment horizontal="center" vertical="center"/>
    </xf>
    <xf numFmtId="0" fontId="27" fillId="3" borderId="0" xfId="0" applyFont="1" applyFill="1" applyAlignment="1">
      <alignment horizontal="left" vertical="center"/>
    </xf>
    <xf numFmtId="0" fontId="66" fillId="2" borderId="0" xfId="0" applyFont="1" applyFill="1" applyAlignment="1">
      <alignment horizontal="center" vertical="center"/>
    </xf>
    <xf numFmtId="0" fontId="66" fillId="2" borderId="20" xfId="0" applyFont="1" applyFill="1" applyBorder="1" applyAlignment="1">
      <alignment horizontal="center" vertical="center"/>
    </xf>
    <xf numFmtId="0" fontId="27" fillId="3" borderId="6" xfId="0" applyFont="1" applyFill="1" applyBorder="1" applyAlignment="1">
      <alignment horizontal="left" vertical="center"/>
    </xf>
    <xf numFmtId="0" fontId="66" fillId="2" borderId="6" xfId="0" applyFont="1" applyFill="1" applyBorder="1" applyAlignment="1">
      <alignment horizontal="center" vertical="center"/>
    </xf>
    <xf numFmtId="0" fontId="66" fillId="2" borderId="5" xfId="0" applyFont="1" applyFill="1" applyBorder="1" applyAlignment="1">
      <alignment horizontal="center" vertical="center"/>
    </xf>
    <xf numFmtId="0" fontId="26" fillId="10" borderId="2" xfId="0" applyFont="1" applyFill="1" applyBorder="1" applyAlignment="1">
      <alignment horizontal="left" vertical="center" wrapText="1"/>
    </xf>
    <xf numFmtId="0" fontId="25" fillId="2" borderId="2"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8" fillId="11" borderId="3" xfId="0" applyFont="1" applyFill="1" applyBorder="1" applyAlignment="1">
      <alignment horizontal="center" vertical="top" wrapText="1"/>
    </xf>
    <xf numFmtId="0" fontId="13" fillId="2" borderId="2" xfId="0" applyFont="1" applyFill="1" applyBorder="1" applyAlignment="1" applyProtection="1">
      <alignment horizontal="left" vertical="top" wrapText="1"/>
      <protection hidden="1"/>
    </xf>
    <xf numFmtId="0" fontId="13" fillId="2" borderId="1" xfId="0" applyFont="1" applyFill="1" applyBorder="1" applyAlignment="1" applyProtection="1">
      <alignment horizontal="left" vertical="top" wrapText="1"/>
      <protection hidden="1"/>
    </xf>
    <xf numFmtId="0" fontId="23" fillId="0" borderId="4" xfId="0" applyFont="1" applyBorder="1" applyAlignment="1">
      <alignment horizontal="left" vertical="center" wrapText="1"/>
    </xf>
    <xf numFmtId="0" fontId="28" fillId="11" borderId="7" xfId="0" applyFont="1" applyFill="1" applyBorder="1" applyAlignment="1">
      <alignment horizontal="center" vertical="top" wrapText="1"/>
    </xf>
    <xf numFmtId="0" fontId="28" fillId="11" borderId="6" xfId="0" applyFont="1" applyFill="1" applyBorder="1" applyAlignment="1">
      <alignment horizontal="center" vertical="top" wrapText="1"/>
    </xf>
    <xf numFmtId="0" fontId="32" fillId="3" borderId="3" xfId="0" applyFont="1" applyFill="1" applyBorder="1" applyAlignment="1">
      <alignment horizontal="center"/>
    </xf>
    <xf numFmtId="0" fontId="32" fillId="3" borderId="2" xfId="0" applyFont="1" applyFill="1" applyBorder="1" applyAlignment="1">
      <alignment horizontal="center"/>
    </xf>
    <xf numFmtId="0" fontId="32" fillId="3" borderId="1" xfId="0" applyFont="1" applyFill="1" applyBorder="1" applyAlignment="1">
      <alignment horizontal="center"/>
    </xf>
    <xf numFmtId="0" fontId="4" fillId="3" borderId="3" xfId="0" applyFont="1" applyFill="1" applyBorder="1" applyAlignment="1">
      <alignment horizontal="center" vertical="top" wrapText="1"/>
    </xf>
    <xf numFmtId="0" fontId="4" fillId="3" borderId="1" xfId="0" applyFont="1" applyFill="1" applyBorder="1" applyAlignment="1">
      <alignment horizontal="center" vertical="top" wrapText="1"/>
    </xf>
    <xf numFmtId="0" fontId="78" fillId="0" borderId="4" xfId="0" applyFont="1" applyBorder="1" applyAlignment="1" applyProtection="1">
      <alignment horizontal="center" vertical="top" wrapText="1"/>
      <protection locked="0"/>
    </xf>
    <xf numFmtId="0" fontId="10" fillId="0" borderId="4" xfId="0" applyFont="1" applyBorder="1" applyAlignment="1" applyProtection="1">
      <alignment horizontal="center" vertical="top" wrapText="1"/>
      <protection locked="0"/>
    </xf>
    <xf numFmtId="0" fontId="78" fillId="0" borderId="4" xfId="0" applyFont="1" applyBorder="1" applyAlignment="1" applyProtection="1">
      <alignment horizontal="center" vertical="top" wrapText="1"/>
      <protection hidden="1"/>
    </xf>
    <xf numFmtId="0" fontId="52" fillId="0" borderId="2" xfId="0" applyFont="1" applyBorder="1" applyAlignment="1" applyProtection="1">
      <alignment horizontal="left" vertical="top" wrapText="1"/>
      <protection hidden="1"/>
    </xf>
    <xf numFmtId="0" fontId="52" fillId="0" borderId="1" xfId="0" applyFont="1" applyBorder="1" applyAlignment="1" applyProtection="1">
      <alignment horizontal="left" vertical="top" wrapText="1"/>
      <protection hidden="1"/>
    </xf>
    <xf numFmtId="0" fontId="14" fillId="10" borderId="11" xfId="0" applyFont="1" applyFill="1" applyBorder="1" applyAlignment="1" applyProtection="1">
      <alignment horizontal="center" vertical="center" wrapText="1"/>
      <protection hidden="1"/>
    </xf>
    <xf numFmtId="0" fontId="27" fillId="3" borderId="10" xfId="0" applyFont="1" applyFill="1" applyBorder="1" applyAlignment="1">
      <alignment horizontal="center" vertical="center"/>
    </xf>
    <xf numFmtId="0" fontId="27" fillId="3" borderId="20" xfId="0" applyFont="1" applyFill="1" applyBorder="1" applyAlignment="1">
      <alignment horizontal="center" vertical="center"/>
    </xf>
    <xf numFmtId="0" fontId="27" fillId="3" borderId="5" xfId="0" applyFont="1" applyFill="1" applyBorder="1" applyAlignment="1">
      <alignment horizontal="center" vertical="center"/>
    </xf>
    <xf numFmtId="0" fontId="26" fillId="10" borderId="1" xfId="0" applyFont="1" applyFill="1" applyBorder="1" applyAlignment="1">
      <alignment horizontal="center" vertical="center" wrapText="1"/>
    </xf>
    <xf numFmtId="0" fontId="52" fillId="0" borderId="4" xfId="0" applyFont="1" applyBorder="1" applyAlignment="1" applyProtection="1">
      <alignment horizontal="left" vertical="top" wrapText="1"/>
      <protection hidden="1"/>
    </xf>
    <xf numFmtId="0" fontId="10" fillId="0" borderId="2" xfId="0" applyFont="1" applyBorder="1" applyAlignment="1" applyProtection="1">
      <alignment horizontal="center" vertical="top" wrapText="1"/>
      <protection locked="0"/>
    </xf>
    <xf numFmtId="0" fontId="10" fillId="0" borderId="1" xfId="0" applyFont="1" applyBorder="1" applyAlignment="1" applyProtection="1">
      <alignment horizontal="center" vertical="top" wrapText="1"/>
      <protection locked="0"/>
    </xf>
    <xf numFmtId="0" fontId="10" fillId="0" borderId="2" xfId="0" applyFont="1" applyBorder="1" applyAlignment="1" applyProtection="1">
      <alignment horizontal="left" vertical="top" wrapText="1"/>
      <protection hidden="1"/>
    </xf>
    <xf numFmtId="0" fontId="10" fillId="0" borderId="1" xfId="0" applyFont="1" applyBorder="1" applyAlignment="1" applyProtection="1">
      <alignment horizontal="left" vertical="top" wrapText="1"/>
      <protection hidden="1"/>
    </xf>
    <xf numFmtId="0" fontId="50" fillId="2" borderId="2" xfId="0" applyFont="1" applyFill="1" applyBorder="1" applyAlignment="1">
      <alignment horizontal="center" vertical="top"/>
    </xf>
    <xf numFmtId="0" fontId="10" fillId="0" borderId="4" xfId="0" applyFont="1" applyBorder="1" applyAlignment="1" applyProtection="1">
      <alignment horizontal="left" vertical="top" wrapText="1"/>
      <protection locked="0"/>
    </xf>
    <xf numFmtId="0" fontId="52" fillId="0" borderId="4" xfId="0" applyFont="1" applyBorder="1" applyAlignment="1">
      <alignment horizontal="center" vertical="center" wrapText="1"/>
    </xf>
    <xf numFmtId="0" fontId="26" fillId="2" borderId="1" xfId="0" applyFont="1" applyFill="1" applyBorder="1" applyAlignment="1">
      <alignment horizontal="center" vertical="top"/>
    </xf>
    <xf numFmtId="0" fontId="0" fillId="3" borderId="2" xfId="0" applyFill="1" applyBorder="1" applyAlignment="1">
      <alignment horizontal="center" vertical="center" wrapText="1"/>
    </xf>
  </cellXfs>
  <cellStyles count="3">
    <cellStyle name="Hyperlink 2" xfId="2"/>
    <cellStyle name="Normal" xfId="0" builtinId="0"/>
    <cellStyle name="Percent" xfId="1" builtinId="5"/>
  </cellStyles>
  <dxfs count="22">
    <dxf>
      <font>
        <color rgb="FF9C0006"/>
      </font>
      <fill>
        <patternFill>
          <bgColor rgb="FFFFC7CE"/>
        </patternFill>
      </fill>
    </dxf>
    <dxf>
      <fill>
        <patternFill patternType="solid">
          <fgColor rgb="FF0070C0"/>
          <bgColor rgb="FF000000"/>
        </patternFill>
      </fill>
    </dxf>
    <dxf>
      <font>
        <color rgb="FF9C0006"/>
      </font>
      <fill>
        <patternFill>
          <bgColor rgb="FFFFC7CE"/>
        </patternFill>
      </fill>
    </dxf>
    <dxf>
      <fill>
        <patternFill patternType="solid">
          <fgColor rgb="FF0070C0"/>
          <bgColor rgb="FF000000"/>
        </patternFill>
      </fill>
    </dxf>
    <dxf>
      <font>
        <color rgb="FF9C0006"/>
      </font>
      <fill>
        <patternFill>
          <bgColor rgb="FFFFC7CE"/>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
      <fill>
        <patternFill patternType="solid">
          <fgColor rgb="FF0070C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115450</xdr:colOff>
      <xdr:row>2</xdr:row>
      <xdr:rowOff>1</xdr:rowOff>
    </xdr:from>
    <xdr:to>
      <xdr:col>2</xdr:col>
      <xdr:colOff>4119</xdr:colOff>
      <xdr:row>8</xdr:row>
      <xdr:rowOff>392640</xdr:rowOff>
    </xdr:to>
    <xdr:pic>
      <xdr:nvPicPr>
        <xdr:cNvPr id="2" name="Picture 1">
          <a:extLst>
            <a:ext uri="{FF2B5EF4-FFF2-40B4-BE49-F238E27FC236}">
              <a16:creationId xmlns:a16="http://schemas.microsoft.com/office/drawing/2014/main" xmlns="" id="{22482BDE-D0D2-43B3-8AD6-9B0D191068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15450" y="857251"/>
          <a:ext cx="3188855" cy="2964389"/>
        </a:xfrm>
        <a:prstGeom prst="rect">
          <a:avLst/>
        </a:prstGeom>
      </xdr:spPr>
    </xdr:pic>
    <xdr:clientData/>
  </xdr:twoCellAnchor>
  <xdr:twoCellAnchor editAs="oneCell">
    <xdr:from>
      <xdr:col>5</xdr:col>
      <xdr:colOff>519547</xdr:colOff>
      <xdr:row>2</xdr:row>
      <xdr:rowOff>111125</xdr:rowOff>
    </xdr:from>
    <xdr:to>
      <xdr:col>6</xdr:col>
      <xdr:colOff>1366332</xdr:colOff>
      <xdr:row>9</xdr:row>
      <xdr:rowOff>323278</xdr:rowOff>
    </xdr:to>
    <xdr:pic>
      <xdr:nvPicPr>
        <xdr:cNvPr id="3" name="Picture 2">
          <a:extLst>
            <a:ext uri="{FF2B5EF4-FFF2-40B4-BE49-F238E27FC236}">
              <a16:creationId xmlns:a16="http://schemas.microsoft.com/office/drawing/2014/main" xmlns="" id="{FDCFFDAD-5898-4DC5-9246-35B84463AE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7377547" y="968375"/>
          <a:ext cx="2942285" cy="32125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apple\Downloads\Summary%20and%20Table%20of%20Conten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ummary and Table of Conte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tabColor theme="5" tint="0.39997558519241921"/>
  </sheetPr>
  <dimension ref="B1:I111"/>
  <sheetViews>
    <sheetView view="pageBreakPreview" zoomScale="60" zoomScaleNormal="96" zoomScalePageLayoutView="90" workbookViewId="0">
      <selection activeCell="E7" sqref="E7"/>
    </sheetView>
  </sheetViews>
  <sheetFormatPr defaultColWidth="8.7109375" defaultRowHeight="15"/>
  <cols>
    <col min="1" max="1" width="8.7109375" style="1"/>
    <col min="2" max="2" width="26.140625" style="1" customWidth="1"/>
    <col min="3" max="3" width="23.28515625" style="1" customWidth="1"/>
    <col min="4" max="4" width="25.42578125" style="1" customWidth="1"/>
    <col min="5" max="5" width="29.140625" style="1" customWidth="1"/>
    <col min="6" max="6" width="23.140625" style="1" customWidth="1"/>
    <col min="7" max="7" width="24.28515625" style="1" customWidth="1"/>
    <col min="8" max="8" width="32.28515625" style="699" customWidth="1"/>
    <col min="9" max="9" width="23.42578125" style="699" customWidth="1"/>
    <col min="10" max="16384" width="8.7109375" style="1"/>
  </cols>
  <sheetData>
    <row r="1" spans="3:8" ht="26.25">
      <c r="C1" s="822" t="s">
        <v>7005</v>
      </c>
      <c r="D1" s="822"/>
      <c r="E1" s="822"/>
      <c r="F1" s="822"/>
      <c r="G1" s="822"/>
      <c r="H1" s="785" t="s">
        <v>7014</v>
      </c>
    </row>
    <row r="2" spans="3:8">
      <c r="C2" s="823"/>
      <c r="D2" s="824"/>
      <c r="E2" s="824"/>
      <c r="F2" s="824"/>
      <c r="G2" s="824"/>
      <c r="H2" s="825"/>
    </row>
    <row r="3" spans="3:8" ht="39" customHeight="1">
      <c r="C3" s="828" t="s">
        <v>6982</v>
      </c>
      <c r="D3" s="828"/>
      <c r="E3" s="828"/>
      <c r="F3" s="828"/>
      <c r="G3" s="828"/>
      <c r="H3" s="828"/>
    </row>
    <row r="4" spans="3:8" s="6" customFormat="1" ht="39.75" customHeight="1">
      <c r="C4" s="786" t="s">
        <v>161</v>
      </c>
      <c r="D4" s="786" t="s">
        <v>7015</v>
      </c>
      <c r="E4" s="787" t="s">
        <v>157</v>
      </c>
      <c r="F4" s="787" t="s">
        <v>6987</v>
      </c>
      <c r="G4" s="787" t="s">
        <v>154</v>
      </c>
      <c r="H4" s="829" t="s">
        <v>6992</v>
      </c>
    </row>
    <row r="5" spans="3:8" s="6" customFormat="1" ht="71.650000000000006" customHeight="1">
      <c r="C5" s="5">
        <f>'Emergency '!D743</f>
        <v>1</v>
      </c>
      <c r="D5" s="5">
        <f>'Labour Room (LaQshya)'!D659</f>
        <v>1</v>
      </c>
      <c r="E5" s="5">
        <f>ICU!D721</f>
        <v>1</v>
      </c>
      <c r="F5" s="5">
        <f>OT!D720</f>
        <v>1</v>
      </c>
      <c r="G5" s="5">
        <f>Pharmacy!D618</f>
        <v>1</v>
      </c>
      <c r="H5" s="830"/>
    </row>
    <row r="6" spans="3:8" s="6" customFormat="1" ht="36" customHeight="1">
      <c r="C6" s="786" t="s">
        <v>160</v>
      </c>
      <c r="D6" s="786" t="s">
        <v>6993</v>
      </c>
      <c r="E6" s="786" t="s">
        <v>6983</v>
      </c>
      <c r="F6" s="788" t="s">
        <v>159</v>
      </c>
      <c r="G6" s="789" t="s">
        <v>6990</v>
      </c>
      <c r="H6" s="833">
        <f>('Emergency '!B743+OPD!B797+'Labour Room (LaQshya)'!B659+'Maternity Ward'!B705+'Ped Ward'!B685+'SNCU '!B740+'NRC '!B712+OT!B720+'M-OT (LaQshya)'!B646+'PP Unit'!B757+ICU!B721+IPD!B669+'Blood Bank'!B658+Lab!B675+'Radiology '!B626+Pharmacy!B618+'Auxillary services'!B647+'Mortuary '!B590+Admin!B888)/('Emergency '!C743+OPD!C797+'Labour Room (LaQshya)'!C659+'Maternity Ward'!C705+'Ped Ward'!C685+'SNCU '!C740+'NRC '!C712+OT!C720+'M-OT (LaQshya)'!C646+'PP Unit'!C757+ICU!C721+IPD!C669+'Blood Bank'!C658+Lab!C675+'Radiology '!C626+Pharmacy!C618+'Auxillary services'!C647+'Mortuary '!C590+Admin!C888)</f>
        <v>0.99992601361349509</v>
      </c>
    </row>
    <row r="7" spans="3:8" s="6" customFormat="1" ht="78.400000000000006" customHeight="1">
      <c r="C7" s="5">
        <f>OPD!D797</f>
        <v>1</v>
      </c>
      <c r="D7" s="5">
        <f>'M-OT (LaQshya)'!D646</f>
        <v>1</v>
      </c>
      <c r="E7" s="5">
        <f>'Maternity Ward'!D705</f>
        <v>1</v>
      </c>
      <c r="F7" s="5">
        <f>'NRC '!D712</f>
        <v>1</v>
      </c>
      <c r="G7" s="5">
        <f>'Auxillary services'!D647</f>
        <v>1</v>
      </c>
      <c r="H7" s="834"/>
    </row>
    <row r="8" spans="3:8" s="6" customFormat="1" ht="28.9" customHeight="1">
      <c r="C8" s="787" t="s">
        <v>156</v>
      </c>
      <c r="D8" s="787" t="s">
        <v>158</v>
      </c>
      <c r="E8" s="787" t="s">
        <v>6984</v>
      </c>
      <c r="F8" s="787" t="s">
        <v>6988</v>
      </c>
      <c r="G8" s="787" t="s">
        <v>6989</v>
      </c>
      <c r="H8" s="831" t="s">
        <v>6991</v>
      </c>
    </row>
    <row r="9" spans="3:8" s="6" customFormat="1" ht="73.150000000000006" customHeight="1">
      <c r="C9" s="5">
        <f>Lab!D675</f>
        <v>1</v>
      </c>
      <c r="D9" s="5">
        <f>'SNCU '!D740</f>
        <v>1</v>
      </c>
      <c r="E9" s="5">
        <f>'Ped Ward'!D685</f>
        <v>1</v>
      </c>
      <c r="F9" s="5">
        <f>'Blood Bank'!D658</f>
        <v>1</v>
      </c>
      <c r="G9" s="5">
        <f>Admin!D888</f>
        <v>0.99915682967959529</v>
      </c>
      <c r="H9" s="832"/>
    </row>
    <row r="10" spans="3:8" s="6" customFormat="1" ht="28.9" customHeight="1">
      <c r="C10" s="787" t="s">
        <v>155</v>
      </c>
      <c r="D10" s="787" t="s">
        <v>6986</v>
      </c>
      <c r="E10" s="787" t="s">
        <v>6985</v>
      </c>
      <c r="F10" s="787" t="s">
        <v>153</v>
      </c>
      <c r="G10" s="700"/>
      <c r="H10" s="826">
        <f>('Labour Room (LaQshya)'!B659+'M-OT (LaQshya)'!B646)/('Labour Room (LaQshya)'!C659+'M-OT (LaQshya)'!C646)</f>
        <v>1</v>
      </c>
    </row>
    <row r="11" spans="3:8" ht="71.650000000000006" customHeight="1">
      <c r="C11" s="5">
        <f>'Radiology '!D626</f>
        <v>1</v>
      </c>
      <c r="D11" s="5">
        <f>'PP Unit'!D757</f>
        <v>1</v>
      </c>
      <c r="E11" s="5">
        <f>IPD!D669</f>
        <v>1</v>
      </c>
      <c r="F11" s="5">
        <f>'Mortuary '!D590</f>
        <v>1</v>
      </c>
      <c r="G11" s="5"/>
      <c r="H11" s="827"/>
    </row>
    <row r="14" spans="3:8" ht="13.9" customHeight="1"/>
    <row r="15" spans="3:8" hidden="1"/>
    <row r="16" spans="3:8" hidden="1"/>
    <row r="17" spans="2:9" ht="49.15" customHeight="1">
      <c r="C17" s="847" t="str">
        <f>UPPER("Hospital Quality Score Card Area of Concern wise")</f>
        <v>HOSPITAL QUALITY SCORE CARD AREA OF CONCERN WISE</v>
      </c>
      <c r="D17" s="848"/>
      <c r="E17" s="848"/>
      <c r="F17" s="848"/>
    </row>
    <row r="18" spans="2:9">
      <c r="C18" s="790" t="s">
        <v>152</v>
      </c>
      <c r="D18" s="790" t="s">
        <v>151</v>
      </c>
      <c r="E18" s="790" t="s">
        <v>150</v>
      </c>
      <c r="F18" s="790" t="s">
        <v>149</v>
      </c>
    </row>
    <row r="19" spans="2:9" ht="36">
      <c r="C19" s="4">
        <f>('Emergency '!B735+OPD!B789+'Labour Room (LaQshya)'!B651+'Maternity Ward'!B697+'Ped Ward'!B677+'SNCU '!B732+'NRC '!B704+OT!B712+'M-OT (LaQshya)'!B638+'PP Unit'!B749+ICU!B713+IPD!B661+'Blood Bank'!B650+Lab!B667+'Radiology '!B618+Pharmacy!B610+'Auxillary services'!B639+'Mortuary '!B582+Admin!B880)/('Emergency '!C735+OPD!C789+'Labour Room (LaQshya)'!C651+'Maternity Ward'!C697+'Ped Ward'!C677+'SNCU '!C732+'NRC '!C704+OT!C712+'M-OT (LaQshya)'!C638+'PP Unit'!C749+ICU!C713+IPD!C661+'Blood Bank'!C650+Lab!C667+'Radiology '!C618+Pharmacy!C610+'Auxillary services'!C639+'Mortuary '!C582+Admin!C880)</f>
        <v>1</v>
      </c>
      <c r="D19" s="4">
        <f>('Emergency '!B736+OPD!B790+'Labour Room (LaQshya)'!B652+'Maternity Ward'!B698+'Ped Ward'!B678+'SNCU '!B733+'NRC '!B705+OT!B713+'M-OT (LaQshya)'!B639+'PP Unit'!B750+ICU!B714+IPD!B662+'Blood Bank'!B651+Lab!B668+'Radiology '!B619+Pharmacy!B611+'Auxillary services'!B640+'Mortuary '!B583+Admin!B881)/('Emergency '!C736+OPD!C790+'Labour Room (LaQshya)'!C652+'Maternity Ward'!C698+'Ped Ward'!C678+'SNCU '!C733+'NRC '!C705+OT!C713+'M-OT (LaQshya)'!C639+'PP Unit'!C750+ICU!C714+IPD!C662+'Blood Bank'!C651+Lab!C668+'Radiology '!C619+Pharmacy!C611+'Auxillary services'!C640+'Mortuary '!C583+Admin!C881)</f>
        <v>1</v>
      </c>
      <c r="E19" s="4">
        <f>('Emergency '!B737+OPD!B791+'Labour Room (LaQshya)'!B653+'Maternity Ward'!B699+'Ped Ward'!B679+'SNCU '!B734+'NRC '!B706+OT!B714+'M-OT (LaQshya)'!B640+'PP Unit'!B751+ICU!B715+IPD!B663+'Blood Bank'!B652+Lab!B669+'Radiology '!B620+Pharmacy!B612+'Auxillary services'!B641+'Mortuary '!B584+Admin!B882)/('Emergency '!C737+OPD!C791+'Labour Room (LaQshya)'!C653+'Maternity Ward'!C699+'Ped Ward'!C679+'SNCU '!C734+'NRC '!C706+OT!C714+'M-OT (LaQshya)'!C640+'PP Unit'!C751+ICU!C715+IPD!C663+'Blood Bank'!C652+Lab!C669+'Radiology '!C620+Pharmacy!C612+'Auxillary services'!C641+'Mortuary '!C584+Admin!C882)</f>
        <v>0.99961773700305812</v>
      </c>
      <c r="F19" s="4">
        <f>('Emergency '!B738+OPD!B792+'Labour Room (LaQshya)'!B654+'Maternity Ward'!B700+'Ped Ward'!B680+'SNCU '!B735+'NRC '!B707+OT!B715+'M-OT (LaQshya)'!B641+'PP Unit'!B752+ICU!B716+IPD!B664+'Blood Bank'!B653+Lab!B670+'Radiology '!B621+Pharmacy!B613+'Auxillary services'!B642+'Mortuary '!B585+Admin!B883)/('Emergency '!C738+OPD!C792+'Labour Room (LaQshya)'!C654+'Maternity Ward'!C700+'Ped Ward'!C680+'SNCU '!C735+'NRC '!C707+OT!C715+'M-OT (LaQshya)'!C641+'PP Unit'!C752+ICU!C716+IPD!C664+'Blood Bank'!C653+Lab!C670+'Radiology '!C621+Pharmacy!C613+'Auxillary services'!C642+'Mortuary '!C585+Admin!C883)</f>
        <v>1</v>
      </c>
    </row>
    <row r="20" spans="2:9" ht="36">
      <c r="C20" s="849" t="s">
        <v>148</v>
      </c>
      <c r="D20" s="850"/>
      <c r="E20" s="850"/>
      <c r="F20" s="851"/>
    </row>
    <row r="21" spans="2:9" ht="61.5">
      <c r="C21" s="844">
        <f>('Emergency '!B743+OPD!B797+'Labour Room (LaQshya)'!B659+'Maternity Ward'!B705+'Ped Ward'!B685+'SNCU '!B740+'NRC '!B712+OT!B720+'M-OT (LaQshya)'!B646+'PP Unit'!B757+ICU!B721+IPD!B669+'Blood Bank'!B658+Lab!B675+'Radiology '!B626+Pharmacy!B618+'Auxillary services'!B647+'Mortuary '!B590+Admin!B888)/('Emergency '!C743+OPD!C797+'Labour Room (LaQshya)'!C659+'Maternity Ward'!C705+'Ped Ward'!C685+'SNCU '!C740+'NRC '!C712+OT!C720+'M-OT (LaQshya)'!C646+'PP Unit'!C757+ICU!C721+IPD!C669+'Blood Bank'!C658+Lab!C675+'Radiology '!C626+Pharmacy!C618+'Auxillary services'!C647+'Mortuary '!C590+Admin!C888)</f>
        <v>0.99992601361349509</v>
      </c>
      <c r="D21" s="845"/>
      <c r="E21" s="845"/>
      <c r="F21" s="846"/>
    </row>
    <row r="22" spans="2:9">
      <c r="C22" s="790" t="s">
        <v>147</v>
      </c>
      <c r="D22" s="790" t="s">
        <v>146</v>
      </c>
      <c r="E22" s="790" t="s">
        <v>145</v>
      </c>
      <c r="F22" s="790" t="s">
        <v>144</v>
      </c>
    </row>
    <row r="23" spans="2:9" ht="36">
      <c r="C23" s="4">
        <f>('Emergency '!B739+OPD!B793+'Labour Room (LaQshya)'!B655+'Maternity Ward'!B701+'Ped Ward'!B681+'SNCU '!B736+'NRC '!B708+OT!B716+'M-OT (LaQshya)'!B642+'PP Unit'!B753+ICU!B717+IPD!B665+'Blood Bank'!B654+Lab!B671+'Radiology '!B622+Pharmacy!B614+'Auxillary services'!B643+'Mortuary '!B586+Admin!B884)/('Emergency '!C739+OPD!C793+'Labour Room (LaQshya)'!C655+'Maternity Ward'!C701+'Ped Ward'!C681+'SNCU '!C736+'NRC '!C708+OT!C716+'M-OT (LaQshya)'!C642+'PP Unit'!C753+ICU!C717+IPD!C665+'Blood Bank'!C654+Lab!C671+'Radiology '!C622+Pharmacy!C614+'Auxillary services'!C643+'Mortuary '!C586+Admin!C884)</f>
        <v>1</v>
      </c>
      <c r="D23" s="4">
        <f>('Emergency '!B740+OPD!B794+'Labour Room (LaQshya)'!B656+'Maternity Ward'!B702+'Ped Ward'!B682+'SNCU '!B737+'NRC '!B709+OT!B717+'M-OT (LaQshya)'!B643+'PP Unit'!B754+ICU!B718+IPD!B666+'Blood Bank'!B655+Lab!B672+'Radiology '!B623+Pharmacy!B615+'Auxillary services'!B644+'Mortuary '!B587+Admin!B885)/('Emergency '!C740+OPD!C794+'Labour Room (LaQshya)'!C656+'Maternity Ward'!C702+'Ped Ward'!C682+'SNCU '!C737+'NRC '!C709+OT!C717+'M-OT (LaQshya)'!C643+'PP Unit'!C754+ICU!C718+IPD!C666+'Blood Bank'!C655+Lab!C672+'Radiology '!C623+Pharmacy!C615+'Auxillary services'!C644+'Mortuary '!C587+Admin!C885)</f>
        <v>1</v>
      </c>
      <c r="E23" s="4">
        <f>('Emergency '!B741+OPD!B795+'Labour Room (LaQshya)'!B657+'Maternity Ward'!B703+'Ped Ward'!B683+'SNCU '!B738+'NRC '!B710+OT!B718+'M-OT (LaQshya)'!B644+'PP Unit'!B755+ICU!B719+IPD!B667+'Blood Bank'!B656+Lab!B673+'Radiology '!B624+Pharmacy!B616+'Auxillary services'!B645+'Mortuary '!B588+Admin!B886)/('Emergency '!C741+OPD!C795+'Labour Room (LaQshya)'!C657+'Maternity Ward'!C703+'Ped Ward'!C683+'SNCU '!C738+'NRC '!C710+OT!C718+'M-OT (LaQshya)'!C644+'PP Unit'!C755+ICU!C719+IPD!C667+'Blood Bank'!C656+Lab!C673+'Radiology '!C624+Pharmacy!C616+'Auxillary services'!C645+'Mortuary '!C588+Admin!C886)</f>
        <v>1</v>
      </c>
      <c r="F23" s="4">
        <f>('Emergency '!B742+OPD!B796+'Labour Room (LaQshya)'!B658+'Maternity Ward'!B704+'Ped Ward'!B684+'SNCU '!B739+'NRC '!B711+OT!B719+'M-OT (LaQshya)'!B645+'PP Unit'!B756+ICU!B720+IPD!B668+'Blood Bank'!B657+Lab!B674+'Radiology '!B625+Pharmacy!B617+'Auxillary services'!B646+'Mortuary '!B589+Admin!B887)/('Emergency '!C742+OPD!C796+'Labour Room (LaQshya)'!C658+'Maternity Ward'!C704+'Ped Ward'!C684+'SNCU '!C739+'NRC '!C711+OT!C719+'M-OT (LaQshya)'!C645+'PP Unit'!C756+ICU!C720+IPD!C668+'Blood Bank'!C657+Lab!C674+'Radiology '!C625+Pharmacy!C617+'Auxillary services'!C646+'Mortuary '!C589+Admin!C887)</f>
        <v>1</v>
      </c>
    </row>
    <row r="28" spans="2:9" ht="26.25">
      <c r="B28" s="707" t="s">
        <v>1456</v>
      </c>
      <c r="C28" s="840" t="s">
        <v>6994</v>
      </c>
      <c r="D28" s="840"/>
      <c r="E28" s="840"/>
      <c r="F28" s="840"/>
      <c r="G28" s="840"/>
      <c r="H28" s="706" t="s">
        <v>6995</v>
      </c>
      <c r="I28" s="706" t="s">
        <v>6991</v>
      </c>
    </row>
    <row r="29" spans="2:9" ht="47.25" customHeight="1">
      <c r="B29" s="703"/>
      <c r="C29" s="841" t="s">
        <v>7016</v>
      </c>
      <c r="D29" s="842"/>
      <c r="E29" s="842"/>
      <c r="F29" s="842"/>
      <c r="G29" s="843"/>
      <c r="H29" s="703"/>
      <c r="I29" s="702"/>
    </row>
    <row r="30" spans="2:9" ht="24.95" customHeight="1">
      <c r="B30" s="709" t="s">
        <v>143</v>
      </c>
      <c r="C30" s="837" t="s">
        <v>142</v>
      </c>
      <c r="D30" s="838"/>
      <c r="E30" s="838"/>
      <c r="F30" s="838"/>
      <c r="G30" s="838"/>
      <c r="H30" s="715">
        <f>('Emergency '!H44+OPD!H43+'Labour Room (LaQshya)'!H49+'Maternity Ward'!H44+'Ped Ward'!H44+'SNCU '!H43+'NRC '!H44+OT!H44+'M-OT (LaQshya)'!H44+'PP Unit'!H44+ICU!H44+IPD!H44+'Blood Bank'!H44+'Radiology '!H43+Pharmacy!H43+'Mortuary '!H43+Admin!H43)/('Emergency '!I44+OPD!I43+'Labour Room (LaQshya)'!I49+'Maternity Ward'!I44+'Ped Ward'!I44+'SNCU '!I43+'NRC '!I44+OT!I44+'M-OT (LaQshya)'!I44+'PP Unit'!I44+ICU!I44+IPD!I44+'Blood Bank'!I44+'Radiology '!I43+Pharmacy!I43+'Mortuary '!I43+Admin!I43)</f>
        <v>1</v>
      </c>
      <c r="I30" s="704">
        <f>('Labour Room (LaQshya)'!H49+'M-OT (LaQshya)'!H44)/('M-OT (LaQshya)'!I44+'Labour Room (LaQshya)'!I49)</f>
        <v>1</v>
      </c>
    </row>
    <row r="31" spans="2:9" ht="24.95" customHeight="1">
      <c r="B31" s="710" t="s">
        <v>141</v>
      </c>
      <c r="C31" s="835" t="s">
        <v>140</v>
      </c>
      <c r="D31" s="836"/>
      <c r="E31" s="836"/>
      <c r="F31" s="836"/>
      <c r="G31" s="836"/>
      <c r="H31" s="715">
        <f>('Emergency '!H64+OPD!H72+'Labour Room (LaQshya)'!H68+'Maternity Ward'!H63+'Ped Ward'!H64+'SNCU '!H62+'NRC '!H63+OT!H63+'M-OT (LaQshya)'!H63+'PP Unit'!H64+'Blood Bank'!H66+'Radiology '!H63+Admin!H63)/('Emergency '!I64+OPD!I72+'Labour Room (LaQshya)'!I68+'Maternity Ward'!I63+'Ped Ward'!I64+'SNCU '!I62+'NRC '!I63+OT!I63+'M-OT (LaQshya)'!I63+'PP Unit'!I64+'Blood Bank'!I66+'Radiology '!I63+Admin!I63)</f>
        <v>1</v>
      </c>
      <c r="I31" s="704">
        <f>('Labour Room (LaQshya)'!H68+'M-OT (LaQshya)'!H63)/('M-OT (LaQshya)'!I63+'Labour Room (LaQshya)'!I68)</f>
        <v>1</v>
      </c>
    </row>
    <row r="32" spans="2:9" ht="24.95" customHeight="1">
      <c r="B32" s="710" t="s">
        <v>139</v>
      </c>
      <c r="C32" s="835" t="s">
        <v>138</v>
      </c>
      <c r="D32" s="836"/>
      <c r="E32" s="836"/>
      <c r="F32" s="836"/>
      <c r="G32" s="836"/>
      <c r="H32" s="715">
        <f>('Emergency '!H70+OPD!H79+'Labour Room (LaQshya)'!H80+'Maternity Ward'!H73+'SNCU '!H74+'NRC '!H78+OT!H71+'M-OT (LaQshya)'!H70+'PP Unit'!H77+ICU!H69+'Blood Bank'!H72+Lab!H70+'Radiology '!H69+Admin!H71)/('Emergency '!I70+OPD!I79+'Labour Room (LaQshya)'!I80+'Maternity Ward'!I73+'SNCU '!I74+'NRC '!I78+OT!I71+'M-OT (LaQshya)'!I70+'PP Unit'!I77+ICU!I69+'Blood Bank'!I72+Lab!I70+'Radiology '!I69+Admin!I71)</f>
        <v>1</v>
      </c>
      <c r="I32" s="704">
        <f>('Labour Room (LaQshya)'!H80+'M-OT (LaQshya)'!H70)/('M-OT (LaQshya)'!I70+'Labour Room (LaQshya)'!I80)</f>
        <v>1</v>
      </c>
    </row>
    <row r="33" spans="2:9" ht="24.95" customHeight="1">
      <c r="B33" s="710" t="s">
        <v>137</v>
      </c>
      <c r="C33" s="835" t="s">
        <v>136</v>
      </c>
      <c r="D33" s="836"/>
      <c r="E33" s="836"/>
      <c r="F33" s="836"/>
      <c r="G33" s="836"/>
      <c r="H33" s="715">
        <f>(OPD!H84+'Maternity Ward'!H77+'Ped Ward'!H80+OT!H75+ICU!H74+IPD!H75+'Blood Bank'!H76+Lab!H82+Pharmacy!H74+Admin!H77)/(OPD!I84+'Maternity Ward'!I77+'Ped Ward'!I80+ICU!I74+IPD!I75+'Blood Bank'!I76+Lab!I82+Pharmacy!I74+Admin!I77+OT!I75)</f>
        <v>1</v>
      </c>
      <c r="I33" s="705" t="s">
        <v>7003</v>
      </c>
    </row>
    <row r="34" spans="2:9" ht="24.95" customHeight="1">
      <c r="B34" s="710" t="s">
        <v>135</v>
      </c>
      <c r="C34" s="835" t="s">
        <v>134</v>
      </c>
      <c r="D34" s="836"/>
      <c r="E34" s="836"/>
      <c r="F34" s="836"/>
      <c r="G34" s="836"/>
      <c r="H34" s="715">
        <f>('Emergency '!H88+'NRC '!H95+Pharmacy!H88+'Auxillary services'!H85+'Mortuary '!H85+Admin!H93)/('Emergency '!I88+'NRC '!I95+Pharmacy!I88+'Auxillary services'!I85+'Mortuary '!I85+Admin!I93)</f>
        <v>1</v>
      </c>
      <c r="I34" s="705" t="s">
        <v>7004</v>
      </c>
    </row>
    <row r="35" spans="2:9" ht="24.95" customHeight="1">
      <c r="B35" s="710" t="s">
        <v>133</v>
      </c>
      <c r="C35" s="835" t="s">
        <v>132</v>
      </c>
      <c r="D35" s="836"/>
      <c r="E35" s="836"/>
      <c r="F35" s="836"/>
      <c r="G35" s="836"/>
      <c r="H35" s="715">
        <f>('Emergency '!H97+OPD!H113+IPD!H97+'Blood Bank'!H98+Lab!H105+Admin!H102)/('Emergency '!I97+OPD!I113+IPD!I97+'Blood Bank'!I98+Lab!I105+Admin!I102)</f>
        <v>1</v>
      </c>
      <c r="I35" s="705" t="s">
        <v>7004</v>
      </c>
    </row>
    <row r="36" spans="2:9" ht="27" customHeight="1">
      <c r="B36" s="708"/>
      <c r="C36" s="839" t="s">
        <v>6996</v>
      </c>
      <c r="D36" s="839"/>
      <c r="E36" s="839"/>
      <c r="F36" s="839"/>
      <c r="G36" s="839"/>
      <c r="H36" s="708"/>
      <c r="I36" s="702"/>
    </row>
    <row r="37" spans="2:9" ht="33" customHeight="1">
      <c r="B37" s="711" t="s">
        <v>131</v>
      </c>
      <c r="C37" s="835" t="s">
        <v>130</v>
      </c>
      <c r="D37" s="836"/>
      <c r="E37" s="836"/>
      <c r="F37" s="836"/>
      <c r="G37" s="836"/>
      <c r="H37" s="715">
        <f>('Emergency '!H101+OPD!H117+'Labour Room (LaQshya)'!H110+'Maternity Ward'!H103+'Ped Ward'!H108+'SNCU '!H104+'NRC '!H108+OT!H102+'M-OT (LaQshya)'!H100+'PP Unit'!H107+ICU!H100+IPD!H101+'Blood Bank'!H102+Lab!H109+'Radiology '!H103+Pharmacy!H104+'Auxillary services'!H98+'Mortuary '!H101+Admin!H107)/('Emergency '!I101+OPD!I117+'Labour Room (LaQshya)'!I110+'Maternity Ward'!I103+'Ped Ward'!I108+'SNCU '!I104+'NRC '!I108+OT!I102+'M-OT (LaQshya)'!I100+'PP Unit'!I107+ICU!I100+IPD!I101+'Blood Bank'!I102+Lab!I109+'Radiology '!I103+Pharmacy!I104+'Auxillary services'!I98+'Mortuary '!I101+Admin!I107)</f>
        <v>1</v>
      </c>
      <c r="I37" s="704">
        <f>('Labour Room (LaQshya)'!H110+'M-OT (LaQshya)'!H100)/('Labour Room (LaQshya)'!I110+'M-OT (LaQshya)'!I100)</f>
        <v>1</v>
      </c>
    </row>
    <row r="38" spans="2:9" ht="42" customHeight="1">
      <c r="B38" s="712" t="s">
        <v>129</v>
      </c>
      <c r="C38" s="835" t="s">
        <v>128</v>
      </c>
      <c r="D38" s="836"/>
      <c r="E38" s="836"/>
      <c r="F38" s="836"/>
      <c r="G38" s="836"/>
      <c r="H38" s="715">
        <f>('Emergency '!H114+OPD!H132+'Labour Room (LaQshya)'!H119+'Maternity Ward'!H117+'Ped Ward'!H119+'NRC '!H122+OT!H114+'M-OT (LaQshya)'!H108+'PP Unit'!H120+ICU!H114+IPD!H115+'Blood Bank'!H114+Lab!H120+'Radiology '!H115+Pharmacy!H116+'Mortuary '!H111+Admin!H137)/('Emergency '!I114+OPD!I132+'Labour Room (LaQshya)'!I119+'Maternity Ward'!I117+'Ped Ward'!I119+'NRC '!I122+OT!I114+'M-OT (LaQshya)'!I108+'PP Unit'!I120+ICU!I114+IPD!I115+'Blood Bank'!I114+Lab!I120+'Radiology '!I115+Pharmacy!I116+'Mortuary '!I111+Admin!I137)</f>
        <v>1</v>
      </c>
      <c r="I38" s="704">
        <f>('Labour Room (LaQshya)'!H119+'M-OT (LaQshya)'!H108)/('M-OT (LaQshya)'!I108+('Labour Room (LaQshya)'!I119))</f>
        <v>1</v>
      </c>
    </row>
    <row r="39" spans="2:9" ht="24.95" customHeight="1">
      <c r="B39" s="712" t="s">
        <v>127</v>
      </c>
      <c r="C39" s="835" t="s">
        <v>126</v>
      </c>
      <c r="D39" s="836"/>
      <c r="E39" s="836"/>
      <c r="F39" s="836"/>
      <c r="G39" s="836"/>
      <c r="H39" s="715">
        <f>('Emergency '!H130+OPD!H145+'Labour Room (LaQshya)'!H126+'Maternity Ward'!H127+'Ped Ward'!H126+'SNCU '!H125+'NRC '!H128+OT!H121+'M-OT (LaQshya)'!H114+'PP Unit'!H129+ICU!H121+IPD!H128+'Blood Bank'!H120+Lab!H126+'Radiology '!H121+Pharmacy!H122+'Auxillary services'!H113+'Mortuary '!H117+Admin!H161)/('Emergency '!I130+OPD!I145+'Labour Room (LaQshya)'!I126+'Maternity Ward'!I127+'Ped Ward'!I126+'SNCU '!I125+'NRC '!I128+OT!I121+'M-OT (LaQshya)'!I114+'PP Unit'!I129+ICU!I121+IPD!I128+'Blood Bank'!I120+Lab!I126+'Radiology '!I121+Pharmacy!I122+'Auxillary services'!I113+'Mortuary '!I117+Admin!I161)</f>
        <v>1</v>
      </c>
      <c r="I39" s="704">
        <f>('Labour Room (LaQshya)'!H126+'M-OT (LaQshya)'!H114)/('M-OT (LaQshya)'!I114+'Labour Room (LaQshya)'!I126)</f>
        <v>1</v>
      </c>
    </row>
    <row r="40" spans="2:9" ht="38.25" customHeight="1">
      <c r="B40" s="712" t="s">
        <v>125</v>
      </c>
      <c r="C40" s="835" t="s">
        <v>124</v>
      </c>
      <c r="D40" s="836"/>
      <c r="E40" s="836"/>
      <c r="F40" s="836"/>
      <c r="G40" s="836"/>
      <c r="H40" s="715">
        <f>('Emergency '!H136+OPD!H152+'Labour Room (LaQshya)'!H136+'Maternity Ward'!H136+'Ped Ward'!H131+'SNCU '!H130+'NRC '!H133+OT!H128+'M-OT (LaQshya)'!H120+'PP Unit'!H138+ICU!H127+IPD!H138+'Blood Bank'!H125+Lab!H131+'Radiology '!H127+Pharmacy!H127+'Auxillary services'!H118+'Mortuary '!H122+Admin!H166)/('Emergency '!I136+OPD!I152+'Labour Room (LaQshya)'!I136+'Maternity Ward'!I136+'Ped Ward'!I131+'SNCU '!I130+'NRC '!I133+OT!I128+'M-OT (LaQshya)'!I120+'PP Unit'!I138+ICU!I127+IPD!I138+'Blood Bank'!I125+Lab!I131+'Radiology '!I127+Pharmacy!I127+'Auxillary services'!I118+'Mortuary '!I122+Admin!I166)</f>
        <v>1</v>
      </c>
      <c r="I40" s="704">
        <f>('Labour Room (LaQshya)'!H136+'M-OT (LaQshya)'!H120)/('M-OT (LaQshya)'!I120+'Labour Room (LaQshya)'!I136)</f>
        <v>1</v>
      </c>
    </row>
    <row r="41" spans="2:9" ht="44.25" customHeight="1">
      <c r="B41" s="712" t="s">
        <v>123</v>
      </c>
      <c r="C41" s="835" t="s">
        <v>122</v>
      </c>
      <c r="D41" s="836"/>
      <c r="E41" s="836"/>
      <c r="F41" s="836"/>
      <c r="G41" s="836"/>
      <c r="H41" s="715">
        <f>('Emergency '!H142+OPD!H159+'Labour Room (LaQshya)'!H142+'Maternity Ward'!H142+'Ped Ward'!H137+'SNCU '!H137+'NRC '!H140+OT!H135+'M-OT (LaQshya)'!H127+'PP Unit'!H146+ICU!H134+IPD!H144+'Blood Bank'!H132+Lab!H137+'Radiology '!H133+Pharmacy!H133+'Auxillary services'!H124+Admin!H179)/('Emergency '!I142+OPD!I159+'Labour Room (LaQshya)'!I142+'Maternity Ward'!I142+'Ped Ward'!I137+'SNCU '!I137+'NRC '!I140+OT!I135+'M-OT (LaQshya)'!I127+'PP Unit'!I146+ICU!I134+IPD!I144+'Blood Bank'!I132+Lab!I137+'Radiology '!I133+Pharmacy!I133+'Auxillary services'!I124+Admin!I179)</f>
        <v>1</v>
      </c>
      <c r="I41" s="704">
        <f>('Labour Room (LaQshya)'!H142+'M-OT (LaQshya)'!H127)/('M-OT (LaQshya)'!I127+'Labour Room (LaQshya)'!I142)</f>
        <v>1</v>
      </c>
    </row>
    <row r="42" spans="2:9" ht="44.25" customHeight="1">
      <c r="B42" s="710" t="s">
        <v>6233</v>
      </c>
      <c r="C42" s="835" t="s">
        <v>3118</v>
      </c>
      <c r="D42" s="836"/>
      <c r="E42" s="836"/>
      <c r="F42" s="836"/>
      <c r="G42" s="836"/>
      <c r="H42" s="715">
        <f>('Emergency '!H149+'Maternity Ward'!H156+'Ped Ward'!H151+'SNCU '!H151+'NRC '!H155+'PP Unit'!H155+ICU!H141+IPD!H152+Admin!H191)/('Emergency '!I149+'Maternity Ward'!I156+'Ped Ward'!I151+'SNCU '!I151+'NRC '!I155+'PP Unit'!I155+ICU!I141+IPD!I152+Admin!I191)</f>
        <v>1</v>
      </c>
      <c r="I42" s="704" t="s">
        <v>7004</v>
      </c>
    </row>
    <row r="43" spans="2:9" ht="21.75" customHeight="1">
      <c r="B43" s="708"/>
      <c r="C43" s="839" t="s">
        <v>6997</v>
      </c>
      <c r="D43" s="839"/>
      <c r="E43" s="839"/>
      <c r="F43" s="839"/>
      <c r="G43" s="839"/>
      <c r="H43" s="708"/>
      <c r="I43" s="702"/>
    </row>
    <row r="44" spans="2:9" ht="40.5" customHeight="1">
      <c r="B44" s="709" t="s">
        <v>121</v>
      </c>
      <c r="C44" s="835" t="s">
        <v>120</v>
      </c>
      <c r="D44" s="836"/>
      <c r="E44" s="836"/>
      <c r="F44" s="836"/>
      <c r="G44" s="836"/>
      <c r="H44" s="715">
        <f>('Emergency '!H164+OPD!H179+'Labour Room (LaQshya)'!H161+'Maternity Ward'!H169+'Ped Ward'!H164+'SNCU '!H165+'NRC '!H168+OT!H156+'M-OT (LaQshya)'!H147+'PP Unit'!H168+ICU!H156+IPD!H165+'Blood Bank'!H152+Lab!H158+'Radiology '!H153+Pharmacy!H154+'Auxillary services'!H144+'Mortuary '!H148+Admin!H204)/('Emergency '!I164+OPD!I179+'Labour Room (LaQshya)'!I161+'Maternity Ward'!I169+'Ped Ward'!I164+'SNCU '!I165+'NRC '!I168+OT!I156+'M-OT (LaQshya)'!I147+'PP Unit'!I168+ICU!I156+IPD!I165+'Blood Bank'!I152+Lab!I158+'Radiology '!I153+Pharmacy!I154+'Auxillary services'!I144+'Mortuary '!I148+Admin!I204)</f>
        <v>1</v>
      </c>
      <c r="I44" s="704">
        <f>('Labour Room (LaQshya)'!H161+'M-OT (LaQshya)'!H147)/('M-OT (LaQshya)'!I147+'Labour Room (LaQshya)'!I161)</f>
        <v>1</v>
      </c>
    </row>
    <row r="45" spans="2:9" ht="24.95" customHeight="1">
      <c r="B45" s="710" t="s">
        <v>119</v>
      </c>
      <c r="C45" s="835" t="s">
        <v>118</v>
      </c>
      <c r="D45" s="836"/>
      <c r="E45" s="836"/>
      <c r="F45" s="836"/>
      <c r="G45" s="836"/>
      <c r="H45" s="715">
        <f>('Emergency '!H193+OPD!H204+'Labour Room (LaQshya)'!H176+'Maternity Ward'!H194+'Ped Ward'!H186+'SNCU '!H192+'NRC '!H190+OT!H181+'M-OT (LaQshya)'!H164+'PP Unit'!H191+ICU!H175+IPD!H188+'Blood Bank'!H168+Lab!H174+'Radiology '!H166+Pharmacy!H169+'Auxillary services'!H159+'Mortuary '!H165+Admin!H233)/('Emergency '!I193+OPD!I204+'Labour Room (LaQshya)'!I176+'Maternity Ward'!I194+'Ped Ward'!I186+'SNCU '!I192+'NRC '!I190+OT!I181+'M-OT (LaQshya)'!I164+'PP Unit'!I191+ICU!I175+IPD!I188+'Blood Bank'!I168+Lab!I174+'Radiology '!I166+Pharmacy!I169+'Auxillary services'!I159+'Mortuary '!I165+Admin!I233)</f>
        <v>1</v>
      </c>
      <c r="I45" s="704">
        <f>('Labour Room (LaQshya)'!H176+'M-OT (LaQshya)'!H164)/('M-OT (LaQshya)'!I164+'Labour Room (LaQshya)'!I176)</f>
        <v>1</v>
      </c>
    </row>
    <row r="46" spans="2:9" ht="24.95" customHeight="1">
      <c r="B46" s="710" t="s">
        <v>117</v>
      </c>
      <c r="C46" s="835" t="s">
        <v>116</v>
      </c>
      <c r="D46" s="836"/>
      <c r="E46" s="836"/>
      <c r="F46" s="836"/>
      <c r="G46" s="836"/>
      <c r="H46" s="715">
        <f>('Emergency '!H199+OPD!H210+'Labour Room (LaQshya)'!H181+'Maternity Ward'!H200+'Ped Ward'!H192+'SNCU '!H207+'NRC '!H196+OT!H188+'M-OT (LaQshya)'!H171+'PP Unit'!H198+ICU!H186+IPD!H194+'Blood Bank'!H176+Lab!H182+'Radiology '!H175+Pharmacy!H176+'Auxillary services'!H165+'Mortuary '!H172+Admin!H256)/('Emergency '!I199+OPD!I210+'Labour Room (LaQshya)'!I181+'Maternity Ward'!I200+'Ped Ward'!I192+'SNCU '!I207+'NRC '!I196+OT!I188+'M-OT (LaQshya)'!I171+'PP Unit'!I198+ICU!I186+IPD!I194+'Blood Bank'!I176+Lab!I182+'Radiology '!I175+Pharmacy!I176+'Auxillary services'!I165+'Mortuary '!I172+Admin!I256)</f>
        <v>0.99509803921568629</v>
      </c>
      <c r="I46" s="704">
        <f>('Labour Room (LaQshya)'!H181+'M-OT (LaQshya)'!H171)/('M-OT (LaQshya)'!I171+'Labour Room (LaQshya)'!I181)</f>
        <v>1</v>
      </c>
    </row>
    <row r="47" spans="2:9" ht="36.75" customHeight="1">
      <c r="B47" s="710" t="s">
        <v>115</v>
      </c>
      <c r="C47" s="835" t="s">
        <v>114</v>
      </c>
      <c r="D47" s="836"/>
      <c r="E47" s="836"/>
      <c r="F47" s="836"/>
      <c r="G47" s="836"/>
      <c r="H47" s="715">
        <f>('Emergency '!H205+OPD!H216+'Labour Room (LaQshya)'!H185+'Maternity Ward'!H206+'Ped Ward'!H198+'SNCU '!H215+'NRC '!H202+OT!H194+'M-OT (LaQshya)'!H175+'PP Unit'!H204+ICU!H194+IPD!H200+'Blood Bank'!H183+Lab!H189+'Radiology '!H181+Pharmacy!H183+'Auxillary services'!H172+'Mortuary '!H177+Admin!H267)/('Emergency '!I205+OPD!I216+'Labour Room (LaQshya)'!I185+'Maternity Ward'!I206+'Ped Ward'!I198+'SNCU '!I215+'NRC '!I202+OT!I194+'M-OT (LaQshya)'!I175+'PP Unit'!I204+ICU!I194+IPD!I200+'Blood Bank'!I183+Lab!I189+'Radiology '!I181+Pharmacy!I183+'Auxillary services'!I172+'Mortuary '!I177+Admin!I267)</f>
        <v>1</v>
      </c>
      <c r="I47" s="704">
        <f>('Labour Room (LaQshya)'!H185+'M-OT (LaQshya)'!H175)/('M-OT (LaQshya)'!I175+'Labour Room (LaQshya)'!I185)</f>
        <v>1</v>
      </c>
    </row>
    <row r="48" spans="2:9" ht="24.95" customHeight="1">
      <c r="B48" s="710" t="s">
        <v>113</v>
      </c>
      <c r="C48" s="835" t="s">
        <v>112</v>
      </c>
      <c r="D48" s="836"/>
      <c r="E48" s="836"/>
      <c r="F48" s="836"/>
      <c r="G48" s="836"/>
      <c r="H48" s="715">
        <f>('Emergency '!H214+OPD!H233+'Labour Room (LaQshya)'!H192+'Maternity Ward'!H214+'Ped Ward'!H205+'SNCU '!H223+'NRC '!H212+OT!H207+'M-OT (LaQshya)'!H182+'PP Unit'!H212+ICU!H202+IPD!H207+'Blood Bank'!H190+Lab!H198+'Radiology '!H189+Pharmacy!H189+'Auxillary services'!H181+'Mortuary '!H184+Admin!H301)/('Emergency '!I214+OPD!I233+'Labour Room (LaQshya)'!I192+'Maternity Ward'!I214+'Ped Ward'!I205+'SNCU '!I223+'NRC '!I212+OT!I207+'M-OT (LaQshya)'!I182+'PP Unit'!I212+ICU!I202+IPD!I207+'Blood Bank'!I190+Lab!I198+'Radiology '!I189+Pharmacy!I189+'Auxillary services'!I181+'Mortuary '!I184+Admin!I301)</f>
        <v>1</v>
      </c>
      <c r="I48" s="704">
        <f>('Labour Room (LaQshya)'!H192+'M-OT (LaQshya)'!H182)/('M-OT (LaQshya)'!I182+'Labour Room (LaQshya)'!I192)</f>
        <v>1</v>
      </c>
    </row>
    <row r="49" spans="2:9" ht="24.95" customHeight="1">
      <c r="B49" s="710" t="s">
        <v>111</v>
      </c>
      <c r="C49" s="835" t="s">
        <v>110</v>
      </c>
      <c r="D49" s="836"/>
      <c r="E49" s="836"/>
      <c r="F49" s="836"/>
      <c r="G49" s="836"/>
      <c r="H49" s="715">
        <f>('Emergency '!H232+OPD!H239+'Labour Room (LaQshya)'!H201+'Maternity Ward'!H227+'Ped Ward'!H215+'SNCU '!H235+'NRC '!H223+OT!H223+'M-OT (LaQshya)'!H194+'PP Unit'!H224+ICU!H215+IPD!H221+'Blood Bank'!H195+Lab!H205+'Radiology '!H194+Pharmacy!H211+'Auxillary services'!H186+'Mortuary '!H189+Admin!H305)/('Emergency '!I232+OPD!I239+'Labour Room (LaQshya)'!I201+'Maternity Ward'!I227+'Ped Ward'!I215+'SNCU '!I235+'NRC '!I223+OT!I223+'M-OT (LaQshya)'!I194+'PP Unit'!I224+ICU!I215+IPD!I221+'Blood Bank'!I195+Lab!I205+'Radiology '!I194+Pharmacy!I211+'Auxillary services'!I186+'Mortuary '!I189+Admin!I305)</f>
        <v>1</v>
      </c>
      <c r="I49" s="704">
        <f>('Labour Room (LaQshya)'!H201+'M-OT (LaQshya)'!H194)/('M-OT (LaQshya)'!I194+'Labour Room (LaQshya)'!I201)</f>
        <v>1</v>
      </c>
    </row>
    <row r="50" spans="2:9" ht="34.5" customHeight="1">
      <c r="B50" s="709" t="s">
        <v>109</v>
      </c>
      <c r="C50" s="835" t="s">
        <v>108</v>
      </c>
      <c r="D50" s="836"/>
      <c r="E50" s="836"/>
      <c r="F50" s="836"/>
      <c r="G50" s="836"/>
      <c r="H50" s="715">
        <f>('Emergency '!H248+OPD!H254+'Labour Room (LaQshya)'!H216+'Maternity Ward'!H239+'Ped Ward'!H227+'SNCU '!H248+'NRC '!H237+OT!H243+'M-OT (LaQshya)'!H208+'PP Unit'!H244+ICU!H228+IPD!H233+'Blood Bank'!H207+Lab!H222+'Radiology '!H209+Pharmacy!H219+'Auxillary services'!H199+'Mortuary '!H200+Admin!H315)/('Emergency '!I248+OPD!I254+'Labour Room (LaQshya)'!I216+'Maternity Ward'!I239+'Ped Ward'!I227+'SNCU '!I248+'NRC '!I237+OT!I243+'M-OT (LaQshya)'!I208+'PP Unit'!I244+ICU!I228+IPD!I233+'Blood Bank'!I207+Lab!I222+'Radiology '!I209+Pharmacy!I219+'Auxillary services'!I199+'Mortuary '!I200+Admin!I315)</f>
        <v>1</v>
      </c>
      <c r="I50" s="704">
        <f>('Labour Room (LaQshya)'!H216+'M-OT (LaQshya)'!H208)/('M-OT (LaQshya)'!I208+'Labour Room (LaQshya)'!I216)</f>
        <v>1</v>
      </c>
    </row>
    <row r="51" spans="2:9" ht="34.5" customHeight="1">
      <c r="B51" s="708"/>
      <c r="C51" s="839" t="s">
        <v>6998</v>
      </c>
      <c r="D51" s="839"/>
      <c r="E51" s="839"/>
      <c r="F51" s="839"/>
      <c r="G51" s="839"/>
      <c r="H51" s="708"/>
      <c r="I51" s="702"/>
    </row>
    <row r="52" spans="2:9" ht="24.95" customHeight="1">
      <c r="B52" s="713" t="s">
        <v>107</v>
      </c>
      <c r="C52" s="835" t="s">
        <v>106</v>
      </c>
      <c r="D52" s="836"/>
      <c r="E52" s="836"/>
      <c r="F52" s="836"/>
      <c r="G52" s="836"/>
      <c r="H52" s="715">
        <f>('Emergency '!H267+OPD!H275+'Labour Room (LaQshya)'!H232+'Maternity Ward'!H257+'Ped Ward'!H246+'SNCU '!H267+'NRC '!H254+OT!H264+'M-OT (LaQshya)'!H224+'PP Unit'!H271+ICU!H248+IPD!H248+'Blood Bank'!H222+Lab!H240+'Radiology '!H224+Pharmacy!H236+'Auxillary services'!H215+'Mortuary '!H215+Admin!H337)/('Emergency '!I267+OPD!I275+'Labour Room (LaQshya)'!I232+'Maternity Ward'!I257+'Ped Ward'!I246+'SNCU '!I267+'NRC '!I254+OT!I264+'M-OT (LaQshya)'!I224+'PP Unit'!I271+ICU!I248+IPD!I248+'Blood Bank'!I222+Lab!I240+'Radiology '!I224+Pharmacy!I236+'Auxillary services'!I215+'Mortuary '!I215+Admin!I337)</f>
        <v>1</v>
      </c>
      <c r="I52" s="704">
        <f>('Labour Room (LaQshya)'!H232+'M-OT (LaQshya)'!H224)/('M-OT (LaQshya)'!I224+'Labour Room (LaQshya)'!I232)</f>
        <v>1</v>
      </c>
    </row>
    <row r="53" spans="2:9" ht="39" customHeight="1">
      <c r="B53" s="712" t="s">
        <v>105</v>
      </c>
      <c r="C53" s="835" t="s">
        <v>104</v>
      </c>
      <c r="D53" s="836"/>
      <c r="E53" s="836"/>
      <c r="F53" s="836"/>
      <c r="G53" s="836"/>
      <c r="H53" s="715">
        <f>('Emergency '!H273+OPD!H280+'Labour Room (LaQshya)'!H237+'Maternity Ward'!H262+'Ped Ward'!H251+'SNCU '!H276+'NRC '!H259+OT!H273+'M-OT (LaQshya)'!H230+'PP Unit'!H278+ICU!H257+IPD!H253+'Blood Bank'!H233+Lab!H252+'Radiology '!H233+Pharmacy!H241+'Mortuary '!H220+Admin!H348)/('Emergency '!I273+OPD!I280+'Labour Room (LaQshya)'!I237+'Maternity Ward'!I262+'Ped Ward'!I251+'SNCU '!I276+'NRC '!I259+OT!I273+'M-OT (LaQshya)'!I230+'PP Unit'!I278+ICU!I257+IPD!I253+'Blood Bank'!I233+Lab!I252+'Radiology '!I233+Pharmacy!I241+'Mortuary '!I220+Admin!I348)</f>
        <v>1</v>
      </c>
      <c r="I53" s="704">
        <f>('Labour Room (LaQshya)'!H237+'M-OT (LaQshya)'!H230)/('M-OT (LaQshya)'!I230+'Labour Room (LaQshya)'!I237)</f>
        <v>1</v>
      </c>
    </row>
    <row r="54" spans="2:9" ht="24.95" customHeight="1">
      <c r="B54" s="712" t="s">
        <v>103</v>
      </c>
      <c r="C54" s="835" t="s">
        <v>102</v>
      </c>
      <c r="D54" s="836"/>
      <c r="E54" s="836"/>
      <c r="F54" s="836"/>
      <c r="G54" s="836"/>
      <c r="H54" s="715">
        <f>('Emergency '!H290+OPD!H295+'Labour Room (LaQshya)'!H248+'Maternity Ward'!H276+'Ped Ward'!H266+'SNCU '!H293+'NRC '!H275+OT!H288+'M-OT (LaQshya)'!H241+'PP Unit'!H292+ICU!H271+IPD!H267+'Blood Bank'!H248+Lab!H266+'Radiology '!H246+Pharmacy!H281+'Auxillary services'!H229+'Mortuary '!H230+Admin!H358)/('Emergency '!I290+OPD!I295+'Labour Room (LaQshya)'!I248+'Maternity Ward'!I276+'Ped Ward'!I266+'SNCU '!I293+'NRC '!I275+OT!I288+'M-OT (LaQshya)'!I241+'PP Unit'!I292+ICU!I271+IPD!I267+'Blood Bank'!I248+Lab!I266+'Radiology '!I246+Pharmacy!I281+'Auxillary services'!I229+'Mortuary '!I230+Admin!I358)</f>
        <v>1</v>
      </c>
      <c r="I54" s="704">
        <f>('Labour Room (LaQshya)'!H248+'M-OT (LaQshya)'!H241)/('M-OT (LaQshya)'!I241+'Labour Room (LaQshya)'!I248)</f>
        <v>1</v>
      </c>
    </row>
    <row r="55" spans="2:9" ht="24.95" customHeight="1">
      <c r="B55" s="712" t="s">
        <v>101</v>
      </c>
      <c r="C55" s="835" t="s">
        <v>100</v>
      </c>
      <c r="D55" s="836"/>
      <c r="E55" s="836"/>
      <c r="F55" s="836"/>
      <c r="G55" s="836"/>
      <c r="H55" s="715">
        <f>('Emergency '!H299+OPD!H305+'Labour Room (LaQshya)'!H254+'Maternity Ward'!H286+'Ped Ward'!H279+'SNCU '!H307+'NRC '!H288+OT!H298+'M-OT (LaQshya)'!H247+'PP Unit'!H302+ICU!H282+IPD!H277+'Blood Bank'!H255+Lab!H276+'Radiology '!H259+Pharmacy!H288+'Auxillary services'!H241+'Mortuary '!H237+Admin!H384)/('Emergency '!I299+OPD!I305+'Labour Room (LaQshya)'!I254+'Maternity Ward'!I286+'Ped Ward'!I279+'SNCU '!I307+'NRC '!I288+OT!I298+'M-OT (LaQshya)'!I247+'PP Unit'!I302+ICU!I282+IPD!I277+'Blood Bank'!I255+Lab!I276+'Radiology '!I259+Pharmacy!I288+'Auxillary services'!I241+'Mortuary '!I237+Admin!I384)</f>
        <v>1</v>
      </c>
      <c r="I55" s="704">
        <f>('Labour Room (LaQshya)'!H254+'M-OT (LaQshya)'!H247)/('M-OT (LaQshya)'!I247+'Labour Room (LaQshya)'!I254)</f>
        <v>1</v>
      </c>
    </row>
    <row r="56" spans="2:9" ht="39.75" customHeight="1">
      <c r="B56" s="712" t="s">
        <v>99</v>
      </c>
      <c r="C56" s="835" t="s">
        <v>98</v>
      </c>
      <c r="D56" s="836"/>
      <c r="E56" s="836"/>
      <c r="F56" s="836"/>
      <c r="G56" s="836"/>
      <c r="H56" s="715">
        <f>('Emergency '!H312+OPD!H318+'Labour Room (LaQshya)'!H263+'Maternity Ward'!H299+'Ped Ward'!H292+'SNCU '!H320+'NRC '!H302+OT!H311+'M-OT (LaQshya)'!H257+'PP Unit'!H315+ICU!H295+IPD!H290+'Blood Bank'!H268+Lab!H287+'Radiology '!H270+Pharmacy!H299+'Auxillary services'!H254+'Mortuary '!H249+Admin!H411)/('Emergency '!I312+OPD!I318+'Labour Room (LaQshya)'!I263+'Maternity Ward'!I299+'Ped Ward'!I292+'SNCU '!I320+'NRC '!I302+OT!I311+'M-OT (LaQshya)'!I257+'PP Unit'!I315+ICU!I295+IPD!I290+'Blood Bank'!I268+Lab!I287+'Radiology '!I270+Pharmacy!I299+'Auxillary services'!I254+'Mortuary '!I249+Admin!I411)</f>
        <v>1</v>
      </c>
      <c r="I56" s="704">
        <f>('Labour Room (LaQshya)'!H263+'M-OT (LaQshya)'!H257)/('M-OT (LaQshya)'!I257+'Labour Room (LaQshya)'!I263)</f>
        <v>1</v>
      </c>
    </row>
    <row r="57" spans="2:9" ht="24.95" customHeight="1">
      <c r="B57" s="712" t="s">
        <v>97</v>
      </c>
      <c r="C57" s="835" t="s">
        <v>96</v>
      </c>
      <c r="D57" s="836"/>
      <c r="E57" s="836"/>
      <c r="F57" s="836"/>
      <c r="G57" s="836"/>
      <c r="H57" s="715">
        <f>(OPD!H322+'Maternity Ward'!H304+'Ped Ward'!H296+'SNCU '!H326+'NRC '!H307+ICU!H301+IPD!H294+'Auxillary services'!H258)/(OPD!I322+'Maternity Ward'!I304+'Ped Ward'!I296+'SNCU '!I326+'NRC '!I307+ICU!I301+IPD!I294+'Auxillary services'!I258)</f>
        <v>1</v>
      </c>
      <c r="I57" s="704" t="s">
        <v>7004</v>
      </c>
    </row>
    <row r="58" spans="2:9" ht="24.95" customHeight="1">
      <c r="B58" s="712" t="s">
        <v>95</v>
      </c>
      <c r="C58" s="835" t="s">
        <v>94</v>
      </c>
      <c r="D58" s="836"/>
      <c r="E58" s="836"/>
      <c r="F58" s="836"/>
      <c r="G58" s="836"/>
      <c r="H58" s="715">
        <f>('Emergency '!H322+OPD!H326+'Labour Room (LaQshya)'!H271+'Maternity Ward'!H309+'Ped Ward'!H301+'SNCU '!H331+'NRC '!H320+OT!H322+'M-OT (LaQshya)'!H266+'PP Unit'!H326+ICU!H306+IPD!H299+'Blood Bank'!H277+'Auxillary services'!H274+Admin!H439)/('Emergency '!I322+OPD!I326+'Labour Room (LaQshya)'!I271+'Maternity Ward'!I309+'Ped Ward'!I301+'SNCU '!I331+'NRC '!I320+OT!I322+'M-OT (LaQshya)'!I266+'PP Unit'!I326+ICU!I306+IPD!I299+'Blood Bank'!I277+'Auxillary services'!I274+Admin!I439)</f>
        <v>1</v>
      </c>
      <c r="I58" s="704">
        <f>('Labour Room (LaQshya)'!H271+'M-OT (LaQshya)'!H266)/('M-OT (LaQshya)'!I266+'Labour Room (LaQshya)'!I271)</f>
        <v>1</v>
      </c>
    </row>
    <row r="59" spans="2:9" ht="39.75" customHeight="1">
      <c r="B59" s="712" t="s">
        <v>93</v>
      </c>
      <c r="C59" s="835" t="s">
        <v>92</v>
      </c>
      <c r="D59" s="836"/>
      <c r="E59" s="836"/>
      <c r="F59" s="836"/>
      <c r="G59" s="836"/>
      <c r="H59" s="715">
        <f>(Admin!H443)/(Admin!I443)</f>
        <v>1</v>
      </c>
      <c r="I59" s="704" t="s">
        <v>7004</v>
      </c>
    </row>
    <row r="60" spans="2:9" ht="24.95" customHeight="1">
      <c r="B60" s="712" t="s">
        <v>91</v>
      </c>
      <c r="C60" s="835" t="s">
        <v>90</v>
      </c>
      <c r="D60" s="836"/>
      <c r="E60" s="836"/>
      <c r="F60" s="836"/>
      <c r="G60" s="836"/>
      <c r="H60" s="715">
        <f>(Admin!H454)/(Admin!I454)</f>
        <v>1</v>
      </c>
      <c r="I60" s="704" t="s">
        <v>7004</v>
      </c>
    </row>
    <row r="61" spans="2:9" ht="34.5" customHeight="1">
      <c r="B61" s="712" t="s">
        <v>89</v>
      </c>
      <c r="C61" s="835" t="s">
        <v>88</v>
      </c>
      <c r="D61" s="836"/>
      <c r="E61" s="836"/>
      <c r="F61" s="836"/>
      <c r="G61" s="836"/>
      <c r="H61" s="715">
        <f>('Emergency '!H332+'PP Unit'!H337+'Blood Bank'!H287+Lab!H305+'Radiology '!H288+Pharmacy!H318+Admin!H463)/('Emergency '!I332+'PP Unit'!I337+'Blood Bank'!I287+Lab!I305+'Radiology '!I288+Pharmacy!I318+Admin!I463)</f>
        <v>1</v>
      </c>
      <c r="I61" s="704" t="s">
        <v>7004</v>
      </c>
    </row>
    <row r="62" spans="2:9" ht="36.75" customHeight="1">
      <c r="B62" s="712" t="s">
        <v>87</v>
      </c>
      <c r="C62" s="835" t="s">
        <v>86</v>
      </c>
      <c r="D62" s="836"/>
      <c r="E62" s="836"/>
      <c r="F62" s="836"/>
      <c r="G62" s="836"/>
      <c r="H62" s="715">
        <f>('Emergency '!H336+OPD!H340+'Labour Room (LaQshya)'!H285+'Maternity Ward'!H325+'Ped Ward'!H316+'SNCU '!H346+'NRC '!H335+OT!H337+'M-OT (LaQshya)'!H281+'PP Unit'!H341+ICU!H321+IPD!H315+'Blood Bank'!H291+Lab!H309+'Radiology '!H298+Pharmacy!H322+'Auxillary services'!H300+'Mortuary '!H271+Admin!H480)/('Emergency '!I336+OPD!I340+'Labour Room (LaQshya)'!I285+'Maternity Ward'!I325+'Ped Ward'!I316+'SNCU '!I346+'NRC '!I335+OT!I337+'M-OT (LaQshya)'!I281+'PP Unit'!I341+ICU!I321+IPD!I315+'Blood Bank'!I291+Lab!I309+'Radiology '!I298+Pharmacy!I322+'Auxillary services'!I300+'Mortuary '!I271+Admin!I480)</f>
        <v>1</v>
      </c>
      <c r="I62" s="704">
        <f>('Labour Room (LaQshya)'!H285+'M-OT (LaQshya)'!H281)/('M-OT (LaQshya)'!I281+'Labour Room (LaQshya)'!I285)</f>
        <v>1</v>
      </c>
    </row>
    <row r="63" spans="2:9" ht="40.5" customHeight="1">
      <c r="B63" s="712" t="s">
        <v>85</v>
      </c>
      <c r="C63" s="835" t="s">
        <v>84</v>
      </c>
      <c r="D63" s="836"/>
      <c r="E63" s="836"/>
      <c r="F63" s="836"/>
      <c r="G63" s="836"/>
      <c r="H63" s="715">
        <f>('Emergency '!H341+OPD!H345+'Maternity Ward'!H330+'Ped Ward'!H321+'SNCU '!H351+'NRC '!H340+OT!H342+'PP Unit'!H346+ICU!H326+IPD!H320+'Blood Bank'!H296+Lab!H314+'Radiology '!H303+Pharmacy!H327+'Mortuary '!H276+Admin!H500)/('Emergency '!I341+OPD!I345+'Maternity Ward'!I330+'Ped Ward'!I321+'SNCU '!I351+'NRC '!I340+OT!I342+'PP Unit'!I346+ICU!I326+IPD!I320+'Blood Bank'!I296+Lab!I314+'Radiology '!I303+Pharmacy!I327+'Mortuary '!I276+Admin!I500)</f>
        <v>1</v>
      </c>
      <c r="I63" s="704" t="s">
        <v>7004</v>
      </c>
    </row>
    <row r="64" spans="2:9" ht="40.5" customHeight="1">
      <c r="B64" s="708"/>
      <c r="C64" s="839" t="s">
        <v>6999</v>
      </c>
      <c r="D64" s="839"/>
      <c r="E64" s="839"/>
      <c r="F64" s="839"/>
      <c r="G64" s="839"/>
      <c r="H64" s="708"/>
      <c r="I64" s="702"/>
    </row>
    <row r="65" spans="2:9" ht="24.95" customHeight="1">
      <c r="B65" s="713" t="s">
        <v>83</v>
      </c>
      <c r="C65" s="835" t="s">
        <v>82</v>
      </c>
      <c r="D65" s="836"/>
      <c r="E65" s="836"/>
      <c r="F65" s="836"/>
      <c r="G65" s="836"/>
      <c r="H65" s="715">
        <f>('Emergency '!H345+OPD!H349+'Labour Room (LaQshya)'!H294+'Maternity Ward'!H334+'Ped Ward'!H325+'SNCU '!H355+'NRC '!H344+'PP Unit'!H350+ICU!H330+IPD!H324+'Blood Bank'!H300+Lab!H318+'Radiology '!H307+Admin!H511)/('Emergency '!I345+OPD!I349+'Labour Room (LaQshya)'!I294+'Maternity Ward'!I334+'Ped Ward'!I325+'SNCU '!I355+'NRC '!I344+'PP Unit'!I350+ICU!I330+IPD!I324+'Blood Bank'!I300+Lab!I318+'Radiology '!I307+Admin!I511)</f>
        <v>1</v>
      </c>
      <c r="I65" s="704">
        <f>('Labour Room (LaQshya)'!H294/'Labour Room (LaQshya)'!I294)</f>
        <v>1</v>
      </c>
    </row>
    <row r="66" spans="2:9" ht="24.95" customHeight="1">
      <c r="B66" s="712" t="s">
        <v>81</v>
      </c>
      <c r="C66" s="835" t="s">
        <v>80</v>
      </c>
      <c r="D66" s="836"/>
      <c r="E66" s="836"/>
      <c r="F66" s="836"/>
      <c r="G66" s="836"/>
      <c r="H66" s="715">
        <f>('Emergency '!H359+OPD!H363+'Labour Room (LaQshya)'!H300+'Maternity Ward'!H343+'Ped Ward'!H334+'SNCU '!H364+'NRC '!H355+OT!H351+'M-OT (LaQshya)'!H294+'PP Unit'!H360+ICU!H339+IPD!H332+'Blood Bank'!H306)/('Emergency '!I359+OPD!I363+'Labour Room (LaQshya)'!I300+'Maternity Ward'!I343+'Ped Ward'!I334+'SNCU '!I364+'NRC '!I355+OT!I351+'M-OT (LaQshya)'!I294+'PP Unit'!I360+ICU!I339+IPD!I332+'Blood Bank'!I306)</f>
        <v>1</v>
      </c>
      <c r="I66" s="704">
        <f>('Labour Room (LaQshya)'!H300+'M-OT (LaQshya)'!H294)/('M-OT (LaQshya)'!I294+'Labour Room (LaQshya)'!I300)</f>
        <v>1</v>
      </c>
    </row>
    <row r="67" spans="2:9" ht="24.95" customHeight="1">
      <c r="B67" s="712" t="s">
        <v>79</v>
      </c>
      <c r="C67" s="835" t="s">
        <v>78</v>
      </c>
      <c r="D67" s="836"/>
      <c r="E67" s="836"/>
      <c r="F67" s="836"/>
      <c r="G67" s="836"/>
      <c r="H67" s="715">
        <f>('Emergency '!H364+OPD!H366+'Labour Room (LaQshya)'!H306+'Maternity Ward'!H352+'Ped Ward'!H343+'SNCU '!H373+'NRC '!H363+OT!H354+'M-OT (LaQshya)'!H297+'PP Unit'!H369+ICU!H348+IPD!H341+'Blood Bank'!H309+Lab!H327+'Radiology '!H316+Admin!H521)/('Emergency '!I364+OPD!I366+'Labour Room (LaQshya)'!I306+'Maternity Ward'!I352+'Ped Ward'!I343+'SNCU '!I373+'NRC '!I363+OT!I354+'M-OT (LaQshya)'!I297+'PP Unit'!I369+ICU!I348+IPD!I341+'Blood Bank'!I309+Lab!I327+'Radiology '!I316+Admin!I521)</f>
        <v>1</v>
      </c>
      <c r="I67" s="704">
        <f>('Labour Room (LaQshya)'!H306+'M-OT (LaQshya)'!H297)/('M-OT (LaQshya)'!I297+'Labour Room (LaQshya)'!I306)</f>
        <v>1</v>
      </c>
    </row>
    <row r="68" spans="2:9" ht="24.95" customHeight="1">
      <c r="B68" s="712" t="s">
        <v>77</v>
      </c>
      <c r="C68" s="835" t="s">
        <v>76</v>
      </c>
      <c r="D68" s="836"/>
      <c r="E68" s="836"/>
      <c r="F68" s="836"/>
      <c r="G68" s="836"/>
      <c r="H68" s="715">
        <f>('Emergency '!H376+'Labour Room (LaQshya)'!H318+'Maternity Ward'!H364+'Ped Ward'!H354+'SNCU '!H383+'NRC '!H374+OT!H361+'M-OT (LaQshya)'!H302+'PP Unit'!H374+ICU!H362+IPD!H352+'Blood Bank'!H316+Lab!H333+Admin!H532)/('Emergency '!I376+'Labour Room (LaQshya)'!I318+'Maternity Ward'!I364+'Ped Ward'!I354+'SNCU '!I383+'NRC '!I374+OT!I361+'M-OT (LaQshya)'!I302+'PP Unit'!I374+ICU!I362+IPD!I352+'Blood Bank'!I316+Lab!I333+Admin!I532)</f>
        <v>1</v>
      </c>
      <c r="I68" s="704">
        <f>('Labour Room (LaQshya)'!H318+'M-OT (LaQshya)'!H302)/('M-OT (LaQshya)'!I302+'Labour Room (LaQshya)'!I318)</f>
        <v>1</v>
      </c>
    </row>
    <row r="69" spans="2:9" ht="24.95" customHeight="1">
      <c r="B69" s="712" t="s">
        <v>75</v>
      </c>
      <c r="C69" s="835" t="s">
        <v>74</v>
      </c>
      <c r="D69" s="836"/>
      <c r="E69" s="836"/>
      <c r="F69" s="836"/>
      <c r="G69" s="836"/>
      <c r="H69" s="715">
        <f>('Emergency '!H386+OPD!H382+'Labour Room (LaQshya)'!H325+'Maternity Ward'!H374+'Ped Ward'!H364+'SNCU '!H393+'NRC '!H384+OT!H368+'M-OT (LaQshya)'!H308+'PP Unit'!H382+ICU!H372+IPD!H362+'Radiology '!H327+Admin!H538)/('Emergency '!I386+OPD!I382+'Labour Room (LaQshya)'!I325+'Maternity Ward'!I374+'Ped Ward'!I364+'SNCU '!I393+'NRC '!I384+OT!I368+'M-OT (LaQshya)'!I308+'PP Unit'!I382+ICU!I372+IPD!I362+'Radiology '!I327+Admin!I538)</f>
        <v>1</v>
      </c>
      <c r="I69" s="704">
        <f>('Labour Room (LaQshya)'!H325+'M-OT (LaQshya)'!H308)/('M-OT (LaQshya)'!I308+'Labour Room (LaQshya)'!I325)</f>
        <v>1</v>
      </c>
    </row>
    <row r="70" spans="2:9" ht="38.25" customHeight="1">
      <c r="B70" s="712" t="s">
        <v>73</v>
      </c>
      <c r="C70" s="835" t="s">
        <v>72</v>
      </c>
      <c r="D70" s="836"/>
      <c r="E70" s="836"/>
      <c r="F70" s="836"/>
      <c r="G70" s="836"/>
      <c r="H70" s="715">
        <f xml:space="preserve"> ('Emergency '!H389+OPD!H385+'Labour Room (LaQshya)'!H328+'Maternity Ward'!H377+'Ped Ward'!H367+'SNCU '!H396+'NRC '!H387+OT!H371+'M-OT (LaQshya)'!H311+'PP Unit'!H385+ICU!H375+IPD!H365+Pharmacy!H353+Admin!H541)/('Emergency '!I389+OPD!I385+'Labour Room (LaQshya)'!I328+'Maternity Ward'!I377+'Ped Ward'!I367+'SNCU '!I396+'NRC '!I387+OT!I371+'M-OT (LaQshya)'!I311+'PP Unit'!I385+ICU!I375+IPD!I365+Pharmacy!I353+Admin!I541)</f>
        <v>1</v>
      </c>
      <c r="I70" s="704">
        <f>('Labour Room (LaQshya)'!H328+'M-OT (LaQshya)'!H311)/('M-OT (LaQshya)'!I311+'Labour Room (LaQshya)'!I328)</f>
        <v>1</v>
      </c>
    </row>
    <row r="71" spans="2:9" ht="24.95" customHeight="1">
      <c r="B71" s="712" t="s">
        <v>71</v>
      </c>
      <c r="C71" s="835" t="s">
        <v>70</v>
      </c>
      <c r="D71" s="836"/>
      <c r="E71" s="836"/>
      <c r="F71" s="836"/>
      <c r="G71" s="836"/>
      <c r="H71" s="715">
        <f>('Emergency '!H395+OPD!H392+'Labour Room (LaQshya)'!H332+'Maternity Ward'!H383+'Ped Ward'!H373+'SNCU '!H402+'NRC '!H393+OT!H376+'M-OT (LaQshya)'!H315+'PP Unit'!H391+ICU!H381+IPD!H371+Pharmacy!H363+Admin!H546)/('Emergency '!I395+OPD!I392+'Labour Room (LaQshya)'!I332+'Maternity Ward'!I383+'Ped Ward'!I373+'SNCU '!I402+'NRC '!I393+OT!I376+'M-OT (LaQshya)'!I315+'PP Unit'!I391+ICU!I381+IPD!I371+Pharmacy!I363+Admin!I546)</f>
        <v>1</v>
      </c>
      <c r="I71" s="704">
        <f>('Labour Room (LaQshya)'!H332+'M-OT (LaQshya)'!H315)/('M-OT (LaQshya)'!I315+'Labour Room (LaQshya)'!I332)</f>
        <v>1</v>
      </c>
    </row>
    <row r="72" spans="2:9" ht="48.75" customHeight="1">
      <c r="B72" s="712" t="s">
        <v>69</v>
      </c>
      <c r="C72" s="835" t="s">
        <v>68</v>
      </c>
      <c r="D72" s="836"/>
      <c r="E72" s="836"/>
      <c r="F72" s="836"/>
      <c r="G72" s="836"/>
      <c r="H72" s="715">
        <f>('Emergency '!H407+OPD!H402+'Labour Room (LaQshya)'!H341+'Maternity Ward'!H395+'Ped Ward'!H387+'SNCU '!H416+'NRC '!H407+OT!H388+'M-OT (LaQshya)'!H324+'PP Unit'!H403+ICU!H393+IPD!H383+'Blood Bank'!H335+Lab!H352+'Radiology '!H339+Pharmacy!H369+'Auxillary services'!H342+'Mortuary '!H311+Admin!H552)/('Emergency '!I407+OPD!I402+'Labour Room (LaQshya)'!I341+'Maternity Ward'!I395+'Ped Ward'!I387+'SNCU '!I416+'NRC '!I407+OT!I388+'M-OT (LaQshya)'!I324+'PP Unit'!I403+ICU!I393+IPD!I383+'Blood Bank'!I335+Lab!I352+'Radiology '!I339+Pharmacy!I369+'Auxillary services'!I342+'Mortuary '!I311+Admin!I552)</f>
        <v>1</v>
      </c>
      <c r="I72" s="704">
        <f>('Labour Room (LaQshya)'!H341+'M-OT (LaQshya)'!H324)/('M-OT (LaQshya)'!I324+'Labour Room (LaQshya)'!I341)</f>
        <v>1</v>
      </c>
    </row>
    <row r="73" spans="2:9" ht="24.95" customHeight="1">
      <c r="B73" s="712" t="s">
        <v>67</v>
      </c>
      <c r="C73" s="835" t="s">
        <v>66</v>
      </c>
      <c r="D73" s="836"/>
      <c r="E73" s="836"/>
      <c r="F73" s="836"/>
      <c r="G73" s="836"/>
      <c r="H73" s="715">
        <f>('Emergency '!H416+'Maternity Ward'!H404+'Ped Ward'!H396+'SNCU '!H425+'NRC '!H416+'PP Unit'!H414+ICU!H402+IPD!H392)/('Emergency '!I416+'Maternity Ward'!I404+'Ped Ward'!I396+'SNCU '!I425+'NRC '!I416+'PP Unit'!I414+ICU!I402+IPD!I392)</f>
        <v>1</v>
      </c>
      <c r="I73" s="704" t="s">
        <v>7004</v>
      </c>
    </row>
    <row r="74" spans="2:9" ht="24.95" customHeight="1">
      <c r="B74" s="712" t="s">
        <v>65</v>
      </c>
      <c r="C74" s="835" t="s">
        <v>64</v>
      </c>
      <c r="D74" s="836"/>
      <c r="E74" s="836"/>
      <c r="F74" s="836"/>
      <c r="G74" s="836"/>
      <c r="H74" s="715">
        <f>('SNCU '!H437+ICU!H413)/('SNCU '!I437+ICU!I413)</f>
        <v>1</v>
      </c>
      <c r="I74" s="704" t="s">
        <v>7004</v>
      </c>
    </row>
    <row r="75" spans="2:9" ht="24.95" customHeight="1">
      <c r="B75" s="712" t="s">
        <v>63</v>
      </c>
      <c r="C75" s="835" t="s">
        <v>62</v>
      </c>
      <c r="D75" s="836"/>
      <c r="E75" s="836"/>
      <c r="F75" s="836"/>
      <c r="G75" s="836"/>
      <c r="H75" s="715">
        <f>('Emergency '!H429+OPD!H419+'Maternity Ward'!H419+'Ped Ward'!H410+'SNCU '!H441+'NRC '!H433+OT!H406+'M-OT (LaQshya)'!H342+'PP Unit'!H429+ICU!H426+IPD!H406+'Blood Bank'!H352+Lab!H369+'Radiology '!H356+Pharmacy!H386+'Auxillary services'!H370+'Mortuary '!H327+Admin!H569)/('Emergency '!I429+OPD!I419+'Maternity Ward'!I419+'Ped Ward'!I410+'SNCU '!I441+'NRC '!I433+OT!I406+'M-OT (LaQshya)'!I342+'PP Unit'!I429+ICU!I426+IPD!I406+'Blood Bank'!I352+Lab!I369+'Radiology '!I356+Pharmacy!I386+'Auxillary services'!I370+'Mortuary '!I327+Admin!I569)</f>
        <v>1</v>
      </c>
      <c r="I75" s="704">
        <f>('M-OT (LaQshya)'!H342)/('M-OT (LaQshya)'!I342)</f>
        <v>1</v>
      </c>
    </row>
    <row r="76" spans="2:9" ht="24.95" customHeight="1">
      <c r="B76" s="712" t="s">
        <v>61</v>
      </c>
      <c r="C76" s="835" t="s">
        <v>60</v>
      </c>
      <c r="D76" s="836"/>
      <c r="E76" s="836"/>
      <c r="F76" s="836"/>
      <c r="G76" s="836"/>
      <c r="H76" s="715">
        <f>('Emergency '!H456+OPD!H426+'Labour Room (LaQshya)'!H365+'Maternity Ward'!H419+'Ped Ward'!H417+'SNCU '!H454+'NRC '!H440+OT!H413+'M-OT (LaQshya)'!H348+'PP Unit'!H436+ICU!H433+IPD!H413+'Blood Bank'!H360+Lab!H376+'Radiology '!H363)/('Emergency '!I456+OPD!I426+'Labour Room (LaQshya)'!I365+'Maternity Ward'!I426+'Ped Ward'!I417+'SNCU '!I454+'NRC '!I440+OT!I413+'M-OT (LaQshya)'!I348+'PP Unit'!I436+ICU!I433+IPD!I413+'Blood Bank'!I360+Lab!I376+'Radiology '!I363)</f>
        <v>1</v>
      </c>
      <c r="I76" s="704">
        <f>('Labour Room (LaQshya)'!H365+'M-OT (LaQshya)'!H348)/('M-OT (LaQshya)'!I348+'Labour Room (LaQshya)'!I365)</f>
        <v>1</v>
      </c>
    </row>
    <row r="77" spans="2:9" ht="24.95" customHeight="1">
      <c r="B77" s="712" t="s">
        <v>59</v>
      </c>
      <c r="C77" s="835" t="s">
        <v>58</v>
      </c>
      <c r="D77" s="836"/>
      <c r="E77" s="836"/>
      <c r="F77" s="836"/>
      <c r="G77" s="836"/>
      <c r="H77" s="715">
        <f>('Emergency '!H460+'Labour Room (LaQshya)'!H369+'Maternity Ward'!H430+'Ped Ward'!H421+'SNCU '!H458+'NRC '!H444+OT!H417+'M-OT (LaQshya)'!H352+ICU!H437+IPD!H417+'Blood Bank'!H364)/('Emergency '!I460+'Labour Room (LaQshya)'!I369+'Maternity Ward'!I430+'Ped Ward'!I421+'SNCU '!I458+'NRC '!I444+OT!I417+'M-OT (LaQshya)'!I352+ICU!I437+IPD!I417+'Blood Bank'!I364)</f>
        <v>1</v>
      </c>
      <c r="I77" s="704">
        <f>('Labour Room (LaQshya)'!H369+'M-OT (LaQshya)'!H342)/('M-OT (LaQshya)'!I342+'Labour Room (LaQshya)'!I369)</f>
        <v>1</v>
      </c>
    </row>
    <row r="78" spans="2:9" ht="24.95" customHeight="1">
      <c r="B78" s="714" t="s">
        <v>57</v>
      </c>
      <c r="C78" s="835" t="s">
        <v>56</v>
      </c>
      <c r="D78" s="836"/>
      <c r="E78" s="836"/>
      <c r="F78" s="836"/>
      <c r="G78" s="836"/>
      <c r="H78" s="715">
        <f>('Maternity Ward'!H445+'Ped Ward'!H436+OT!H432+'M-OT (LaQshya)'!H365+'PP Unit'!H451+ICU!H452+IPD!H432)/('Maternity Ward'!I445+'Ped Ward'!I436+OT!I432+'M-OT (LaQshya)'!I365+'PP Unit'!I451+ICU!I452+IPD!I432)</f>
        <v>1</v>
      </c>
      <c r="I78" s="704">
        <f>('M-OT (LaQshya)'!H365)/('M-OT (LaQshya)'!I365)</f>
        <v>1</v>
      </c>
    </row>
    <row r="79" spans="2:9" ht="24.95" customHeight="1">
      <c r="B79" s="714" t="s">
        <v>55</v>
      </c>
      <c r="C79" s="835" t="s">
        <v>54</v>
      </c>
      <c r="D79" s="836"/>
      <c r="E79" s="836"/>
      <c r="F79" s="836"/>
      <c r="G79" s="836"/>
      <c r="H79" s="715">
        <f>('Emergency '!H479+OT!H446+'M-OT (LaQshya)'!H378+'PP Unit'!H455)/('Emergency '!I479+OT!I446+'M-OT (LaQshya)'!I378+'PP Unit'!I455)</f>
        <v>1</v>
      </c>
      <c r="I79" s="704">
        <f>('M-OT (LaQshya)'!H378)/'M-OT (LaQshya)'!I378</f>
        <v>1</v>
      </c>
    </row>
    <row r="80" spans="2:9" ht="24.95" customHeight="1">
      <c r="B80" s="714" t="s">
        <v>53</v>
      </c>
      <c r="C80" s="835" t="s">
        <v>52</v>
      </c>
      <c r="D80" s="836"/>
      <c r="E80" s="836"/>
      <c r="F80" s="836"/>
      <c r="G80" s="836"/>
      <c r="H80" s="715">
        <f>('Emergency '!H485+'Labour Room (LaQshya)'!H389+'Maternity Ward'!H454+'Ped Ward'!H445+'SNCU '!H482+OT!H460+'M-OT (LaQshya)'!H400+'PP Unit'!H464+ICU!H462+IPD!H441+'Mortuary '!H358+Admin!H600)/('Emergency '!I485+'Labour Room (LaQshya)'!I389+'Maternity Ward'!I454+'Ped Ward'!I445+'SNCU '!I482+OT!I460+'M-OT (LaQshya)'!I400+'PP Unit'!I464+ICU!I462+IPD!I441+'Mortuary '!I358+Admin!I600)</f>
        <v>1</v>
      </c>
      <c r="I80" s="704">
        <f>('Labour Room (LaQshya)'!H389+'M-OT (LaQshya)'!H400)/('M-OT (LaQshya)'!I400+'Labour Room (LaQshya)'!I389)</f>
        <v>1</v>
      </c>
    </row>
    <row r="81" spans="2:9" ht="24.95" customHeight="1">
      <c r="B81" s="714" t="s">
        <v>51</v>
      </c>
      <c r="C81" s="835" t="s">
        <v>50</v>
      </c>
      <c r="D81" s="836"/>
      <c r="E81" s="836"/>
      <c r="F81" s="836"/>
      <c r="G81" s="836"/>
      <c r="H81" s="715">
        <f>(OPD!H455+'Maternity Ward'!H461+'Ped Ward'!H452+'NRC '!H475+'PP Unit'!H471)/(OPD!I455+'Maternity Ward'!I461+'Ped Ward'!I452+'NRC '!I475+'PP Unit'!I471)</f>
        <v>1</v>
      </c>
      <c r="I81" s="704" t="s">
        <v>7004</v>
      </c>
    </row>
    <row r="82" spans="2:9" ht="24.95" customHeight="1">
      <c r="B82" s="714" t="s">
        <v>49</v>
      </c>
      <c r="C82" s="835" t="s">
        <v>48</v>
      </c>
      <c r="D82" s="836"/>
      <c r="E82" s="836"/>
      <c r="F82" s="836"/>
      <c r="G82" s="836"/>
      <c r="H82" s="715">
        <f>('Labour Room (LaQshya)'!H402+OT!H472+'M-OT (LaQshya)'!H412)/('Labour Room (LaQshya)'!I402+OT!I472+'M-OT (LaQshya)'!I412)</f>
        <v>1</v>
      </c>
      <c r="I82" s="704">
        <f>('Labour Room (LaQshya)'!H402+'M-OT (LaQshya)'!H412)/('M-OT (LaQshya)'!I412+'Labour Room (LaQshya)'!I402)</f>
        <v>1</v>
      </c>
    </row>
    <row r="83" spans="2:9" ht="24.95" customHeight="1">
      <c r="B83" s="714" t="s">
        <v>47</v>
      </c>
      <c r="C83" s="835" t="s">
        <v>46</v>
      </c>
      <c r="D83" s="836"/>
      <c r="E83" s="836"/>
      <c r="F83" s="836"/>
      <c r="G83" s="836"/>
      <c r="H83" s="715">
        <f>('Labour Room (LaQshya)'!H440+'Maternity Ward'!H484+'M-OT (LaQshya)'!H432)/('Labour Room (LaQshya)'!I440+'Maternity Ward'!I484+'M-OT (LaQshya)'!I432)</f>
        <v>1</v>
      </c>
      <c r="I83" s="704">
        <f>('Labour Room (LaQshya)'!H440+'M-OT (LaQshya)'!H432)/('M-OT (LaQshya)'!I432+'Labour Room (LaQshya)'!I440)</f>
        <v>1</v>
      </c>
    </row>
    <row r="84" spans="2:9" ht="24.95" customHeight="1">
      <c r="B84" s="714" t="s">
        <v>45</v>
      </c>
      <c r="C84" s="835" t="s">
        <v>44</v>
      </c>
      <c r="D84" s="836"/>
      <c r="E84" s="836"/>
      <c r="F84" s="836"/>
      <c r="G84" s="836"/>
      <c r="H84" s="715">
        <f>(OPD!H500+'Maternity Ward'!H495+'Ped Ward'!H478+'SNCU '!H517+'NRC '!H501+Admin!H631)/(OPD!I500+'Maternity Ward'!I495+'Ped Ward'!I478+'SNCU '!I517+'NRC '!I501+Admin!I631)</f>
        <v>1</v>
      </c>
      <c r="I84" s="704" t="s">
        <v>7004</v>
      </c>
    </row>
    <row r="85" spans="2:9" ht="24.95" customHeight="1">
      <c r="B85" s="714" t="s">
        <v>43</v>
      </c>
      <c r="C85" s="835" t="s">
        <v>42</v>
      </c>
      <c r="D85" s="836"/>
      <c r="E85" s="836"/>
      <c r="F85" s="836"/>
      <c r="G85" s="836"/>
      <c r="H85" s="715">
        <f>'PP Unit'!H508/'PP Unit'!I508</f>
        <v>1</v>
      </c>
      <c r="I85" s="704" t="s">
        <v>7004</v>
      </c>
    </row>
    <row r="86" spans="2:9" ht="24.95" customHeight="1">
      <c r="B86" s="714" t="s">
        <v>41</v>
      </c>
      <c r="C86" s="835" t="s">
        <v>40</v>
      </c>
      <c r="D86" s="836"/>
      <c r="E86" s="836"/>
      <c r="F86" s="836"/>
      <c r="G86" s="836"/>
      <c r="H86" s="715">
        <f>(OPD!H535)/(OPD!I535)</f>
        <v>1</v>
      </c>
      <c r="I86" s="704" t="s">
        <v>7004</v>
      </c>
    </row>
    <row r="87" spans="2:9" ht="24.95" customHeight="1">
      <c r="B87" s="714" t="s">
        <v>39</v>
      </c>
      <c r="C87" s="835" t="s">
        <v>38</v>
      </c>
      <c r="D87" s="836"/>
      <c r="E87" s="836"/>
      <c r="F87" s="836"/>
      <c r="G87" s="836"/>
      <c r="H87" s="715">
        <f>(OPD!H552+Lab!H467+IPD!H498)/(OPD!I552+IPD!I498+Lab!I467)</f>
        <v>1</v>
      </c>
      <c r="I87" s="704" t="s">
        <v>7004</v>
      </c>
    </row>
    <row r="88" spans="2:9" ht="24.95" customHeight="1">
      <c r="B88" s="708"/>
      <c r="C88" s="839" t="s">
        <v>7000</v>
      </c>
      <c r="D88" s="839"/>
      <c r="E88" s="839"/>
      <c r="F88" s="839"/>
      <c r="G88" s="839"/>
      <c r="H88" s="708"/>
      <c r="I88" s="702"/>
    </row>
    <row r="89" spans="2:9" ht="18.75">
      <c r="B89" s="711" t="s">
        <v>37</v>
      </c>
      <c r="C89" s="835" t="s">
        <v>36</v>
      </c>
      <c r="D89" s="836"/>
      <c r="E89" s="836"/>
      <c r="F89" s="836"/>
      <c r="G89" s="836"/>
      <c r="H89" s="715">
        <f xml:space="preserve"> ('Emergency '!H556+OPD!H599+'Labour Room (LaQshya)'!H487+'Maternity Ward'!H531+'Ped Ward'!H520+'SNCU '!H553+'NRC '!H540+OT!H529+'M-OT (LaQshya)'!H475+'PP Unit'!H552+ICU!H531+IPD!H510+'Blood Bank'!H486+Lab!H479+'Radiology '!H472+Pharmacy!H484+'Auxillary services'!H468+'Mortuary '!H437+Admin!H668)/('Emergency '!I556+OPD!I599+'Labour Room (LaQshya)'!I487+'Maternity Ward'!I531+'Ped Ward'!I520+'SNCU '!I553+'NRC '!I540+OT!I529+'M-OT (LaQshya)'!I475+'PP Unit'!I552+ICU!I531+IPD!I510+'Blood Bank'!I486+Lab!I479+'Radiology '!I472+Pharmacy!I484+'Auxillary services'!I468+'Mortuary '!I437+Admin!I668)</f>
        <v>1</v>
      </c>
      <c r="I89" s="704">
        <f>('Labour Room (LaQshya)'!H487+'M-OT (LaQshya)'!H475)/('M-OT (LaQshya)'!I475+'Labour Room (LaQshya)'!I487)</f>
        <v>1</v>
      </c>
    </row>
    <row r="90" spans="2:9" ht="24.95" customHeight="1">
      <c r="B90" s="714" t="s">
        <v>35</v>
      </c>
      <c r="C90" s="835" t="s">
        <v>34</v>
      </c>
      <c r="D90" s="836"/>
      <c r="E90" s="836"/>
      <c r="F90" s="836"/>
      <c r="G90" s="836"/>
      <c r="H90" s="715">
        <f>('Emergency '!H564+OPD!H607+'Labour Room (LaQshya)'!H494+'Maternity Ward'!H539+'Ped Ward'!H528+'SNCU '!H561+'NRC '!H548+OT!H537+'M-OT (LaQshya)'!H482+'PP Unit'!H560+ICU!H539+IPD!H518+'Blood Bank'!H494+Lab!H488+'Radiology '!H480+'Auxillary services'!H476+'Mortuary '!H445+Admin!H693)/('Emergency '!I564+OPD!I607+'Labour Room (LaQshya)'!I494+'Maternity Ward'!I539+'Ped Ward'!I528+'SNCU '!I561+'NRC '!I548+OT!I537+'M-OT (LaQshya)'!I482+'PP Unit'!I560+ICU!I539+IPD!I518+'Blood Bank'!I494+Lab!I488+'Radiology '!I480+'Auxillary services'!I476+'Mortuary '!I445+Admin!I693)</f>
        <v>1</v>
      </c>
      <c r="I90" s="704">
        <f>('Labour Room (LaQshya)'!H494+'M-OT (LaQshya)'!H482)/('M-OT (LaQshya)'!I482+'Labour Room (LaQshya)'!I494)</f>
        <v>1</v>
      </c>
    </row>
    <row r="91" spans="2:9" ht="24.95" customHeight="1">
      <c r="B91" s="714" t="s">
        <v>33</v>
      </c>
      <c r="C91" s="835" t="s">
        <v>32</v>
      </c>
      <c r="D91" s="836"/>
      <c r="E91" s="836"/>
      <c r="F91" s="836"/>
      <c r="G91" s="836"/>
      <c r="H91" s="715">
        <f>('Emergency '!H574+OPD!H617+'Labour Room (LaQshya)'!H502+'Maternity Ward'!H549+'Ped Ward'!H539+'SNCU '!H574+'NRC '!H560+OT!H553+'M-OT (LaQshya)'!H495+'PP Unit'!H576+ICU!H551+IPD!H528+'Blood Bank'!H506+Lab!H500+'Radiology '!H489+'Auxillary services'!H484+'Mortuary '!H454+Admin!H697)/('Emergency '!I574+OPD!I617+'Labour Room (LaQshya)'!I502+'Maternity Ward'!I549+'Ped Ward'!I539+'SNCU '!I574+'NRC '!I560+OT!I553+'M-OT (LaQshya)'!I495+'PP Unit'!I576+IPD!I528+'Blood Bank'!I506+Lab!I500+'Radiology '!I489+'Auxillary services'!I484+'Mortuary '!I454+Admin!I697+ICU!I551)</f>
        <v>1</v>
      </c>
      <c r="I91" s="704">
        <f>('Labour Room (LaQshya)'!H502+'M-OT (LaQshya)'!H495)/('M-OT (LaQshya)'!I495+'Labour Room (LaQshya)'!I502)</f>
        <v>1</v>
      </c>
    </row>
    <row r="92" spans="2:9" ht="24.95" customHeight="1">
      <c r="B92" s="714" t="s">
        <v>31</v>
      </c>
      <c r="C92" s="835" t="s">
        <v>30</v>
      </c>
      <c r="D92" s="836"/>
      <c r="E92" s="836"/>
      <c r="F92" s="836"/>
      <c r="G92" s="836"/>
      <c r="H92" s="715">
        <f>('Emergency '!H580+OPD!H622+'Labour Room (LaQshya)'!H511+'Maternity Ward'!H554+'Ped Ward'!H544+'SNCU '!H583+'NRC '!H565+OT!H563+'M-OT (LaQshya)'!H504+'PP Unit'!H586+ICU!H560+IPD!H533+'Blood Bank'!H512+Lab!H506+'Radiology '!H493+'Auxillary services'!H491+'Mortuary '!H459+Admin!H704)/('Emergency '!I580+OPD!I622+'Labour Room (LaQshya)'!I511+'Maternity Ward'!I554+'Ped Ward'!I544+'SNCU '!I583+'NRC '!I565+OT!I563+'M-OT (LaQshya)'!I504+'PP Unit'!I586+ICU!I560+IPD!I533+'Blood Bank'!I512+Lab!I506+'Radiology '!I493+'Auxillary services'!I491+'Mortuary '!I459+Admin!I704)</f>
        <v>1</v>
      </c>
      <c r="I92" s="704">
        <f>('Labour Room (LaQshya)'!H511+'M-OT (LaQshya)'!H504)/('M-OT (LaQshya)'!I504+'Labour Room (LaQshya)'!I511)</f>
        <v>1</v>
      </c>
    </row>
    <row r="93" spans="2:9" ht="24.95" customHeight="1">
      <c r="B93" s="712" t="s">
        <v>29</v>
      </c>
      <c r="C93" s="835" t="s">
        <v>28</v>
      </c>
      <c r="D93" s="836"/>
      <c r="E93" s="836"/>
      <c r="F93" s="836"/>
      <c r="G93" s="836"/>
      <c r="H93" s="715">
        <f>('Emergency '!H591+OPD!H632+'Labour Room (LaQshya)'!H518+'Maternity Ward'!H564+'Ped Ward'!H554+'SNCU '!H598+'NRC '!H576+OT!H582+'M-OT (LaQshya)'!H520+'PP Unit'!H605+ICU!H575+IPD!H543+'Blood Bank'!H519+Lab!H514+'Radiology '!H497+Pharmacy!H503+'Auxillary services'!H497+'Mortuary '!H467+Admin!H708)/('Emergency '!I591+OPD!I632+'Labour Room (LaQshya)'!I518+'Maternity Ward'!I564+'Ped Ward'!I554+'SNCU '!I598+'NRC '!I576+OT!I582+'M-OT (LaQshya)'!I520+'PP Unit'!I605+ICU!I575+IPD!I543+'Blood Bank'!I519+Lab!I514+'Radiology '!I497+Pharmacy!I503+'Auxillary services'!I497+'Mortuary '!I467+Admin!I708)</f>
        <v>1</v>
      </c>
      <c r="I93" s="704">
        <f>('Labour Room (LaQshya)'!H518+'M-OT (LaQshya)'!H520)/('M-OT (LaQshya)'!I520+'Labour Room (LaQshya)'!I518)</f>
        <v>1</v>
      </c>
    </row>
    <row r="94" spans="2:9" ht="41.25" customHeight="1">
      <c r="B94" s="712" t="s">
        <v>27</v>
      </c>
      <c r="C94" s="835" t="s">
        <v>26</v>
      </c>
      <c r="D94" s="836"/>
      <c r="E94" s="836"/>
      <c r="F94" s="836"/>
      <c r="G94" s="836"/>
      <c r="H94" s="715">
        <f>('Emergency '!H603+OPD!H645+'Labour Room (LaQshya)'!H526+'Maternity Ward'!H575+'Ped Ward'!H565+'SNCU '!H616+'NRC '!H587+OT!H601+'M-OT (LaQshya)'!H536+'PP Unit'!H623+ICU!H591+IPD!H554+'Blood Bank'!H530+Lab!H525+'Radiology '!H508+Pharmacy!H509+'Auxillary services'!H511+'Mortuary '!H478+Admin!H714)/('Emergency '!I603+OPD!I645+'Labour Room (LaQshya)'!I526+'Maternity Ward'!I575+'Ped Ward'!I565+'SNCU '!I616+'NRC '!I587+OT!I601+'M-OT (LaQshya)'!I536+'PP Unit'!I623+ICU!I591+IPD!I554+'Blood Bank'!I530+Lab!I525+'Radiology '!I508+Pharmacy!I509+'Auxillary services'!I511+'Mortuary '!I478+Admin!I714)</f>
        <v>1</v>
      </c>
      <c r="I94" s="704">
        <f>('Labour Room (LaQshya)'!H526+'M-OT (LaQshya)'!H536)/('M-OT (LaQshya)'!I536+'Labour Room (LaQshya)'!I526)</f>
        <v>1</v>
      </c>
    </row>
    <row r="95" spans="2:9" ht="41.25" customHeight="1">
      <c r="B95" s="708"/>
      <c r="C95" s="839" t="s">
        <v>7001</v>
      </c>
      <c r="D95" s="839"/>
      <c r="E95" s="839"/>
      <c r="F95" s="839"/>
      <c r="G95" s="839"/>
      <c r="H95" s="708"/>
      <c r="I95" s="702"/>
    </row>
    <row r="96" spans="2:9" ht="24.95" customHeight="1">
      <c r="B96" s="713" t="s">
        <v>25</v>
      </c>
      <c r="C96" s="835" t="s">
        <v>24</v>
      </c>
      <c r="D96" s="836"/>
      <c r="E96" s="836"/>
      <c r="F96" s="836"/>
      <c r="G96" s="836"/>
      <c r="H96" s="715">
        <f>('Emergency '!H620+OPD!H661+'Labour Room (LaQshya)'!H536+'Maternity Ward'!H591+'Ped Ward'!H581+'SNCU '!H633+'NRC '!H603+OT!H615+'M-OT (LaQshya)'!H547+'PP Unit'!H640+ICU!H608+IPD!H570+'Blood Bank'!H546+Lab!H543+'Radiology '!H517+Pharmacy!H517+'Auxillary services'!H522+'Mortuary '!H495+Admin!H737)/('Emergency '!I620+OPD!I661+'Labour Room (LaQshya)'!I536+'Maternity Ward'!I591+'Ped Ward'!I581+'SNCU '!I633+'NRC '!I603+OT!I615+'M-OT (LaQshya)'!I547+'PP Unit'!I640+ICU!I608+IPD!I570+'Blood Bank'!I546+Lab!I543+'Radiology '!I517+Pharmacy!I517+'Auxillary services'!I522+'Mortuary '!I495+Admin!I737)</f>
        <v>1</v>
      </c>
      <c r="I96" s="704">
        <f>('Labour Room (LaQshya)'!H536+'M-OT (LaQshya)'!H547)/('M-OT (LaQshya)'!I547+'Labour Room (LaQshya)'!I536)</f>
        <v>1</v>
      </c>
    </row>
    <row r="97" spans="2:9" ht="24.95" customHeight="1">
      <c r="B97" s="712" t="s">
        <v>23</v>
      </c>
      <c r="C97" s="835" t="s">
        <v>22</v>
      </c>
      <c r="D97" s="836"/>
      <c r="E97" s="836"/>
      <c r="F97" s="836"/>
      <c r="G97" s="836"/>
      <c r="H97" s="715">
        <f>(OPD!H664+'Labour Room (LaQshya)'!H539+'Maternity Ward'!H594+'Ped Ward'!H584+'SNCU '!H636+'NRC '!H606+'PP Unit'!H643+IPD!H573+'Blood Bank'!H549+Lab!H546+'Radiology '!H520+Pharmacy!H520+'Auxillary services'!H525+Admin!H754)/(OPD!I664+'Labour Room (LaQshya)'!I539+'Maternity Ward'!I594+'Ped Ward'!I584+'SNCU '!I636+'NRC '!I606+'PP Unit'!I643+IPD!I573+'Blood Bank'!I549+Lab!I546+'Radiology '!I520+Pharmacy!I520+'Auxillary services'!I525+Admin!I754)</f>
        <v>1</v>
      </c>
      <c r="I97" s="704">
        <f>('Labour Room (LaQshya)'!H539/'Labour Room (LaQshya)'!I539)</f>
        <v>1</v>
      </c>
    </row>
    <row r="98" spans="2:9" ht="24.95" customHeight="1">
      <c r="B98" s="712" t="s">
        <v>21</v>
      </c>
      <c r="C98" s="835" t="s">
        <v>20</v>
      </c>
      <c r="D98" s="836"/>
      <c r="E98" s="836"/>
      <c r="F98" s="836"/>
      <c r="G98" s="836"/>
      <c r="H98" s="715">
        <f>('Emergency '!H627+OPD!H668+'Labour Room (LaQshya)'!H543+'Maternity Ward'!H598+'Ped Ward'!H588+'SNCU '!H640+'NRC '!H610+OT!H622+'M-OT (LaQshya)'!H554+'PP Unit'!H647+ICU!H615+IPD!H577+'Blood Bank'!H554+Lab!H551+'Radiology '!H525+Pharmacy!H524+'Auxillary services'!H530+'Mortuary '!H502+Admin!H768)/('Emergency '!I627+OPD!I668+'Labour Room (LaQshya)'!I543+'Maternity Ward'!I598+'Ped Ward'!I588+'SNCU '!I640+'NRC '!I610+OT!I622+'M-OT (LaQshya)'!I554+'PP Unit'!I647+ICU!I615+IPD!I577+'Blood Bank'!I554+Lab!I551+'Radiology '!I525+Pharmacy!I524+'Auxillary services'!I530+'Mortuary '!I502+Admin!I768)</f>
        <v>1</v>
      </c>
      <c r="I98" s="704">
        <f>('Labour Room (LaQshya)'!H543+'M-OT (LaQshya)'!H554)/('M-OT (LaQshya)'!I554+'Labour Room (LaQshya)'!I543)</f>
        <v>1</v>
      </c>
    </row>
    <row r="99" spans="2:9" ht="45" customHeight="1">
      <c r="B99" s="712" t="s">
        <v>19</v>
      </c>
      <c r="C99" s="835" t="s">
        <v>18</v>
      </c>
      <c r="D99" s="836"/>
      <c r="E99" s="836"/>
      <c r="F99" s="836"/>
      <c r="G99" s="836"/>
      <c r="H99" s="715">
        <f>('Emergency '!H632+OPD!H673+'Labour Room (LaQshya)'!H547+'Maternity Ward'!H602+'Ped Ward'!H592+'SNCU '!H644+'NRC '!H614+OT!H627+'M-OT (LaQshya)'!H558+'PP Unit'!H651+ICU!H619+IPD!H581+'Blood Bank'!H563+Lab!H565+'Radiology '!H530+Pharmacy!H528+'Auxillary services'!H534+'Mortuary '!H507+Admin!H773)/('Emergency '!I632+OPD!I673+'Labour Room (LaQshya)'!I547+'Maternity Ward'!I602+'Ped Ward'!I592+'SNCU '!I644+'NRC '!I614+OT!I627+'M-OT (LaQshya)'!I558+'PP Unit'!I651+ICU!I619+IPD!I581+'Blood Bank'!I563+Lab!I565+'Radiology '!I530+Pharmacy!I528+'Auxillary services'!I534+'Mortuary '!I507+Admin!I773)</f>
        <v>1</v>
      </c>
      <c r="I99" s="704">
        <f>('Labour Room (LaQshya)'!H547+'M-OT (LaQshya)'!H558)/('M-OT (LaQshya)'!I558+'Labour Room (LaQshya)'!I547)</f>
        <v>1</v>
      </c>
    </row>
    <row r="100" spans="2:9" ht="18.75">
      <c r="B100" s="712" t="s">
        <v>17</v>
      </c>
      <c r="C100" s="835" t="s">
        <v>16</v>
      </c>
      <c r="D100" s="836"/>
      <c r="E100" s="836"/>
      <c r="F100" s="836"/>
      <c r="G100" s="836"/>
      <c r="H100" s="715">
        <f>('Emergency '!H650+OPD!H691+'Labour Room (LaQshya)'!H562+'Maternity Ward'!H625+'Ped Ward'!H607+'SNCU '!H657+'NRC '!H632+OT!H642+'M-OT (LaQshya)'!H571+'PP Unit'!H672+ICU!H642+IPD!H597+'Blood Bank'!H578+Lab!H592+'Radiology '!H547+Pharmacy!H546+'Auxillary services'!H571+'Mortuary '!H524+Admin!H785)/('Emergency '!I650+OPD!I691+'Labour Room (LaQshya)'!I562+'Maternity Ward'!I625+'Ped Ward'!I607+'SNCU '!I657+'NRC '!I632+OT!I642+'M-OT (LaQshya)'!I571+'PP Unit'!I672+ICU!I642+IPD!I597+'Blood Bank'!I578+Lab!I592+'Radiology '!I547+Pharmacy!I546+'Auxillary services'!I571+'Mortuary '!I524+Admin!I785)</f>
        <v>1</v>
      </c>
      <c r="I100" s="704">
        <f>('Labour Room (LaQshya)'!H562+'M-OT (LaQshya)'!H571)/('M-OT (LaQshya)'!I571+'Labour Room (LaQshya)'!I562)</f>
        <v>1</v>
      </c>
    </row>
    <row r="101" spans="2:9" ht="18.75">
      <c r="B101" s="712" t="s">
        <v>15</v>
      </c>
      <c r="C101" s="835" t="s">
        <v>14</v>
      </c>
      <c r="D101" s="836"/>
      <c r="E101" s="836"/>
      <c r="F101" s="836"/>
      <c r="G101" s="836"/>
      <c r="H101" s="715">
        <f>('Emergency '!H654+OPD!H695+'Labour Room (LaQshya)'!H566+'Maternity Ward'!H629+'Ped Ward'!H611+'SNCU '!H661+'NRC '!H636+OT!H646+'M-OT (LaQshya)'!H575+'PP Unit'!H676+ICU!H646+IPD!H601+'Blood Bank'!H582+Lab!H596+'Radiology '!H551+Pharmacy!H550+'Auxillary services'!H575+'Mortuary '!H528+Admin!H789)/('Emergency '!I654+OPD!I695+'Labour Room (LaQshya)'!I566+'Maternity Ward'!I629+'Ped Ward'!I611+'SNCU '!I661+'NRC '!I636+OT!I646+'M-OT (LaQshya)'!I575+'PP Unit'!I676+ICU!I646+IPD!I601+'Blood Bank'!I582+Lab!I596+'Radiology '!I551+Pharmacy!I550+'Auxillary services'!I575+'Mortuary '!I528+Admin!I789)</f>
        <v>1</v>
      </c>
      <c r="I101" s="704">
        <f>('Labour Room (LaQshya)'!H566+'M-OT (LaQshya)'!H575)/('M-OT (LaQshya)'!I575+'Labour Room (LaQshya)'!I566)</f>
        <v>1</v>
      </c>
    </row>
    <row r="102" spans="2:9" ht="42" customHeight="1">
      <c r="B102" s="712" t="s">
        <v>13</v>
      </c>
      <c r="C102" s="835" t="s">
        <v>7009</v>
      </c>
      <c r="D102" s="836"/>
      <c r="E102" s="836"/>
      <c r="F102" s="836"/>
      <c r="G102" s="836"/>
      <c r="H102" s="715">
        <f>('Emergency '!H662+OPD!H702+'Labour Room (LaQshya)'!H575+'Maternity Ward'!H638+'Ped Ward'!H617+'SNCU '!H667+'NRC '!H642+OT!H652+'M-OT (LaQshya)'!H582+'PP Unit'!H682+ICU!H654+IPD!H609+'Blood Bank'!H588+Lab!H602+'Radiology '!H557+Pharmacy!H557+'Auxillary services'!H582+'Mortuary '!H534+Admin!H811)/('Emergency '!I662+OPD!I702+'Labour Room (LaQshya)'!I575+'Maternity Ward'!I638+'Ped Ward'!I617+'SNCU '!I667+'NRC '!I642+OT!I652+'M-OT (LaQshya)'!I582+'PP Unit'!I682+ICU!I654+IPD!I609+'Blood Bank'!I588+Lab!I602+'Radiology '!I557+Pharmacy!I557+'Auxillary services'!I582+'Mortuary '!I534+Admin!I811)</f>
        <v>1</v>
      </c>
      <c r="I102" s="704">
        <f>('Labour Room (LaQshya)'!H575+'M-OT (LaQshya)'!H582)/('M-OT (LaQshya)'!I582+'Labour Room (LaQshya)'!I575)</f>
        <v>1</v>
      </c>
    </row>
    <row r="103" spans="2:9" ht="24.95" customHeight="1">
      <c r="B103" s="712" t="s">
        <v>12</v>
      </c>
      <c r="C103" s="835" t="s">
        <v>11</v>
      </c>
      <c r="D103" s="836"/>
      <c r="E103" s="836"/>
      <c r="F103" s="836"/>
      <c r="G103" s="836"/>
      <c r="H103" s="715">
        <f>('Emergency '!H670+OPD!H710+'Labour Room (LaQshya)'!H583+'Maternity Ward'!H646+'Ped Ward'!H625+'SNCU '!H675+'NRC '!H651+OT!H660+'M-OT (LaQshya)'!H590+'PP Unit'!H690+ICU!H662+IPD!H617+'Blood Bank'!H596+Lab!H610+'Radiology '!H565+Pharmacy!H565+'Auxillary services'!H590+'Mortuary '!H542+Admin!H819)/('Emergency '!I670+OPD!I710+'Labour Room (LaQshya)'!I583+'Maternity Ward'!I646+'Ped Ward'!I625+'SNCU '!I675+'NRC '!I651+OT!I660+'M-OT (LaQshya)'!I590+'PP Unit'!I690+ICU!I662+IPD!I617+'Blood Bank'!I596+Lab!I610+'Radiology '!I565+Pharmacy!I565+'Auxillary services'!I590+'Mortuary '!I542+Admin!I819)</f>
        <v>1</v>
      </c>
      <c r="I103" s="704">
        <f>('Labour Room (LaQshya)'!H583+'M-OT (LaQshya)'!H600)/('M-OT (LaQshya)'!I600+'Labour Room (LaQshya)'!I583)</f>
        <v>1</v>
      </c>
    </row>
    <row r="104" spans="2:9" ht="18.75">
      <c r="B104" s="713" t="s">
        <v>10</v>
      </c>
      <c r="C104" s="835" t="s">
        <v>1368</v>
      </c>
      <c r="D104" s="836"/>
      <c r="E104" s="836"/>
      <c r="F104" s="836"/>
      <c r="G104" s="836"/>
      <c r="H104" s="715">
        <f>(Admin!H827)/(Admin!I827)</f>
        <v>1</v>
      </c>
      <c r="I104" s="704" t="s">
        <v>7004</v>
      </c>
    </row>
    <row r="105" spans="2:9" ht="47.25" customHeight="1">
      <c r="B105" s="713" t="s">
        <v>9</v>
      </c>
      <c r="C105" s="835" t="s">
        <v>8</v>
      </c>
      <c r="D105" s="836"/>
      <c r="E105" s="836"/>
      <c r="F105" s="836"/>
      <c r="G105" s="836"/>
      <c r="H105" s="715">
        <f>('Emergency '!H681+OPD!H721+'Labour Room (LaQshya)'!H593+'Maternity Ward'!H657+'Ped Ward'!H636+'SNCU '!H686+'NRC '!H662+OT!H670+'M-OT (LaQshya)'!H600+'PP Unit'!H701+ICU!H673+IPD!H628+'Blood Bank'!H607+Lab!H621+'Radiology '!H576+Pharmacy!H576+'Auxillary services'!H601+'Mortuary '!H552+Admin!H834)/('Emergency '!I681+OPD!I721+'Labour Room (LaQshya)'!I593+'Maternity Ward'!I657+'Ped Ward'!I636+'SNCU '!I686+'NRC '!I662+OT!I670+'M-OT (LaQshya)'!I600+'PP Unit'!I701+ICU!I673+IPD!I628+'Blood Bank'!I607+Lab!I621+'Radiology '!I576+Pharmacy!I576+'Auxillary services'!I601+'Mortuary '!I552+Admin!I834)</f>
        <v>1</v>
      </c>
      <c r="I105" s="704">
        <f>('Labour Room (LaQshya)'!H593+'M-OT (LaQshya)'!H600)/('M-OT (LaQshya)'!I600+'Labour Room (LaQshya)'!I593)</f>
        <v>1</v>
      </c>
    </row>
    <row r="106" spans="2:9" ht="26.25">
      <c r="B106" s="708"/>
      <c r="C106" s="839" t="s">
        <v>7002</v>
      </c>
      <c r="D106" s="839"/>
      <c r="E106" s="839"/>
      <c r="F106" s="839"/>
      <c r="G106" s="839"/>
      <c r="H106" s="708"/>
      <c r="I106" s="702"/>
    </row>
    <row r="107" spans="2:9" ht="24.95" customHeight="1">
      <c r="B107" s="709" t="s">
        <v>7</v>
      </c>
      <c r="C107" s="837" t="s">
        <v>6</v>
      </c>
      <c r="D107" s="838"/>
      <c r="E107" s="838"/>
      <c r="F107" s="838"/>
      <c r="G107" s="838"/>
      <c r="H107" s="715">
        <f>('Emergency '!H693+OPD!H733+'Labour Room (LaQshya)'!H605+'Maternity Ward'!H669+'Ped Ward'!H648+'SNCU '!H698+'NRC '!H674+OT!H682+'M-OT (LaQshya)'!H612+'PP Unit'!H713+ICU!H685+IPD!H640+'Blood Bank'!H619+Lab!H633+'Radiology '!H588+Pharmacy!H588+'Auxillary services'!H613+'Mortuary '!H564+Admin!H846)/('Emergency '!I693+OPD!I733+'Labour Room (LaQshya)'!I605+'Maternity Ward'!I669+'Ped Ward'!I648+'SNCU '!I698+'NRC '!I674+OT!I682+'M-OT (LaQshya)'!I612+'PP Unit'!I713+ICU!I685+IPD!I640+'Blood Bank'!I619+Lab!I633+'Radiology '!I588+Pharmacy!I588+'Auxillary services'!I613+'Mortuary '!I564+Admin!I846)</f>
        <v>1</v>
      </c>
      <c r="I107" s="704">
        <f>('Labour Room (LaQshya)'!H605+'M-OT (LaQshya)'!H612)/('M-OT (LaQshya)'!I612+'Labour Room (LaQshya)'!I605)</f>
        <v>1</v>
      </c>
    </row>
    <row r="108" spans="2:9" ht="24.95" customHeight="1">
      <c r="B108" s="710" t="s">
        <v>5</v>
      </c>
      <c r="C108" s="835" t="s">
        <v>4</v>
      </c>
      <c r="D108" s="836"/>
      <c r="E108" s="836"/>
      <c r="F108" s="836"/>
      <c r="G108" s="836"/>
      <c r="H108" s="715">
        <f>('Emergency '!H704+OPD!H742+'Labour Room (LaQshya)'!H610+'Maternity Ward'!H675+'Ped Ward'!H656+'SNCU '!H706+'NRC '!H680+OT!H689+'M-OT (LaQshya)'!H616+'PP Unit'!H728+ICU!H689+IPD!H644+'Blood Bank'!H628+Lab!H644+'Radiology '!H596+Pharmacy!H593+'Auxillary services'!H619+'Mortuary '!H568+Admin!H858)/('Emergency '!I704+OPD!I742+'Labour Room (LaQshya)'!I610+'Maternity Ward'!I675+'Ped Ward'!I656+'SNCU '!I706+'NRC '!I680+OT!I689+'M-OT (LaQshya)'!I616+'PP Unit'!I728+ICU!I689+IPD!I644+'Blood Bank'!I628+Lab!I644+'Radiology '!I596+Pharmacy!I593+'Auxillary services'!I619+'Mortuary '!I568+Admin!I858)</f>
        <v>1</v>
      </c>
      <c r="I108" s="704">
        <f>('Labour Room (LaQshya)'!H610+'M-OT (LaQshya)'!H616)/('M-OT (LaQshya)'!I616+'Labour Room (LaQshya)'!I610)</f>
        <v>1</v>
      </c>
    </row>
    <row r="109" spans="2:9" ht="24.95" customHeight="1">
      <c r="B109" s="710" t="s">
        <v>3</v>
      </c>
      <c r="C109" s="835" t="s">
        <v>2</v>
      </c>
      <c r="D109" s="836"/>
      <c r="E109" s="836"/>
      <c r="F109" s="836"/>
      <c r="G109" s="836"/>
      <c r="H109" s="715">
        <f>('Emergency '!H711+OPD!H755+'Labour Room (LaQshya)'!H615+'Maternity Ward'!H681+'Ped Ward'!H662+'SNCU '!H714+'NRC '!H690+OT!H697+'M-OT (LaQshya)'!H622+'PP Unit'!H733+ICU!H694+IPD!H650+'Blood Bank'!H634+Lab!H654+'Radiology '!H603+Pharmacy!H598+'Auxillary services'!H625+Admin!H864)/('Emergency '!I711+OPD!I755+'Labour Room (LaQshya)'!I615+'Maternity Ward'!I681+'Ped Ward'!I662+'SNCU '!I714+'NRC '!I690+OT!I697+'M-OT (LaQshya)'!I622+'PP Unit'!I733+ICU!I694+IPD!I650+'Blood Bank'!I634+Lab!I654+'Radiology '!I603+Pharmacy!I598+'Auxillary services'!I625+Admin!I864)</f>
        <v>1</v>
      </c>
      <c r="I109" s="704">
        <f>('Labour Room (LaQshya)'!H615+'M-OT (LaQshya)'!H622)/('Labour Room (LaQshya)'!I615+'M-OT (LaQshya)'!I622)</f>
        <v>1</v>
      </c>
    </row>
    <row r="110" spans="2:9" ht="24.95" customHeight="1">
      <c r="B110" s="710" t="s">
        <v>1</v>
      </c>
      <c r="C110" s="835" t="s">
        <v>2</v>
      </c>
      <c r="D110" s="836"/>
      <c r="E110" s="836"/>
      <c r="F110" s="836"/>
      <c r="G110" s="836"/>
      <c r="H110" s="715">
        <f>('Emergency '!H715+OPD!H763+'Labour Room (LaQshya)'!H631+'Maternity Ward'!H690+'Ped Ward'!H671+'SNCU '!H725+'NRC '!H696+OT!H707+'M-OT (LaQshya)'!H629+'PP Unit'!H743+ICU!H705+IPD!H655+'Blood Bank'!H641+Lab!H661+'Radiology '!H611+Pharmacy!H604+'Auxillary services'!H629+'Mortuary '!H575+Admin!H871)/('Emergency '!I715+OPD!I763+'Labour Room (LaQshya)'!I631+'Maternity Ward'!I690+'Ped Ward'!I671+'SNCU '!I725+'NRC '!I696+OT!I707+'M-OT (LaQshya)'!I629+'PP Unit'!I743+ICU!I705+IPD!I655+'Blood Bank'!I641+Lab!I661+'Radiology '!I611+Pharmacy!I604+'Auxillary services'!I629+'Mortuary '!I575+Admin!I871)</f>
        <v>1</v>
      </c>
      <c r="I110" s="704">
        <f>('Labour Room (LaQshya)'!H631+'M-OT (LaQshya)'!H629)/('M-OT (LaQshya)'!I629+'Labour Room (LaQshya)'!I631)</f>
        <v>1</v>
      </c>
    </row>
    <row r="111" spans="2:9">
      <c r="H111" s="701"/>
    </row>
  </sheetData>
  <sheetProtection sheet="1" objects="1" scenarios="1"/>
  <mergeCells count="93">
    <mergeCell ref="C95:G95"/>
    <mergeCell ref="C106:G106"/>
    <mergeCell ref="C51:G51"/>
    <mergeCell ref="C64:G64"/>
    <mergeCell ref="C37:G37"/>
    <mergeCell ref="C38:G38"/>
    <mergeCell ref="C52:G52"/>
    <mergeCell ref="C63:G63"/>
    <mergeCell ref="C65:G65"/>
    <mergeCell ref="C66:G66"/>
    <mergeCell ref="C67:G67"/>
    <mergeCell ref="C53:G53"/>
    <mergeCell ref="C54:G54"/>
    <mergeCell ref="C55:G55"/>
    <mergeCell ref="C56:G56"/>
    <mergeCell ref="C57:G57"/>
    <mergeCell ref="C21:F21"/>
    <mergeCell ref="C17:F17"/>
    <mergeCell ref="C20:F20"/>
    <mergeCell ref="C30:G30"/>
    <mergeCell ref="C31:G31"/>
    <mergeCell ref="C32:G32"/>
    <mergeCell ref="C34:G34"/>
    <mergeCell ref="C35:G35"/>
    <mergeCell ref="C33:G33"/>
    <mergeCell ref="C28:G28"/>
    <mergeCell ref="C29:G29"/>
    <mergeCell ref="C36:G36"/>
    <mergeCell ref="C50:G50"/>
    <mergeCell ref="C39:G39"/>
    <mergeCell ref="C40:G40"/>
    <mergeCell ref="C41:G41"/>
    <mergeCell ref="C44:G44"/>
    <mergeCell ref="C45:G45"/>
    <mergeCell ref="C46:G46"/>
    <mergeCell ref="C47:G47"/>
    <mergeCell ref="C48:G48"/>
    <mergeCell ref="C49:G49"/>
    <mergeCell ref="C42:G42"/>
    <mergeCell ref="C43:G43"/>
    <mergeCell ref="C68:G68"/>
    <mergeCell ref="C58:G58"/>
    <mergeCell ref="C59:G59"/>
    <mergeCell ref="C60:G60"/>
    <mergeCell ref="C61:G61"/>
    <mergeCell ref="C62:G62"/>
    <mergeCell ref="C74:G74"/>
    <mergeCell ref="C75:G75"/>
    <mergeCell ref="C76:G76"/>
    <mergeCell ref="C77:G77"/>
    <mergeCell ref="C78:G78"/>
    <mergeCell ref="C69:G69"/>
    <mergeCell ref="C70:G70"/>
    <mergeCell ref="C71:G71"/>
    <mergeCell ref="C72:G72"/>
    <mergeCell ref="C73:G73"/>
    <mergeCell ref="C84:G84"/>
    <mergeCell ref="C85:G85"/>
    <mergeCell ref="C86:G86"/>
    <mergeCell ref="C87:G87"/>
    <mergeCell ref="C89:G89"/>
    <mergeCell ref="C88:G88"/>
    <mergeCell ref="C79:G79"/>
    <mergeCell ref="C80:G80"/>
    <mergeCell ref="C81:G81"/>
    <mergeCell ref="C82:G82"/>
    <mergeCell ref="C83:G83"/>
    <mergeCell ref="C96:G96"/>
    <mergeCell ref="C97:G97"/>
    <mergeCell ref="C98:G98"/>
    <mergeCell ref="C99:G99"/>
    <mergeCell ref="C100:G100"/>
    <mergeCell ref="C90:G90"/>
    <mergeCell ref="C91:G91"/>
    <mergeCell ref="C92:G92"/>
    <mergeCell ref="C93:G93"/>
    <mergeCell ref="C94:G94"/>
    <mergeCell ref="C109:G109"/>
    <mergeCell ref="C110:G110"/>
    <mergeCell ref="C101:G101"/>
    <mergeCell ref="C102:G102"/>
    <mergeCell ref="C103:G103"/>
    <mergeCell ref="C107:G107"/>
    <mergeCell ref="C108:G108"/>
    <mergeCell ref="C105:G105"/>
    <mergeCell ref="C104:G104"/>
    <mergeCell ref="C1:G1"/>
    <mergeCell ref="C2:H2"/>
    <mergeCell ref="H10:H11"/>
    <mergeCell ref="C3:H3"/>
    <mergeCell ref="H4:H5"/>
    <mergeCell ref="H8:H9"/>
    <mergeCell ref="H6:H7"/>
  </mergeCells>
  <dataValidations disablePrompts="1" count="1">
    <dataValidation type="list" allowBlank="1" showInputMessage="1" showErrorMessage="1" sqref="E44:E49 E37:E41 E52:E63 E100:E103 E107:E110 E30:E35 E65:E87 E89:E94 E96:E98">
      <formula1>$A$681:$A$683</formula1>
    </dataValidation>
  </dataValidations>
  <pageMargins left="0.7" right="0.7" top="0.75" bottom="0.75" header="0.3" footer="0.3"/>
  <pageSetup scale="56" orientation="landscape" r:id="rId1"/>
</worksheet>
</file>

<file path=xl/worksheets/sheet2.xml><?xml version="1.0" encoding="utf-8"?>
<worksheet xmlns="http://schemas.openxmlformats.org/spreadsheetml/2006/main" xmlns:r="http://schemas.openxmlformats.org/officeDocument/2006/relationships">
  <sheetPr filterMode="1">
    <tabColor rgb="FF00B050"/>
  </sheetPr>
  <dimension ref="A1:L776"/>
  <sheetViews>
    <sheetView showGridLines="0" view="pageBreakPreview" topLeftCell="A612" zoomScale="60" zoomScaleNormal="78" zoomScalePageLayoutView="60" workbookViewId="0">
      <selection activeCell="A732" sqref="A732:F759"/>
    </sheetView>
  </sheetViews>
  <sheetFormatPr defaultColWidth="9.140625" defaultRowHeight="15"/>
  <cols>
    <col min="1" max="1" width="19.85546875" style="29" customWidth="1"/>
    <col min="2" max="2" width="42.140625" style="7" customWidth="1"/>
    <col min="3" max="3" width="27.7109375" style="7" customWidth="1"/>
    <col min="4" max="4" width="13.7109375" style="603" customWidth="1"/>
    <col min="5" max="5" width="12" style="7" customWidth="1"/>
    <col min="6" max="6" width="25.42578125" style="7" customWidth="1"/>
    <col min="7" max="7" width="19" style="7" customWidth="1"/>
    <col min="8" max="8" width="9" style="780" customWidth="1"/>
    <col min="9" max="9" width="11.28515625" style="780" customWidth="1"/>
    <col min="10" max="10" width="9.140625" style="591"/>
    <col min="11" max="12" width="9.140625" style="592"/>
    <col min="13" max="16384" width="9.140625" style="7"/>
  </cols>
  <sheetData>
    <row r="1" spans="1:12" ht="33.75">
      <c r="A1" s="857" t="s">
        <v>162</v>
      </c>
      <c r="B1" s="858"/>
      <c r="C1" s="858"/>
      <c r="D1" s="858"/>
      <c r="E1" s="858"/>
      <c r="F1" s="859"/>
      <c r="G1" s="860" t="s">
        <v>7017</v>
      </c>
      <c r="H1" s="861"/>
      <c r="I1" s="862"/>
    </row>
    <row r="2" spans="1:12" ht="46.15" hidden="1" customHeight="1">
      <c r="A2" s="889" t="s">
        <v>163</v>
      </c>
      <c r="B2" s="890"/>
      <c r="C2" s="890"/>
      <c r="D2" s="611"/>
      <c r="E2" s="612"/>
      <c r="F2" s="612"/>
      <c r="G2" s="612" t="s">
        <v>164</v>
      </c>
      <c r="H2" s="608"/>
      <c r="I2" s="608"/>
      <c r="J2" s="513"/>
      <c r="K2" s="180"/>
      <c r="L2" s="180"/>
    </row>
    <row r="3" spans="1:12" ht="37.9" customHeight="1">
      <c r="A3" s="891" t="s">
        <v>165</v>
      </c>
      <c r="B3" s="892"/>
      <c r="C3" s="892"/>
      <c r="D3" s="893"/>
      <c r="E3" s="892"/>
      <c r="F3" s="892"/>
      <c r="G3" s="892"/>
      <c r="H3" s="894">
        <v>1</v>
      </c>
      <c r="I3" s="894"/>
    </row>
    <row r="4" spans="1:12" ht="33.6" customHeight="1">
      <c r="A4" s="895" t="s">
        <v>166</v>
      </c>
      <c r="B4" s="895"/>
      <c r="C4" s="895"/>
      <c r="D4" s="896"/>
      <c r="E4" s="895"/>
      <c r="F4" s="895"/>
      <c r="G4" s="895"/>
      <c r="H4" s="897"/>
      <c r="I4" s="897"/>
    </row>
    <row r="5" spans="1:12" ht="45.6" customHeight="1">
      <c r="A5" s="898" t="s">
        <v>167</v>
      </c>
      <c r="B5" s="898"/>
      <c r="C5" s="852"/>
      <c r="D5" s="853"/>
      <c r="E5" s="852"/>
      <c r="F5" s="613" t="s">
        <v>168</v>
      </c>
      <c r="G5" s="885"/>
      <c r="H5" s="886"/>
      <c r="I5" s="886"/>
    </row>
    <row r="6" spans="1:12" ht="51" customHeight="1">
      <c r="A6" s="881" t="s">
        <v>169</v>
      </c>
      <c r="B6" s="882"/>
      <c r="C6" s="883"/>
      <c r="D6" s="884"/>
      <c r="E6" s="883"/>
      <c r="F6" s="9" t="s">
        <v>170</v>
      </c>
      <c r="G6" s="885"/>
      <c r="H6" s="886"/>
      <c r="I6" s="886"/>
    </row>
    <row r="7" spans="1:12" ht="54" customHeight="1" thickBot="1">
      <c r="A7" s="887" t="s">
        <v>171</v>
      </c>
      <c r="B7" s="887"/>
      <c r="C7" s="888"/>
      <c r="D7" s="888"/>
      <c r="E7" s="888"/>
      <c r="F7" s="9" t="s">
        <v>172</v>
      </c>
      <c r="G7" s="885"/>
      <c r="H7" s="886"/>
      <c r="I7" s="886"/>
    </row>
    <row r="8" spans="1:12" ht="38.450000000000003" customHeight="1">
      <c r="A8" s="863" t="s">
        <v>173</v>
      </c>
      <c r="B8" s="864"/>
      <c r="C8" s="864"/>
      <c r="D8" s="864"/>
      <c r="E8" s="864"/>
      <c r="F8" s="865"/>
      <c r="G8" s="866"/>
      <c r="H8" s="867"/>
      <c r="I8" s="867"/>
    </row>
    <row r="9" spans="1:12" ht="33.4" customHeight="1">
      <c r="A9" s="868" t="s">
        <v>174</v>
      </c>
      <c r="B9" s="869"/>
      <c r="C9" s="869"/>
      <c r="D9" s="870"/>
      <c r="E9" s="869"/>
      <c r="F9" s="871" t="s">
        <v>175</v>
      </c>
      <c r="G9" s="872"/>
      <c r="H9" s="873"/>
      <c r="I9" s="873"/>
    </row>
    <row r="10" spans="1:12" ht="25.9" customHeight="1">
      <c r="A10" s="10" t="s">
        <v>176</v>
      </c>
      <c r="B10" s="11" t="s">
        <v>177</v>
      </c>
      <c r="C10" s="874">
        <f>'Emergency '!D735</f>
        <v>1</v>
      </c>
      <c r="D10" s="874"/>
      <c r="E10" s="875"/>
      <c r="F10" s="876">
        <f>D743</f>
        <v>1</v>
      </c>
      <c r="G10" s="877"/>
      <c r="H10" s="878"/>
      <c r="I10" s="878"/>
    </row>
    <row r="11" spans="1:12" ht="25.9" customHeight="1">
      <c r="A11" s="10" t="s">
        <v>178</v>
      </c>
      <c r="B11" s="11" t="s">
        <v>179</v>
      </c>
      <c r="C11" s="874">
        <f>'Emergency '!D736</f>
        <v>1</v>
      </c>
      <c r="D11" s="874"/>
      <c r="E11" s="875"/>
      <c r="F11" s="877"/>
      <c r="G11" s="877"/>
      <c r="H11" s="878"/>
      <c r="I11" s="878"/>
    </row>
    <row r="12" spans="1:12" ht="25.9" customHeight="1">
      <c r="A12" s="10" t="s">
        <v>180</v>
      </c>
      <c r="B12" s="11" t="s">
        <v>181</v>
      </c>
      <c r="C12" s="874">
        <f>'Emergency '!D737</f>
        <v>1</v>
      </c>
      <c r="D12" s="874"/>
      <c r="E12" s="875"/>
      <c r="F12" s="877"/>
      <c r="G12" s="877"/>
      <c r="H12" s="878"/>
      <c r="I12" s="878"/>
    </row>
    <row r="13" spans="1:12" ht="25.9" customHeight="1">
      <c r="A13" s="10" t="s">
        <v>182</v>
      </c>
      <c r="B13" s="11" t="s">
        <v>183</v>
      </c>
      <c r="C13" s="874">
        <f>'Emergency '!D738</f>
        <v>1</v>
      </c>
      <c r="D13" s="874"/>
      <c r="E13" s="875"/>
      <c r="F13" s="877"/>
      <c r="G13" s="877"/>
      <c r="H13" s="878"/>
      <c r="I13" s="878"/>
    </row>
    <row r="14" spans="1:12" ht="25.9" customHeight="1">
      <c r="A14" s="10" t="s">
        <v>184</v>
      </c>
      <c r="B14" s="11" t="s">
        <v>185</v>
      </c>
      <c r="C14" s="874">
        <f>'Emergency '!D739</f>
        <v>1</v>
      </c>
      <c r="D14" s="874"/>
      <c r="E14" s="875"/>
      <c r="F14" s="877"/>
      <c r="G14" s="877"/>
      <c r="H14" s="878"/>
      <c r="I14" s="878"/>
    </row>
    <row r="15" spans="1:12" ht="25.9" customHeight="1">
      <c r="A15" s="10" t="s">
        <v>186</v>
      </c>
      <c r="B15" s="11" t="s">
        <v>146</v>
      </c>
      <c r="C15" s="874">
        <f>'Emergency '!D740</f>
        <v>1</v>
      </c>
      <c r="D15" s="874"/>
      <c r="E15" s="875"/>
      <c r="F15" s="877"/>
      <c r="G15" s="877"/>
      <c r="H15" s="878"/>
      <c r="I15" s="878"/>
    </row>
    <row r="16" spans="1:12" ht="42" customHeight="1">
      <c r="A16" s="10" t="s">
        <v>187</v>
      </c>
      <c r="B16" s="11" t="s">
        <v>188</v>
      </c>
      <c r="C16" s="874">
        <f>'Emergency '!D741</f>
        <v>1</v>
      </c>
      <c r="D16" s="874"/>
      <c r="E16" s="875"/>
      <c r="F16" s="877"/>
      <c r="G16" s="877"/>
      <c r="H16" s="878"/>
      <c r="I16" s="878"/>
    </row>
    <row r="17" spans="1:9" ht="26.45" customHeight="1">
      <c r="A17" s="614" t="s">
        <v>189</v>
      </c>
      <c r="B17" s="615" t="s">
        <v>190</v>
      </c>
      <c r="C17" s="912">
        <f>'Emergency '!D742</f>
        <v>1</v>
      </c>
      <c r="D17" s="912"/>
      <c r="E17" s="913"/>
      <c r="F17" s="879"/>
      <c r="G17" s="879"/>
      <c r="H17" s="880"/>
      <c r="I17" s="880"/>
    </row>
    <row r="18" spans="1:9" ht="19.899999999999999" customHeight="1">
      <c r="A18" s="914"/>
      <c r="B18" s="914"/>
      <c r="C18" s="914"/>
      <c r="D18" s="914"/>
      <c r="E18" s="914"/>
      <c r="F18" s="914"/>
      <c r="G18" s="914"/>
      <c r="H18" s="907"/>
      <c r="I18" s="907"/>
    </row>
    <row r="19" spans="1:9" ht="28.9" customHeight="1">
      <c r="A19" s="616"/>
      <c r="B19" s="909" t="s">
        <v>191</v>
      </c>
      <c r="C19" s="909"/>
      <c r="D19" s="910"/>
      <c r="E19" s="909"/>
      <c r="F19" s="909"/>
      <c r="G19" s="909"/>
      <c r="H19" s="911"/>
      <c r="I19" s="911"/>
    </row>
    <row r="20" spans="1:9" ht="28.15" customHeight="1">
      <c r="A20" s="13">
        <v>1</v>
      </c>
      <c r="B20" s="854"/>
      <c r="C20" s="854"/>
      <c r="D20" s="855"/>
      <c r="E20" s="854"/>
      <c r="F20" s="854"/>
      <c r="G20" s="854"/>
      <c r="H20" s="856"/>
      <c r="I20" s="856"/>
    </row>
    <row r="21" spans="1:9" ht="28.15" customHeight="1">
      <c r="A21" s="13">
        <v>2</v>
      </c>
      <c r="B21" s="854"/>
      <c r="C21" s="854"/>
      <c r="D21" s="855"/>
      <c r="E21" s="854"/>
      <c r="F21" s="854"/>
      <c r="G21" s="854"/>
      <c r="H21" s="856"/>
      <c r="I21" s="856"/>
    </row>
    <row r="22" spans="1:9" ht="28.15" customHeight="1">
      <c r="A22" s="13">
        <v>3</v>
      </c>
      <c r="B22" s="854"/>
      <c r="C22" s="854"/>
      <c r="D22" s="855"/>
      <c r="E22" s="854"/>
      <c r="F22" s="854"/>
      <c r="G22" s="854"/>
      <c r="H22" s="856"/>
      <c r="I22" s="856"/>
    </row>
    <row r="23" spans="1:9" ht="28.15" customHeight="1">
      <c r="A23" s="13">
        <v>4</v>
      </c>
      <c r="B23" s="854"/>
      <c r="C23" s="854"/>
      <c r="D23" s="855"/>
      <c r="E23" s="854"/>
      <c r="F23" s="854"/>
      <c r="G23" s="854"/>
      <c r="H23" s="856"/>
      <c r="I23" s="856"/>
    </row>
    <row r="24" spans="1:9" ht="28.15" customHeight="1">
      <c r="A24" s="13">
        <v>5</v>
      </c>
      <c r="B24" s="854"/>
      <c r="C24" s="854"/>
      <c r="D24" s="855"/>
      <c r="E24" s="854"/>
      <c r="F24" s="854"/>
      <c r="G24" s="854"/>
      <c r="H24" s="856"/>
      <c r="I24" s="856"/>
    </row>
    <row r="25" spans="1:9" ht="28.15" customHeight="1">
      <c r="A25" s="12"/>
      <c r="B25" s="909" t="s">
        <v>192</v>
      </c>
      <c r="C25" s="909"/>
      <c r="D25" s="910"/>
      <c r="E25" s="909"/>
      <c r="F25" s="909"/>
      <c r="G25" s="909"/>
      <c r="H25" s="911"/>
      <c r="I25" s="911"/>
    </row>
    <row r="26" spans="1:9" ht="28.15" customHeight="1">
      <c r="A26" s="13">
        <v>1</v>
      </c>
      <c r="B26" s="854"/>
      <c r="C26" s="854"/>
      <c r="D26" s="855"/>
      <c r="E26" s="854"/>
      <c r="F26" s="854"/>
      <c r="G26" s="854"/>
      <c r="H26" s="856"/>
      <c r="I26" s="856"/>
    </row>
    <row r="27" spans="1:9" ht="28.15" customHeight="1">
      <c r="A27" s="13">
        <v>2</v>
      </c>
      <c r="B27" s="854"/>
      <c r="C27" s="854"/>
      <c r="D27" s="855"/>
      <c r="E27" s="854"/>
      <c r="F27" s="854"/>
      <c r="G27" s="854"/>
      <c r="H27" s="856"/>
      <c r="I27" s="856"/>
    </row>
    <row r="28" spans="1:9" ht="28.15" customHeight="1">
      <c r="A28" s="13">
        <v>3</v>
      </c>
      <c r="B28" s="854"/>
      <c r="C28" s="854"/>
      <c r="D28" s="855"/>
      <c r="E28" s="854"/>
      <c r="F28" s="854"/>
      <c r="G28" s="854"/>
      <c r="H28" s="856"/>
      <c r="I28" s="856"/>
    </row>
    <row r="29" spans="1:9" ht="28.15" customHeight="1">
      <c r="A29" s="13">
        <v>4</v>
      </c>
      <c r="B29" s="854"/>
      <c r="C29" s="854"/>
      <c r="D29" s="855"/>
      <c r="E29" s="854"/>
      <c r="F29" s="854"/>
      <c r="G29" s="854"/>
      <c r="H29" s="856"/>
      <c r="I29" s="856"/>
    </row>
    <row r="30" spans="1:9" ht="28.15" customHeight="1">
      <c r="A30" s="13">
        <v>5</v>
      </c>
      <c r="B30" s="854"/>
      <c r="C30" s="854"/>
      <c r="D30" s="855"/>
      <c r="E30" s="854"/>
      <c r="F30" s="854"/>
      <c r="G30" s="854"/>
      <c r="H30" s="856"/>
      <c r="I30" s="856"/>
    </row>
    <row r="31" spans="1:9" ht="28.15" customHeight="1">
      <c r="A31" s="12"/>
      <c r="B31" s="909" t="s">
        <v>193</v>
      </c>
      <c r="C31" s="909"/>
      <c r="D31" s="910"/>
      <c r="E31" s="909"/>
      <c r="F31" s="909"/>
      <c r="G31" s="909"/>
      <c r="H31" s="911"/>
      <c r="I31" s="911"/>
    </row>
    <row r="32" spans="1:9" ht="28.15" customHeight="1">
      <c r="A32" s="13">
        <v>1</v>
      </c>
      <c r="B32" s="854"/>
      <c r="C32" s="854"/>
      <c r="D32" s="855"/>
      <c r="E32" s="854"/>
      <c r="F32" s="854"/>
      <c r="G32" s="854"/>
      <c r="H32" s="856"/>
      <c r="I32" s="856"/>
    </row>
    <row r="33" spans="1:9" ht="28.15" customHeight="1">
      <c r="A33" s="13">
        <v>2</v>
      </c>
      <c r="B33" s="854"/>
      <c r="C33" s="854"/>
      <c r="D33" s="855"/>
      <c r="E33" s="854"/>
      <c r="F33" s="854"/>
      <c r="G33" s="854"/>
      <c r="H33" s="856"/>
      <c r="I33" s="856"/>
    </row>
    <row r="34" spans="1:9" ht="28.15" customHeight="1">
      <c r="A34" s="13">
        <v>3</v>
      </c>
      <c r="B34" s="854"/>
      <c r="C34" s="854"/>
      <c r="D34" s="855"/>
      <c r="E34" s="854"/>
      <c r="F34" s="854"/>
      <c r="G34" s="854"/>
      <c r="H34" s="856"/>
      <c r="I34" s="856"/>
    </row>
    <row r="35" spans="1:9" ht="28.15" customHeight="1">
      <c r="A35" s="13">
        <v>4</v>
      </c>
      <c r="B35" s="854"/>
      <c r="C35" s="854"/>
      <c r="D35" s="855"/>
      <c r="E35" s="854"/>
      <c r="F35" s="854"/>
      <c r="G35" s="854"/>
      <c r="H35" s="856"/>
      <c r="I35" s="856"/>
    </row>
    <row r="36" spans="1:9" ht="28.15" customHeight="1">
      <c r="A36" s="13">
        <v>5</v>
      </c>
      <c r="B36" s="854"/>
      <c r="C36" s="854"/>
      <c r="D36" s="855"/>
      <c r="E36" s="854"/>
      <c r="F36" s="854"/>
      <c r="G36" s="854"/>
      <c r="H36" s="856"/>
      <c r="I36" s="856"/>
    </row>
    <row r="37" spans="1:9" ht="28.15" customHeight="1">
      <c r="A37" s="12"/>
      <c r="B37" s="899" t="s">
        <v>194</v>
      </c>
      <c r="C37" s="899"/>
      <c r="D37" s="900"/>
      <c r="E37" s="899"/>
      <c r="F37" s="899"/>
      <c r="G37" s="901"/>
      <c r="H37" s="902"/>
      <c r="I37" s="902"/>
    </row>
    <row r="38" spans="1:9" ht="28.15" customHeight="1">
      <c r="A38" s="12"/>
      <c r="B38" s="903" t="s">
        <v>195</v>
      </c>
      <c r="C38" s="903"/>
      <c r="D38" s="904"/>
      <c r="E38" s="903"/>
      <c r="F38" s="903"/>
      <c r="G38" s="903"/>
      <c r="H38" s="905"/>
      <c r="I38" s="905"/>
    </row>
    <row r="39" spans="1:9" ht="28.15" customHeight="1">
      <c r="A39" s="906"/>
      <c r="B39" s="906"/>
      <c r="C39" s="906"/>
      <c r="D39" s="906"/>
      <c r="E39" s="906"/>
      <c r="F39" s="906"/>
      <c r="G39" s="906"/>
      <c r="H39" s="907"/>
      <c r="I39" s="907"/>
    </row>
    <row r="40" spans="1:9" ht="45.6" customHeight="1">
      <c r="A40" s="906"/>
      <c r="B40" s="906"/>
      <c r="C40" s="906"/>
      <c r="D40" s="906"/>
      <c r="E40" s="906"/>
      <c r="F40" s="906"/>
      <c r="G40" s="906"/>
      <c r="H40" s="908"/>
      <c r="I40" s="908"/>
    </row>
    <row r="41" spans="1:9" ht="26.25">
      <c r="A41" s="919" t="s">
        <v>196</v>
      </c>
      <c r="B41" s="919"/>
      <c r="C41" s="919"/>
      <c r="D41" s="920"/>
      <c r="E41" s="919"/>
      <c r="F41" s="919"/>
      <c r="G41" s="921"/>
      <c r="H41" s="728"/>
      <c r="I41" s="728"/>
    </row>
    <row r="42" spans="1:9" ht="31.5">
      <c r="A42" s="14" t="s">
        <v>197</v>
      </c>
      <c r="B42" s="15" t="s">
        <v>198</v>
      </c>
      <c r="C42" s="14" t="s">
        <v>199</v>
      </c>
      <c r="D42" s="596" t="s">
        <v>200</v>
      </c>
      <c r="E42" s="15" t="s">
        <v>201</v>
      </c>
      <c r="F42" s="14" t="s">
        <v>202</v>
      </c>
      <c r="G42" s="521" t="s">
        <v>203</v>
      </c>
      <c r="H42" s="728" t="s">
        <v>6967</v>
      </c>
      <c r="I42" s="728" t="s">
        <v>6968</v>
      </c>
    </row>
    <row r="43" spans="1:9" ht="21">
      <c r="A43" s="16"/>
      <c r="B43" s="918" t="s">
        <v>204</v>
      </c>
      <c r="C43" s="922"/>
      <c r="D43" s="922"/>
      <c r="E43" s="922"/>
      <c r="F43" s="922"/>
      <c r="G43" s="922"/>
      <c r="H43" s="728">
        <f>H44+H64+H70+H75+H88+H97</f>
        <v>42</v>
      </c>
      <c r="I43" s="728">
        <f>I44+I64+I70+I75+I88+I97</f>
        <v>42</v>
      </c>
    </row>
    <row r="44" spans="1:9" ht="18.75">
      <c r="A44" s="17" t="s">
        <v>143</v>
      </c>
      <c r="B44" s="916" t="s">
        <v>142</v>
      </c>
      <c r="C44" s="923"/>
      <c r="D44" s="923"/>
      <c r="E44" s="923"/>
      <c r="F44" s="923"/>
      <c r="G44" s="923"/>
      <c r="H44" s="728">
        <f>SUM(D45:D63)</f>
        <v>24</v>
      </c>
      <c r="I44" s="728">
        <f>COUNT(D45:D63)*2</f>
        <v>24</v>
      </c>
    </row>
    <row r="45" spans="1:9" ht="75">
      <c r="A45" s="18" t="s">
        <v>205</v>
      </c>
      <c r="B45" s="19" t="s">
        <v>206</v>
      </c>
      <c r="C45" s="20" t="s">
        <v>207</v>
      </c>
      <c r="D45" s="115">
        <v>2</v>
      </c>
      <c r="E45" s="22" t="s">
        <v>208</v>
      </c>
      <c r="F45" s="23" t="s">
        <v>209</v>
      </c>
      <c r="G45" s="522"/>
      <c r="H45" s="728"/>
      <c r="I45" s="728"/>
    </row>
    <row r="46" spans="1:9" ht="60">
      <c r="A46" s="18" t="s">
        <v>210</v>
      </c>
      <c r="B46" s="19" t="s">
        <v>211</v>
      </c>
      <c r="C46" s="20" t="s">
        <v>212</v>
      </c>
      <c r="D46" s="115">
        <v>2</v>
      </c>
      <c r="E46" s="22" t="s">
        <v>208</v>
      </c>
      <c r="F46" s="24" t="s">
        <v>213</v>
      </c>
      <c r="G46" s="522"/>
      <c r="H46" s="728"/>
      <c r="I46" s="728"/>
    </row>
    <row r="47" spans="1:9" ht="60">
      <c r="A47" s="18" t="s">
        <v>214</v>
      </c>
      <c r="B47" s="19" t="s">
        <v>215</v>
      </c>
      <c r="C47" s="20" t="s">
        <v>216</v>
      </c>
      <c r="D47" s="115">
        <v>2</v>
      </c>
      <c r="E47" s="22" t="s">
        <v>208</v>
      </c>
      <c r="F47" s="25" t="s">
        <v>217</v>
      </c>
      <c r="G47" s="522"/>
      <c r="H47" s="728"/>
      <c r="I47" s="728"/>
    </row>
    <row r="48" spans="1:9" ht="45">
      <c r="A48" s="18" t="s">
        <v>218</v>
      </c>
      <c r="B48" s="19" t="s">
        <v>219</v>
      </c>
      <c r="C48" s="20" t="s">
        <v>220</v>
      </c>
      <c r="D48" s="115">
        <v>2</v>
      </c>
      <c r="E48" s="22" t="s">
        <v>208</v>
      </c>
      <c r="F48" s="25" t="s">
        <v>221</v>
      </c>
      <c r="G48" s="522"/>
      <c r="H48" s="728"/>
      <c r="I48" s="728"/>
    </row>
    <row r="49" spans="1:12" ht="31.5">
      <c r="A49" s="18" t="s">
        <v>222</v>
      </c>
      <c r="B49" s="19" t="s">
        <v>223</v>
      </c>
      <c r="C49" s="20" t="s">
        <v>224</v>
      </c>
      <c r="D49" s="115">
        <v>2</v>
      </c>
      <c r="E49" s="22" t="s">
        <v>208</v>
      </c>
      <c r="F49" s="25" t="s">
        <v>225</v>
      </c>
      <c r="G49" s="522"/>
      <c r="H49" s="728"/>
      <c r="I49" s="728"/>
    </row>
    <row r="50" spans="1:12" ht="30">
      <c r="A50" s="18" t="s">
        <v>226</v>
      </c>
      <c r="B50" s="19" t="s">
        <v>227</v>
      </c>
      <c r="C50" s="20" t="s">
        <v>228</v>
      </c>
      <c r="D50" s="115">
        <v>2</v>
      </c>
      <c r="E50" s="22" t="s">
        <v>208</v>
      </c>
      <c r="F50" s="25" t="s">
        <v>229</v>
      </c>
      <c r="G50" s="522"/>
      <c r="H50" s="728"/>
      <c r="I50" s="728"/>
    </row>
    <row r="51" spans="1:12" ht="30">
      <c r="A51" s="18" t="s">
        <v>230</v>
      </c>
      <c r="B51" s="19" t="s">
        <v>231</v>
      </c>
      <c r="C51" s="20" t="s">
        <v>232</v>
      </c>
      <c r="D51" s="115">
        <v>2</v>
      </c>
      <c r="E51" s="22" t="s">
        <v>208</v>
      </c>
      <c r="F51" s="25" t="s">
        <v>233</v>
      </c>
      <c r="G51" s="522"/>
      <c r="H51" s="728"/>
      <c r="I51" s="728"/>
    </row>
    <row r="52" spans="1:12" ht="15.75" hidden="1">
      <c r="A52" s="27" t="s">
        <v>234</v>
      </c>
      <c r="B52" s="19" t="s">
        <v>235</v>
      </c>
      <c r="C52" s="20"/>
      <c r="D52" s="52"/>
      <c r="E52" s="22"/>
      <c r="F52" s="25"/>
      <c r="G52" s="41"/>
      <c r="H52" s="513"/>
      <c r="I52" s="513"/>
      <c r="J52" s="513"/>
      <c r="K52" s="180"/>
      <c r="L52" s="180"/>
    </row>
    <row r="53" spans="1:12" ht="60">
      <c r="A53" s="18" t="s">
        <v>236</v>
      </c>
      <c r="B53" s="19" t="s">
        <v>237</v>
      </c>
      <c r="C53" s="20" t="s">
        <v>238</v>
      </c>
      <c r="D53" s="115">
        <v>2</v>
      </c>
      <c r="E53" s="22" t="s">
        <v>208</v>
      </c>
      <c r="F53" s="25" t="s">
        <v>239</v>
      </c>
      <c r="G53" s="522"/>
      <c r="H53" s="728"/>
      <c r="I53" s="728"/>
    </row>
    <row r="54" spans="1:12" ht="31.5" hidden="1">
      <c r="A54" s="27" t="s">
        <v>240</v>
      </c>
      <c r="B54" s="19" t="s">
        <v>241</v>
      </c>
      <c r="C54" s="20"/>
      <c r="D54" s="52"/>
      <c r="E54" s="22"/>
      <c r="F54" s="22"/>
      <c r="G54" s="41"/>
      <c r="H54" s="514"/>
      <c r="I54" s="514"/>
      <c r="J54" s="514"/>
      <c r="K54" s="262"/>
      <c r="L54" s="262"/>
    </row>
    <row r="55" spans="1:12" ht="15.75" hidden="1">
      <c r="A55" s="27" t="s">
        <v>242</v>
      </c>
      <c r="B55" s="19" t="s">
        <v>243</v>
      </c>
      <c r="C55" s="20"/>
      <c r="D55" s="52"/>
      <c r="E55" s="22"/>
      <c r="F55" s="22"/>
      <c r="G55" s="41"/>
      <c r="H55" s="516"/>
      <c r="I55" s="516"/>
      <c r="J55" s="516"/>
      <c r="K55" s="26"/>
      <c r="L55" s="26"/>
    </row>
    <row r="56" spans="1:12" ht="31.5" hidden="1">
      <c r="A56" s="27" t="s">
        <v>244</v>
      </c>
      <c r="B56" s="19" t="s">
        <v>245</v>
      </c>
      <c r="C56" s="20"/>
      <c r="D56" s="52"/>
      <c r="E56" s="22"/>
      <c r="F56" s="22"/>
      <c r="G56" s="41"/>
      <c r="H56" s="512"/>
      <c r="I56" s="512"/>
      <c r="J56" s="512"/>
      <c r="K56" s="127"/>
      <c r="L56" s="127"/>
    </row>
    <row r="57" spans="1:12" ht="31.5">
      <c r="A57" s="18" t="s">
        <v>246</v>
      </c>
      <c r="B57" s="19" t="s">
        <v>247</v>
      </c>
      <c r="C57" s="20" t="s">
        <v>248</v>
      </c>
      <c r="D57" s="115">
        <v>2</v>
      </c>
      <c r="E57" s="22" t="s">
        <v>208</v>
      </c>
      <c r="F57" s="25" t="s">
        <v>249</v>
      </c>
      <c r="G57" s="522"/>
      <c r="H57" s="728"/>
      <c r="I57" s="728"/>
    </row>
    <row r="58" spans="1:12" ht="45">
      <c r="A58" s="18"/>
      <c r="B58" s="19"/>
      <c r="C58" s="20" t="s">
        <v>250</v>
      </c>
      <c r="D58" s="115">
        <v>2</v>
      </c>
      <c r="E58" s="22" t="s">
        <v>208</v>
      </c>
      <c r="F58" s="25" t="s">
        <v>251</v>
      </c>
      <c r="G58" s="522"/>
      <c r="H58" s="728"/>
      <c r="I58" s="728"/>
    </row>
    <row r="59" spans="1:12" ht="31.5">
      <c r="A59" s="18" t="s">
        <v>252</v>
      </c>
      <c r="B59" s="19" t="s">
        <v>253</v>
      </c>
      <c r="C59" s="20" t="s">
        <v>254</v>
      </c>
      <c r="D59" s="115">
        <v>2</v>
      </c>
      <c r="E59" s="28" t="s">
        <v>255</v>
      </c>
      <c r="F59" s="28"/>
      <c r="G59" s="522"/>
      <c r="H59" s="728"/>
      <c r="I59" s="728"/>
    </row>
    <row r="60" spans="1:12" ht="31.5" hidden="1">
      <c r="A60" s="27" t="s">
        <v>256</v>
      </c>
      <c r="B60" s="19" t="s">
        <v>257</v>
      </c>
      <c r="C60" s="28"/>
      <c r="D60" s="52"/>
      <c r="E60" s="28"/>
      <c r="F60" s="28"/>
      <c r="G60" s="41"/>
      <c r="H60" s="513"/>
      <c r="I60" s="513"/>
      <c r="J60" s="513"/>
      <c r="K60" s="180"/>
      <c r="L60" s="180"/>
    </row>
    <row r="61" spans="1:12" ht="60">
      <c r="A61" s="18" t="s">
        <v>258</v>
      </c>
      <c r="B61" s="19" t="s">
        <v>259</v>
      </c>
      <c r="C61" s="20" t="s">
        <v>260</v>
      </c>
      <c r="D61" s="115">
        <v>2</v>
      </c>
      <c r="E61" s="22" t="s">
        <v>208</v>
      </c>
      <c r="F61" s="25" t="s">
        <v>261</v>
      </c>
      <c r="G61" s="522"/>
      <c r="H61" s="728"/>
      <c r="I61" s="728"/>
    </row>
    <row r="62" spans="1:12" ht="31.5" hidden="1">
      <c r="A62" s="27" t="s">
        <v>262</v>
      </c>
      <c r="B62" s="19" t="s">
        <v>263</v>
      </c>
      <c r="C62" s="28"/>
      <c r="D62" s="52"/>
      <c r="E62" s="28"/>
      <c r="F62" s="28"/>
      <c r="G62" s="41"/>
      <c r="H62" s="514"/>
      <c r="I62" s="514"/>
      <c r="J62" s="514"/>
      <c r="K62" s="262"/>
      <c r="L62" s="262"/>
    </row>
    <row r="63" spans="1:12" ht="31.5" hidden="1">
      <c r="A63" s="27" t="s">
        <v>264</v>
      </c>
      <c r="B63" s="19" t="s">
        <v>265</v>
      </c>
      <c r="C63" s="28"/>
      <c r="D63" s="52"/>
      <c r="E63" s="28"/>
      <c r="F63" s="28"/>
      <c r="G63" s="41"/>
      <c r="H63" s="512"/>
      <c r="I63" s="512"/>
      <c r="J63" s="512"/>
      <c r="K63" s="127"/>
      <c r="L63" s="127"/>
    </row>
    <row r="64" spans="1:12" ht="18.75">
      <c r="A64" s="18" t="s">
        <v>141</v>
      </c>
      <c r="B64" s="915" t="s">
        <v>140</v>
      </c>
      <c r="C64" s="915"/>
      <c r="D64" s="915"/>
      <c r="E64" s="915"/>
      <c r="F64" s="915"/>
      <c r="G64" s="916"/>
      <c r="H64" s="728">
        <f>SUM(D65:D69)</f>
        <v>4</v>
      </c>
      <c r="I64" s="728">
        <f>COUNT(D65:D69)*2</f>
        <v>4</v>
      </c>
    </row>
    <row r="65" spans="1:12" ht="31.5" hidden="1">
      <c r="A65" s="27" t="s">
        <v>266</v>
      </c>
      <c r="B65" s="19" t="s">
        <v>267</v>
      </c>
      <c r="C65" s="28"/>
      <c r="D65" s="52"/>
      <c r="E65" s="28"/>
      <c r="F65" s="28"/>
      <c r="G65" s="41"/>
      <c r="H65" s="513"/>
      <c r="I65" s="513"/>
      <c r="J65" s="513"/>
      <c r="K65" s="180"/>
      <c r="L65" s="180"/>
    </row>
    <row r="66" spans="1:12" ht="45">
      <c r="A66" s="18" t="s">
        <v>268</v>
      </c>
      <c r="B66" s="19" t="s">
        <v>269</v>
      </c>
      <c r="C66" s="23" t="s">
        <v>270</v>
      </c>
      <c r="D66" s="115">
        <v>2</v>
      </c>
      <c r="E66" s="28" t="s">
        <v>271</v>
      </c>
      <c r="F66" s="28"/>
      <c r="G66" s="522"/>
      <c r="H66" s="728"/>
      <c r="I66" s="728"/>
    </row>
    <row r="67" spans="1:12" ht="31.5" hidden="1">
      <c r="A67" s="27" t="s">
        <v>272</v>
      </c>
      <c r="B67" s="19" t="s">
        <v>273</v>
      </c>
      <c r="C67" s="28"/>
      <c r="D67" s="52"/>
      <c r="E67" s="28"/>
      <c r="F67" s="28"/>
      <c r="G67" s="41"/>
      <c r="H67" s="513"/>
      <c r="I67" s="513"/>
      <c r="J67" s="513"/>
      <c r="K67" s="180"/>
      <c r="L67" s="180"/>
    </row>
    <row r="68" spans="1:12" ht="45">
      <c r="A68" s="18" t="s">
        <v>274</v>
      </c>
      <c r="B68" s="19" t="s">
        <v>275</v>
      </c>
      <c r="C68" s="23" t="s">
        <v>276</v>
      </c>
      <c r="D68" s="115">
        <v>2</v>
      </c>
      <c r="E68" s="28" t="s">
        <v>271</v>
      </c>
      <c r="F68" s="28"/>
      <c r="G68" s="522"/>
      <c r="H68" s="728"/>
      <c r="I68" s="728"/>
    </row>
    <row r="69" spans="1:12" ht="31.5" hidden="1">
      <c r="A69" s="27" t="s">
        <v>277</v>
      </c>
      <c r="B69" s="19" t="s">
        <v>278</v>
      </c>
      <c r="C69" s="28"/>
      <c r="D69" s="52"/>
      <c r="E69" s="28"/>
      <c r="F69" s="28"/>
      <c r="G69" s="41"/>
      <c r="H69" s="513"/>
      <c r="I69" s="513"/>
      <c r="J69" s="513"/>
      <c r="K69" s="180"/>
      <c r="L69" s="180"/>
    </row>
    <row r="70" spans="1:12" ht="18.75">
      <c r="A70" s="18" t="s">
        <v>279</v>
      </c>
      <c r="B70" s="915" t="s">
        <v>138</v>
      </c>
      <c r="C70" s="915"/>
      <c r="D70" s="915"/>
      <c r="E70" s="915"/>
      <c r="F70" s="915"/>
      <c r="G70" s="916"/>
      <c r="H70" s="728">
        <f>SUM(D71:D74)</f>
        <v>8</v>
      </c>
      <c r="I70" s="728">
        <f>COUNT(D71:D74)*2</f>
        <v>8</v>
      </c>
    </row>
    <row r="71" spans="1:12" ht="30">
      <c r="A71" s="18" t="s">
        <v>280</v>
      </c>
      <c r="B71" s="19" t="s">
        <v>281</v>
      </c>
      <c r="C71" s="23" t="s">
        <v>282</v>
      </c>
      <c r="D71" s="115">
        <v>2</v>
      </c>
      <c r="E71" s="22" t="s">
        <v>208</v>
      </c>
      <c r="F71" s="28"/>
      <c r="G71" s="522"/>
      <c r="H71" s="728"/>
      <c r="I71" s="728"/>
    </row>
    <row r="72" spans="1:12" ht="30">
      <c r="A72" s="18"/>
      <c r="B72" s="19"/>
      <c r="C72" s="23" t="s">
        <v>283</v>
      </c>
      <c r="D72" s="115">
        <v>2</v>
      </c>
      <c r="E72" s="22" t="s">
        <v>271</v>
      </c>
      <c r="F72" s="23" t="s">
        <v>284</v>
      </c>
      <c r="G72" s="522"/>
      <c r="H72" s="728"/>
      <c r="I72" s="728"/>
    </row>
    <row r="73" spans="1:12" ht="45">
      <c r="A73" s="18" t="s">
        <v>285</v>
      </c>
      <c r="B73" s="19" t="s">
        <v>286</v>
      </c>
      <c r="C73" s="20" t="s">
        <v>287</v>
      </c>
      <c r="D73" s="115">
        <v>2</v>
      </c>
      <c r="E73" s="22" t="s">
        <v>208</v>
      </c>
      <c r="F73" s="23" t="s">
        <v>288</v>
      </c>
      <c r="G73" s="522"/>
      <c r="H73" s="728"/>
      <c r="I73" s="728"/>
    </row>
    <row r="74" spans="1:12" ht="31.5">
      <c r="A74" s="18" t="s">
        <v>289</v>
      </c>
      <c r="B74" s="19" t="s">
        <v>290</v>
      </c>
      <c r="C74" s="20" t="s">
        <v>291</v>
      </c>
      <c r="D74" s="115">
        <v>2</v>
      </c>
      <c r="E74" s="22" t="s">
        <v>208</v>
      </c>
      <c r="F74" s="28"/>
      <c r="G74" s="522"/>
      <c r="H74" s="728"/>
      <c r="I74" s="728"/>
    </row>
    <row r="75" spans="1:12" ht="18.75" hidden="1">
      <c r="A75" s="27" t="s">
        <v>137</v>
      </c>
      <c r="B75" s="916" t="s">
        <v>136</v>
      </c>
      <c r="C75" s="923"/>
      <c r="D75" s="923"/>
      <c r="E75" s="923"/>
      <c r="F75" s="923"/>
      <c r="G75" s="924"/>
      <c r="H75" s="514">
        <f>SUM(D76:D87)</f>
        <v>0</v>
      </c>
      <c r="I75" s="514">
        <f>COUNT(D76:D87)*2</f>
        <v>0</v>
      </c>
      <c r="J75" s="514"/>
      <c r="K75" s="262"/>
      <c r="L75" s="262"/>
    </row>
    <row r="76" spans="1:12" ht="47.25" hidden="1">
      <c r="A76" s="27" t="s">
        <v>292</v>
      </c>
      <c r="B76" s="19" t="s">
        <v>293</v>
      </c>
      <c r="C76" s="28"/>
      <c r="D76" s="52"/>
      <c r="E76" s="28"/>
      <c r="F76" s="28"/>
      <c r="G76" s="41"/>
      <c r="H76" s="516"/>
      <c r="I76" s="516"/>
      <c r="J76" s="516"/>
      <c r="K76" s="26"/>
      <c r="L76" s="26"/>
    </row>
    <row r="77" spans="1:12" ht="47.25" hidden="1">
      <c r="A77" s="27" t="s">
        <v>294</v>
      </c>
      <c r="B77" s="19" t="s">
        <v>295</v>
      </c>
      <c r="C77" s="28"/>
      <c r="D77" s="52"/>
      <c r="E77" s="28"/>
      <c r="F77" s="28"/>
      <c r="G77" s="41"/>
      <c r="H77" s="516"/>
      <c r="I77" s="516"/>
      <c r="J77" s="516"/>
      <c r="K77" s="26"/>
      <c r="L77" s="26"/>
    </row>
    <row r="78" spans="1:12" ht="47.25" hidden="1">
      <c r="A78" s="27" t="s">
        <v>296</v>
      </c>
      <c r="B78" s="19" t="s">
        <v>297</v>
      </c>
      <c r="C78" s="28"/>
      <c r="D78" s="52"/>
      <c r="E78" s="28"/>
      <c r="F78" s="28"/>
      <c r="G78" s="41"/>
      <c r="H78" s="516"/>
      <c r="I78" s="516"/>
      <c r="J78" s="516"/>
      <c r="K78" s="26"/>
      <c r="L78" s="26"/>
    </row>
    <row r="79" spans="1:12" ht="47.25" hidden="1">
      <c r="A79" s="27" t="s">
        <v>298</v>
      </c>
      <c r="B79" s="19" t="s">
        <v>299</v>
      </c>
      <c r="C79" s="28"/>
      <c r="D79" s="52"/>
      <c r="E79" s="28"/>
      <c r="F79" s="28"/>
      <c r="G79" s="41"/>
      <c r="H79" s="516"/>
      <c r="I79" s="516"/>
      <c r="J79" s="516"/>
      <c r="K79" s="26"/>
      <c r="L79" s="26"/>
    </row>
    <row r="80" spans="1:12" ht="47.25" hidden="1">
      <c r="A80" s="27" t="s">
        <v>300</v>
      </c>
      <c r="B80" s="19" t="s">
        <v>301</v>
      </c>
      <c r="C80" s="28"/>
      <c r="D80" s="52"/>
      <c r="E80" s="28"/>
      <c r="F80" s="28"/>
      <c r="G80" s="41"/>
      <c r="H80" s="516"/>
      <c r="I80" s="516"/>
      <c r="J80" s="516"/>
      <c r="K80" s="26"/>
      <c r="L80" s="26"/>
    </row>
    <row r="81" spans="1:12" ht="31.5" hidden="1">
      <c r="A81" s="27" t="s">
        <v>302</v>
      </c>
      <c r="B81" s="19" t="s">
        <v>303</v>
      </c>
      <c r="C81" s="28"/>
      <c r="D81" s="52"/>
      <c r="E81" s="28"/>
      <c r="F81" s="28"/>
      <c r="G81" s="41"/>
      <c r="H81" s="516"/>
      <c r="I81" s="516"/>
      <c r="J81" s="516"/>
      <c r="K81" s="26"/>
      <c r="L81" s="26"/>
    </row>
    <row r="82" spans="1:12" ht="47.25" hidden="1">
      <c r="A82" s="27" t="s">
        <v>304</v>
      </c>
      <c r="B82" s="19" t="s">
        <v>305</v>
      </c>
      <c r="C82" s="28"/>
      <c r="D82" s="52"/>
      <c r="E82" s="28"/>
      <c r="F82" s="28"/>
      <c r="G82" s="41"/>
      <c r="H82" s="516"/>
      <c r="I82" s="516"/>
      <c r="J82" s="516"/>
      <c r="K82" s="26"/>
      <c r="L82" s="26"/>
    </row>
    <row r="83" spans="1:12" ht="78.75" hidden="1">
      <c r="A83" s="27" t="s">
        <v>306</v>
      </c>
      <c r="B83" s="19" t="s">
        <v>307</v>
      </c>
      <c r="C83" s="28"/>
      <c r="D83" s="52"/>
      <c r="E83" s="28"/>
      <c r="F83" s="28"/>
      <c r="G83" s="41"/>
      <c r="H83" s="516"/>
      <c r="I83" s="516"/>
      <c r="J83" s="516"/>
      <c r="K83" s="26"/>
      <c r="L83" s="26"/>
    </row>
    <row r="84" spans="1:12" ht="47.25" hidden="1">
      <c r="A84" s="27" t="s">
        <v>308</v>
      </c>
      <c r="B84" s="19" t="s">
        <v>309</v>
      </c>
      <c r="C84" s="28"/>
      <c r="D84" s="52"/>
      <c r="E84" s="28"/>
      <c r="F84" s="28"/>
      <c r="G84" s="41"/>
      <c r="H84" s="516"/>
      <c r="I84" s="516"/>
      <c r="J84" s="516"/>
      <c r="K84" s="26"/>
      <c r="L84" s="26"/>
    </row>
    <row r="85" spans="1:12" ht="31.5" hidden="1">
      <c r="A85" s="27" t="s">
        <v>310</v>
      </c>
      <c r="B85" s="19" t="s">
        <v>311</v>
      </c>
      <c r="C85" s="28"/>
      <c r="D85" s="52"/>
      <c r="E85" s="28"/>
      <c r="F85" s="28"/>
      <c r="G85" s="41"/>
      <c r="H85" s="516"/>
      <c r="I85" s="516"/>
      <c r="J85" s="516"/>
      <c r="K85" s="26"/>
      <c r="L85" s="26"/>
    </row>
    <row r="86" spans="1:12" ht="30" hidden="1">
      <c r="A86" s="27" t="s">
        <v>312</v>
      </c>
      <c r="B86" s="23" t="s">
        <v>313</v>
      </c>
      <c r="C86" s="30"/>
      <c r="D86" s="52"/>
      <c r="E86" s="28"/>
      <c r="F86" s="26"/>
      <c r="G86" s="41"/>
      <c r="H86" s="516"/>
      <c r="I86" s="516"/>
      <c r="J86" s="516"/>
      <c r="K86" s="26"/>
      <c r="L86" s="26"/>
    </row>
    <row r="87" spans="1:12" ht="30" hidden="1">
      <c r="A87" s="27" t="s">
        <v>6185</v>
      </c>
      <c r="B87" s="23" t="s">
        <v>6186</v>
      </c>
      <c r="C87" s="30"/>
      <c r="D87" s="52"/>
      <c r="E87" s="28"/>
      <c r="F87" s="26"/>
      <c r="G87" s="523"/>
      <c r="H87" s="512"/>
      <c r="I87" s="512"/>
      <c r="J87" s="512"/>
      <c r="K87" s="127"/>
      <c r="L87" s="127"/>
    </row>
    <row r="88" spans="1:12" ht="18.75">
      <c r="A88" s="18" t="s">
        <v>135</v>
      </c>
      <c r="B88" s="915" t="s">
        <v>134</v>
      </c>
      <c r="C88" s="915"/>
      <c r="D88" s="915"/>
      <c r="E88" s="915"/>
      <c r="F88" s="915"/>
      <c r="G88" s="916"/>
      <c r="H88" s="728">
        <f>SUM(D89:D96)</f>
        <v>4</v>
      </c>
      <c r="I88" s="728">
        <f>COUNT(D89:D96)*2</f>
        <v>4</v>
      </c>
    </row>
    <row r="89" spans="1:12" ht="15.75" hidden="1">
      <c r="A89" s="27" t="s">
        <v>314</v>
      </c>
      <c r="B89" s="19" t="s">
        <v>315</v>
      </c>
      <c r="C89" s="28"/>
      <c r="D89" s="52"/>
      <c r="E89" s="28"/>
      <c r="F89" s="28"/>
      <c r="G89" s="41"/>
      <c r="H89" s="514"/>
      <c r="I89" s="514"/>
      <c r="J89" s="514"/>
      <c r="K89" s="262"/>
      <c r="L89" s="262"/>
    </row>
    <row r="90" spans="1:12" ht="15.75" hidden="1">
      <c r="A90" s="27" t="s">
        <v>316</v>
      </c>
      <c r="B90" s="19" t="s">
        <v>317</v>
      </c>
      <c r="C90" s="28"/>
      <c r="D90" s="52"/>
      <c r="E90" s="28"/>
      <c r="F90" s="28"/>
      <c r="G90" s="41"/>
      <c r="H90" s="512"/>
      <c r="I90" s="512"/>
      <c r="J90" s="512"/>
      <c r="K90" s="127"/>
      <c r="L90" s="127"/>
    </row>
    <row r="91" spans="1:12" ht="15.75">
      <c r="A91" s="18" t="s">
        <v>318</v>
      </c>
      <c r="B91" s="19" t="s">
        <v>319</v>
      </c>
      <c r="C91" s="31" t="s">
        <v>320</v>
      </c>
      <c r="D91" s="115">
        <v>2</v>
      </c>
      <c r="E91" s="22" t="s">
        <v>208</v>
      </c>
      <c r="F91" s="28"/>
      <c r="G91" s="522"/>
      <c r="H91" s="728"/>
      <c r="I91" s="728"/>
    </row>
    <row r="92" spans="1:12" ht="31.5" hidden="1">
      <c r="A92" s="27" t="s">
        <v>321</v>
      </c>
      <c r="B92" s="19" t="s">
        <v>322</v>
      </c>
      <c r="C92" s="28"/>
      <c r="D92" s="52"/>
      <c r="E92" s="28"/>
      <c r="F92" s="28"/>
      <c r="G92" s="41"/>
      <c r="H92" s="514"/>
      <c r="I92" s="514"/>
      <c r="J92" s="514"/>
      <c r="K92" s="262"/>
      <c r="L92" s="262"/>
    </row>
    <row r="93" spans="1:12" ht="15.75" hidden="1">
      <c r="A93" s="27" t="s">
        <v>323</v>
      </c>
      <c r="B93" s="19" t="s">
        <v>324</v>
      </c>
      <c r="C93" s="28"/>
      <c r="D93" s="52"/>
      <c r="E93" s="28"/>
      <c r="F93" s="28"/>
      <c r="G93" s="41"/>
      <c r="H93" s="516"/>
      <c r="I93" s="516"/>
      <c r="J93" s="516"/>
      <c r="K93" s="26"/>
      <c r="L93" s="26"/>
    </row>
    <row r="94" spans="1:12" ht="15.75" hidden="1">
      <c r="A94" s="27" t="s">
        <v>325</v>
      </c>
      <c r="B94" s="19" t="s">
        <v>326</v>
      </c>
      <c r="C94" s="28"/>
      <c r="D94" s="52"/>
      <c r="E94" s="28"/>
      <c r="F94" s="28"/>
      <c r="G94" s="41"/>
      <c r="H94" s="512"/>
      <c r="I94" s="512"/>
      <c r="J94" s="512"/>
      <c r="K94" s="127"/>
      <c r="L94" s="127"/>
    </row>
    <row r="95" spans="1:12" ht="31.5">
      <c r="A95" s="18" t="s">
        <v>327</v>
      </c>
      <c r="B95" s="19" t="s">
        <v>328</v>
      </c>
      <c r="C95" s="23" t="s">
        <v>329</v>
      </c>
      <c r="D95" s="115">
        <v>2</v>
      </c>
      <c r="E95" s="22" t="s">
        <v>208</v>
      </c>
      <c r="F95" s="28"/>
      <c r="G95" s="522"/>
      <c r="H95" s="728"/>
      <c r="I95" s="728"/>
    </row>
    <row r="96" spans="1:12" ht="15.75" hidden="1">
      <c r="A96" s="27" t="s">
        <v>3095</v>
      </c>
      <c r="B96" s="19" t="s">
        <v>3096</v>
      </c>
      <c r="C96" s="23"/>
      <c r="D96" s="534"/>
      <c r="E96" s="22"/>
      <c r="F96" s="28"/>
      <c r="G96" s="524"/>
      <c r="H96" s="609"/>
      <c r="I96" s="609"/>
      <c r="J96" s="513"/>
      <c r="K96" s="180"/>
      <c r="L96" s="180"/>
    </row>
    <row r="97" spans="1:12" ht="18.75">
      <c r="A97" s="18" t="s">
        <v>133</v>
      </c>
      <c r="B97" s="915" t="s">
        <v>132</v>
      </c>
      <c r="C97" s="915"/>
      <c r="D97" s="915"/>
      <c r="E97" s="915"/>
      <c r="F97" s="915"/>
      <c r="G97" s="916"/>
      <c r="H97" s="728">
        <f>SUM(D98:D99)</f>
        <v>2</v>
      </c>
      <c r="I97" s="728">
        <f>COUNT(D98:D99)*2</f>
        <v>2</v>
      </c>
    </row>
    <row r="98" spans="1:12" ht="75">
      <c r="A98" s="18" t="s">
        <v>330</v>
      </c>
      <c r="B98" s="19" t="s">
        <v>331</v>
      </c>
      <c r="C98" s="20" t="s">
        <v>332</v>
      </c>
      <c r="D98" s="115">
        <v>2</v>
      </c>
      <c r="E98" s="22" t="s">
        <v>208</v>
      </c>
      <c r="F98" s="25" t="s">
        <v>333</v>
      </c>
      <c r="G98" s="522"/>
      <c r="H98" s="728"/>
      <c r="I98" s="728"/>
    </row>
    <row r="99" spans="1:12" ht="47.25" hidden="1">
      <c r="A99" s="32" t="s">
        <v>334</v>
      </c>
      <c r="B99" s="33" t="s">
        <v>335</v>
      </c>
      <c r="C99" s="34"/>
      <c r="D99" s="535"/>
      <c r="E99" s="34"/>
      <c r="F99" s="34"/>
      <c r="G99" s="49"/>
      <c r="H99" s="513"/>
      <c r="I99" s="513"/>
      <c r="J99" s="513"/>
      <c r="K99" s="180"/>
      <c r="L99" s="180"/>
    </row>
    <row r="100" spans="1:12" ht="21">
      <c r="A100" s="16" t="s">
        <v>336</v>
      </c>
      <c r="B100" s="917" t="s">
        <v>337</v>
      </c>
      <c r="C100" s="917"/>
      <c r="D100" s="917"/>
      <c r="E100" s="917"/>
      <c r="F100" s="917"/>
      <c r="G100" s="918"/>
      <c r="H100" s="728">
        <f>H101+H114+H130+H136+H142+H149</f>
        <v>80</v>
      </c>
      <c r="I100" s="728">
        <f>I101+I114+I130+I136+I142+I149</f>
        <v>80</v>
      </c>
    </row>
    <row r="101" spans="1:12" ht="18.75">
      <c r="A101" s="35" t="s">
        <v>131</v>
      </c>
      <c r="B101" s="915" t="s">
        <v>130</v>
      </c>
      <c r="C101" s="915"/>
      <c r="D101" s="915"/>
      <c r="E101" s="915"/>
      <c r="F101" s="915"/>
      <c r="G101" s="916"/>
      <c r="H101" s="728">
        <f>SUM(D102:D113)</f>
        <v>20</v>
      </c>
      <c r="I101" s="728">
        <f>COUNT(D102:D113)*2</f>
        <v>20</v>
      </c>
    </row>
    <row r="102" spans="1:12" ht="60">
      <c r="A102" s="18" t="s">
        <v>338</v>
      </c>
      <c r="B102" s="36" t="s">
        <v>339</v>
      </c>
      <c r="C102" s="23" t="s">
        <v>340</v>
      </c>
      <c r="D102" s="115">
        <v>2</v>
      </c>
      <c r="E102" s="22" t="s">
        <v>341</v>
      </c>
      <c r="F102" s="23" t="s">
        <v>342</v>
      </c>
      <c r="G102" s="522"/>
      <c r="H102" s="728"/>
      <c r="I102" s="728"/>
    </row>
    <row r="103" spans="1:12" ht="30">
      <c r="A103" s="18"/>
      <c r="B103" s="36"/>
      <c r="C103" s="23" t="s">
        <v>343</v>
      </c>
      <c r="D103" s="115">
        <v>2</v>
      </c>
      <c r="E103" s="28" t="s">
        <v>344</v>
      </c>
      <c r="F103" s="23" t="s">
        <v>345</v>
      </c>
      <c r="G103" s="522"/>
      <c r="H103" s="728"/>
      <c r="I103" s="728"/>
    </row>
    <row r="104" spans="1:12" ht="45">
      <c r="A104" s="18" t="s">
        <v>346</v>
      </c>
      <c r="B104" s="36" t="s">
        <v>347</v>
      </c>
      <c r="C104" s="23" t="s">
        <v>348</v>
      </c>
      <c r="D104" s="115">
        <v>2</v>
      </c>
      <c r="E104" s="28" t="s">
        <v>344</v>
      </c>
      <c r="F104" s="28"/>
      <c r="G104" s="522"/>
      <c r="H104" s="728"/>
      <c r="I104" s="728"/>
    </row>
    <row r="105" spans="1:12" ht="45">
      <c r="A105" s="18"/>
      <c r="B105" s="36"/>
      <c r="C105" s="23" t="s">
        <v>349</v>
      </c>
      <c r="D105" s="115">
        <v>2</v>
      </c>
      <c r="E105" s="28" t="s">
        <v>344</v>
      </c>
      <c r="F105" s="28"/>
      <c r="G105" s="522"/>
      <c r="H105" s="728"/>
      <c r="I105" s="728"/>
    </row>
    <row r="106" spans="1:12" ht="30">
      <c r="A106" s="18"/>
      <c r="B106" s="36"/>
      <c r="C106" s="23" t="s">
        <v>350</v>
      </c>
      <c r="D106" s="115">
        <v>2</v>
      </c>
      <c r="E106" s="28" t="s">
        <v>344</v>
      </c>
      <c r="F106" s="28"/>
      <c r="G106" s="522"/>
      <c r="H106" s="728"/>
      <c r="I106" s="728"/>
    </row>
    <row r="107" spans="1:12" ht="60">
      <c r="A107" s="18"/>
      <c r="B107" s="36"/>
      <c r="C107" s="23" t="s">
        <v>351</v>
      </c>
      <c r="D107" s="115">
        <v>2</v>
      </c>
      <c r="E107" s="28" t="s">
        <v>344</v>
      </c>
      <c r="F107" s="28"/>
      <c r="G107" s="522"/>
      <c r="H107" s="728"/>
      <c r="I107" s="728"/>
    </row>
    <row r="108" spans="1:12" ht="31.5" hidden="1">
      <c r="A108" s="27" t="s">
        <v>352</v>
      </c>
      <c r="B108" s="36" t="s">
        <v>353</v>
      </c>
      <c r="C108" s="37"/>
      <c r="D108" s="536"/>
      <c r="E108" s="38"/>
      <c r="F108" s="39"/>
      <c r="G108" s="41"/>
      <c r="H108" s="514"/>
      <c r="I108" s="514"/>
      <c r="J108" s="514"/>
      <c r="K108" s="262"/>
      <c r="L108" s="262"/>
    </row>
    <row r="109" spans="1:12" ht="31.5" hidden="1">
      <c r="A109" s="27" t="s">
        <v>354</v>
      </c>
      <c r="B109" s="36" t="s">
        <v>355</v>
      </c>
      <c r="C109" s="40"/>
      <c r="D109" s="52"/>
      <c r="E109" s="28"/>
      <c r="F109" s="41"/>
      <c r="G109" s="41"/>
      <c r="H109" s="512"/>
      <c r="I109" s="512"/>
      <c r="J109" s="512"/>
      <c r="K109" s="127"/>
      <c r="L109" s="127"/>
    </row>
    <row r="110" spans="1:12" ht="47.25">
      <c r="A110" s="18" t="s">
        <v>356</v>
      </c>
      <c r="B110" s="36" t="s">
        <v>357</v>
      </c>
      <c r="C110" s="42" t="s">
        <v>358</v>
      </c>
      <c r="D110" s="115">
        <v>2</v>
      </c>
      <c r="E110" s="28"/>
      <c r="F110" s="28"/>
      <c r="G110" s="522"/>
      <c r="H110" s="728"/>
      <c r="I110" s="728"/>
    </row>
    <row r="111" spans="1:12" ht="45">
      <c r="A111" s="18" t="s">
        <v>359</v>
      </c>
      <c r="B111" s="36" t="s">
        <v>360</v>
      </c>
      <c r="C111" s="23" t="s">
        <v>361</v>
      </c>
      <c r="D111" s="115">
        <v>2</v>
      </c>
      <c r="E111" s="28" t="s">
        <v>344</v>
      </c>
      <c r="F111" s="28"/>
      <c r="G111" s="522"/>
      <c r="H111" s="728"/>
      <c r="I111" s="728"/>
    </row>
    <row r="112" spans="1:12" ht="118.5" customHeight="1">
      <c r="A112" s="18" t="s">
        <v>362</v>
      </c>
      <c r="B112" s="36" t="s">
        <v>363</v>
      </c>
      <c r="C112" s="23" t="s">
        <v>364</v>
      </c>
      <c r="D112" s="115">
        <v>2</v>
      </c>
      <c r="E112" s="28" t="s">
        <v>344</v>
      </c>
      <c r="F112" s="23" t="s">
        <v>365</v>
      </c>
      <c r="G112" s="522"/>
      <c r="H112" s="728"/>
      <c r="I112" s="728"/>
    </row>
    <row r="113" spans="1:12" ht="31.5">
      <c r="A113" s="18" t="s">
        <v>366</v>
      </c>
      <c r="B113" s="36" t="s">
        <v>367</v>
      </c>
      <c r="C113" s="23" t="s">
        <v>368</v>
      </c>
      <c r="D113" s="115">
        <v>2</v>
      </c>
      <c r="E113" s="28" t="s">
        <v>369</v>
      </c>
      <c r="F113" s="28"/>
      <c r="G113" s="522"/>
      <c r="H113" s="728"/>
      <c r="I113" s="728"/>
    </row>
    <row r="114" spans="1:12" ht="18.75">
      <c r="A114" s="43" t="s">
        <v>129</v>
      </c>
      <c r="B114" s="915" t="s">
        <v>128</v>
      </c>
      <c r="C114" s="915"/>
      <c r="D114" s="915"/>
      <c r="E114" s="915"/>
      <c r="F114" s="915"/>
      <c r="G114" s="916"/>
      <c r="H114" s="728">
        <f>SUM(D115:D129)</f>
        <v>24</v>
      </c>
      <c r="I114" s="728">
        <f>COUNT(D115:D129)*2</f>
        <v>24</v>
      </c>
    </row>
    <row r="115" spans="1:12" ht="31.5">
      <c r="A115" s="18" t="s">
        <v>370</v>
      </c>
      <c r="B115" s="44" t="s">
        <v>371</v>
      </c>
      <c r="C115" s="23" t="s">
        <v>372</v>
      </c>
      <c r="D115" s="115">
        <v>2</v>
      </c>
      <c r="E115" s="28" t="s">
        <v>344</v>
      </c>
      <c r="F115" s="28"/>
      <c r="G115" s="522"/>
      <c r="H115" s="728"/>
      <c r="I115" s="728"/>
    </row>
    <row r="116" spans="1:12" ht="30">
      <c r="A116" s="18"/>
      <c r="B116" s="44"/>
      <c r="C116" s="23" t="s">
        <v>373</v>
      </c>
      <c r="D116" s="115">
        <v>2</v>
      </c>
      <c r="E116" s="28" t="s">
        <v>344</v>
      </c>
      <c r="F116" s="28"/>
      <c r="G116" s="522"/>
      <c r="H116" s="728"/>
      <c r="I116" s="728"/>
    </row>
    <row r="117" spans="1:12" ht="60">
      <c r="A117" s="18"/>
      <c r="B117" s="44"/>
      <c r="C117" s="23" t="s">
        <v>374</v>
      </c>
      <c r="D117" s="115">
        <v>2</v>
      </c>
      <c r="E117" s="28" t="s">
        <v>375</v>
      </c>
      <c r="F117" s="28"/>
      <c r="G117" s="522"/>
      <c r="H117" s="728"/>
      <c r="I117" s="728"/>
    </row>
    <row r="118" spans="1:12" ht="45">
      <c r="A118" s="18"/>
      <c r="B118" s="44"/>
      <c r="C118" s="23" t="s">
        <v>376</v>
      </c>
      <c r="D118" s="115">
        <v>2</v>
      </c>
      <c r="E118" s="28" t="s">
        <v>377</v>
      </c>
      <c r="F118" s="28"/>
      <c r="G118" s="522"/>
      <c r="H118" s="728"/>
      <c r="I118" s="728"/>
    </row>
    <row r="119" spans="1:12" ht="45">
      <c r="A119" s="18"/>
      <c r="B119" s="44"/>
      <c r="C119" s="23" t="s">
        <v>378</v>
      </c>
      <c r="D119" s="115">
        <v>2</v>
      </c>
      <c r="E119" s="28" t="s">
        <v>379</v>
      </c>
      <c r="F119" s="26"/>
      <c r="G119" s="522"/>
      <c r="H119" s="728"/>
      <c r="I119" s="728"/>
    </row>
    <row r="120" spans="1:12" ht="30">
      <c r="A120" s="18"/>
      <c r="B120" s="44"/>
      <c r="C120" s="23" t="s">
        <v>380</v>
      </c>
      <c r="D120" s="115">
        <v>2</v>
      </c>
      <c r="E120" s="28" t="s">
        <v>208</v>
      </c>
      <c r="F120" s="23"/>
      <c r="G120" s="522"/>
      <c r="H120" s="728"/>
      <c r="I120" s="728"/>
    </row>
    <row r="121" spans="1:12" ht="30">
      <c r="A121" s="18"/>
      <c r="B121" s="44"/>
      <c r="C121" s="45" t="s">
        <v>381</v>
      </c>
      <c r="D121" s="115">
        <v>2</v>
      </c>
      <c r="E121" s="28" t="s">
        <v>341</v>
      </c>
      <c r="F121" s="23"/>
      <c r="G121" s="522"/>
      <c r="H121" s="728"/>
      <c r="I121" s="728"/>
    </row>
    <row r="122" spans="1:12" ht="47.25" hidden="1">
      <c r="A122" s="27" t="s">
        <v>382</v>
      </c>
      <c r="B122" s="44" t="s">
        <v>383</v>
      </c>
      <c r="C122" s="28"/>
      <c r="D122" s="52"/>
      <c r="E122" s="28"/>
      <c r="F122" s="37"/>
      <c r="G122" s="41"/>
      <c r="H122" s="513"/>
      <c r="I122" s="513"/>
      <c r="J122" s="513"/>
      <c r="K122" s="180"/>
      <c r="L122" s="180"/>
    </row>
    <row r="123" spans="1:12" ht="47.25">
      <c r="A123" s="18" t="s">
        <v>384</v>
      </c>
      <c r="B123" s="46" t="s">
        <v>385</v>
      </c>
      <c r="C123" s="23" t="s">
        <v>386</v>
      </c>
      <c r="D123" s="115">
        <v>2</v>
      </c>
      <c r="E123" s="28" t="s">
        <v>344</v>
      </c>
      <c r="F123" s="26"/>
      <c r="G123" s="522"/>
      <c r="H123" s="728"/>
      <c r="I123" s="728"/>
    </row>
    <row r="124" spans="1:12" ht="30">
      <c r="A124" s="18"/>
      <c r="B124" s="44"/>
      <c r="C124" s="23" t="s">
        <v>387</v>
      </c>
      <c r="D124" s="115">
        <v>2</v>
      </c>
      <c r="E124" s="28" t="s">
        <v>344</v>
      </c>
      <c r="F124" s="28"/>
      <c r="G124" s="522"/>
      <c r="H124" s="728"/>
      <c r="I124" s="728"/>
    </row>
    <row r="125" spans="1:12" ht="30">
      <c r="A125" s="18"/>
      <c r="B125" s="44"/>
      <c r="C125" s="23" t="s">
        <v>388</v>
      </c>
      <c r="D125" s="115">
        <v>2</v>
      </c>
      <c r="E125" s="26" t="s">
        <v>344</v>
      </c>
      <c r="F125" s="28"/>
      <c r="G125" s="522"/>
      <c r="H125" s="728"/>
      <c r="I125" s="728"/>
    </row>
    <row r="126" spans="1:12" ht="90">
      <c r="A126" s="18"/>
      <c r="B126" s="44"/>
      <c r="C126" s="23" t="s">
        <v>389</v>
      </c>
      <c r="D126" s="115">
        <v>2</v>
      </c>
      <c r="E126" s="28" t="s">
        <v>344</v>
      </c>
      <c r="F126" s="23" t="s">
        <v>390</v>
      </c>
      <c r="G126" s="522"/>
      <c r="H126" s="728"/>
      <c r="I126" s="728"/>
    </row>
    <row r="127" spans="1:12" ht="30">
      <c r="A127" s="18"/>
      <c r="B127" s="44"/>
      <c r="C127" s="23" t="s">
        <v>391</v>
      </c>
      <c r="D127" s="115">
        <v>2</v>
      </c>
      <c r="E127" s="28" t="s">
        <v>344</v>
      </c>
      <c r="F127" s="28"/>
      <c r="G127" s="522"/>
      <c r="H127" s="728"/>
      <c r="I127" s="728"/>
    </row>
    <row r="128" spans="1:12" ht="48" hidden="1" customHeight="1">
      <c r="A128" s="27" t="s">
        <v>392</v>
      </c>
      <c r="B128" s="44" t="s">
        <v>393</v>
      </c>
      <c r="C128" s="26"/>
      <c r="D128" s="537"/>
      <c r="E128" s="26"/>
      <c r="F128" s="28"/>
      <c r="G128" s="41"/>
      <c r="H128" s="514"/>
      <c r="I128" s="514"/>
      <c r="J128" s="514"/>
      <c r="K128" s="262"/>
      <c r="L128" s="262"/>
    </row>
    <row r="129" spans="1:12" ht="45" hidden="1" customHeight="1">
      <c r="A129" s="27" t="s">
        <v>394</v>
      </c>
      <c r="B129" s="47" t="s">
        <v>395</v>
      </c>
      <c r="C129" s="28"/>
      <c r="D129" s="52"/>
      <c r="E129" s="28"/>
      <c r="F129" s="41"/>
      <c r="G129" s="41"/>
      <c r="H129" s="512"/>
      <c r="I129" s="512"/>
      <c r="J129" s="512"/>
      <c r="K129" s="127"/>
      <c r="L129" s="127"/>
    </row>
    <row r="130" spans="1:12" ht="18.75">
      <c r="A130" s="43" t="s">
        <v>127</v>
      </c>
      <c r="B130" s="915" t="s">
        <v>126</v>
      </c>
      <c r="C130" s="915"/>
      <c r="D130" s="915"/>
      <c r="E130" s="915"/>
      <c r="F130" s="915"/>
      <c r="G130" s="916"/>
      <c r="H130" s="728">
        <f>SUM(D131:D135)</f>
        <v>10</v>
      </c>
      <c r="I130" s="728">
        <f>COUNT(D131:D135)*2</f>
        <v>10</v>
      </c>
    </row>
    <row r="131" spans="1:12" ht="31.5">
      <c r="A131" s="18" t="s">
        <v>396</v>
      </c>
      <c r="B131" s="44" t="s">
        <v>397</v>
      </c>
      <c r="C131" s="23" t="s">
        <v>398</v>
      </c>
      <c r="D131" s="115">
        <v>2</v>
      </c>
      <c r="E131" s="28" t="s">
        <v>344</v>
      </c>
      <c r="F131" s="23" t="s">
        <v>399</v>
      </c>
      <c r="G131" s="522"/>
      <c r="H131" s="728"/>
      <c r="I131" s="728"/>
    </row>
    <row r="132" spans="1:12" ht="31.5">
      <c r="A132" s="18" t="s">
        <v>400</v>
      </c>
      <c r="B132" s="44" t="s">
        <v>401</v>
      </c>
      <c r="C132" s="23" t="s">
        <v>402</v>
      </c>
      <c r="D132" s="115">
        <v>2</v>
      </c>
      <c r="E132" s="28" t="s">
        <v>208</v>
      </c>
      <c r="F132" s="28"/>
      <c r="G132" s="522"/>
      <c r="H132" s="728"/>
      <c r="I132" s="728"/>
    </row>
    <row r="133" spans="1:12" ht="45">
      <c r="A133" s="18"/>
      <c r="B133" s="44"/>
      <c r="C133" s="23" t="s">
        <v>403</v>
      </c>
      <c r="D133" s="115">
        <v>2</v>
      </c>
      <c r="E133" s="28" t="s">
        <v>208</v>
      </c>
      <c r="F133" s="28"/>
      <c r="G133" s="522"/>
      <c r="H133" s="728"/>
      <c r="I133" s="728"/>
    </row>
    <row r="134" spans="1:12" ht="47.25">
      <c r="A134" s="18" t="s">
        <v>404</v>
      </c>
      <c r="B134" s="44" t="s">
        <v>405</v>
      </c>
      <c r="C134" s="23" t="s">
        <v>406</v>
      </c>
      <c r="D134" s="115">
        <v>2</v>
      </c>
      <c r="E134" s="28" t="s">
        <v>407</v>
      </c>
      <c r="F134" s="28"/>
      <c r="G134" s="522"/>
      <c r="H134" s="728"/>
      <c r="I134" s="728"/>
    </row>
    <row r="135" spans="1:12" ht="63">
      <c r="A135" s="18" t="s">
        <v>408</v>
      </c>
      <c r="B135" s="44" t="s">
        <v>409</v>
      </c>
      <c r="C135" s="23" t="s">
        <v>410</v>
      </c>
      <c r="D135" s="115">
        <v>2</v>
      </c>
      <c r="E135" s="28" t="s">
        <v>208</v>
      </c>
      <c r="F135" s="28"/>
      <c r="G135" s="522"/>
      <c r="H135" s="728"/>
      <c r="I135" s="728"/>
    </row>
    <row r="136" spans="1:12" ht="18.75">
      <c r="A136" s="43" t="s">
        <v>125</v>
      </c>
      <c r="B136" s="915" t="s">
        <v>124</v>
      </c>
      <c r="C136" s="915"/>
      <c r="D136" s="915"/>
      <c r="E136" s="915"/>
      <c r="F136" s="915"/>
      <c r="G136" s="916"/>
      <c r="H136" s="728">
        <f>SUM(D137:D141)</f>
        <v>10</v>
      </c>
      <c r="I136" s="728">
        <f>COUNT(D137:D141)*2</f>
        <v>10</v>
      </c>
    </row>
    <row r="137" spans="1:12" ht="47.25">
      <c r="A137" s="18" t="s">
        <v>411</v>
      </c>
      <c r="B137" s="44" t="s">
        <v>412</v>
      </c>
      <c r="C137" s="23" t="s">
        <v>413</v>
      </c>
      <c r="D137" s="115">
        <v>2</v>
      </c>
      <c r="E137" s="28" t="s">
        <v>255</v>
      </c>
      <c r="F137" s="28"/>
      <c r="G137" s="522"/>
      <c r="H137" s="728"/>
      <c r="I137" s="728"/>
    </row>
    <row r="138" spans="1:12" ht="31.5">
      <c r="A138" s="18" t="s">
        <v>414</v>
      </c>
      <c r="B138" s="44" t="s">
        <v>415</v>
      </c>
      <c r="C138" s="23" t="s">
        <v>416</v>
      </c>
      <c r="D138" s="115">
        <v>2</v>
      </c>
      <c r="E138" s="28" t="s">
        <v>341</v>
      </c>
      <c r="F138" s="28"/>
      <c r="G138" s="522"/>
      <c r="H138" s="728"/>
      <c r="I138" s="728"/>
    </row>
    <row r="139" spans="1:12" ht="31.5">
      <c r="A139" s="18" t="s">
        <v>417</v>
      </c>
      <c r="B139" s="44" t="s">
        <v>418</v>
      </c>
      <c r="C139" s="23" t="s">
        <v>419</v>
      </c>
      <c r="D139" s="115">
        <v>2</v>
      </c>
      <c r="E139" s="28" t="s">
        <v>420</v>
      </c>
      <c r="F139" s="26"/>
      <c r="G139" s="522"/>
      <c r="H139" s="728"/>
      <c r="I139" s="728"/>
    </row>
    <row r="140" spans="1:12" ht="60">
      <c r="A140" s="18" t="s">
        <v>421</v>
      </c>
      <c r="B140" s="44" t="s">
        <v>422</v>
      </c>
      <c r="C140" s="42" t="s">
        <v>423</v>
      </c>
      <c r="D140" s="115">
        <v>2</v>
      </c>
      <c r="E140" s="28" t="s">
        <v>424</v>
      </c>
      <c r="F140" s="23" t="s">
        <v>425</v>
      </c>
      <c r="G140" s="522"/>
      <c r="H140" s="728"/>
      <c r="I140" s="728"/>
    </row>
    <row r="141" spans="1:12" ht="60">
      <c r="A141" s="18" t="s">
        <v>426</v>
      </c>
      <c r="B141" s="19" t="s">
        <v>427</v>
      </c>
      <c r="C141" s="20" t="s">
        <v>428</v>
      </c>
      <c r="D141" s="115">
        <v>2</v>
      </c>
      <c r="E141" s="28" t="s">
        <v>341</v>
      </c>
      <c r="F141" s="28"/>
      <c r="G141" s="522"/>
      <c r="H141" s="728"/>
      <c r="I141" s="728"/>
    </row>
    <row r="142" spans="1:12" ht="18.75">
      <c r="A142" s="43" t="s">
        <v>123</v>
      </c>
      <c r="B142" s="915" t="s">
        <v>122</v>
      </c>
      <c r="C142" s="915"/>
      <c r="D142" s="915"/>
      <c r="E142" s="915"/>
      <c r="F142" s="915"/>
      <c r="G142" s="916"/>
      <c r="H142" s="728">
        <f>SUM(D143:D148)</f>
        <v>8</v>
      </c>
      <c r="I142" s="728">
        <f>COUNT(D143:D148)*2</f>
        <v>8</v>
      </c>
    </row>
    <row r="143" spans="1:12" ht="60">
      <c r="A143" s="18" t="s">
        <v>429</v>
      </c>
      <c r="B143" s="44" t="s">
        <v>430</v>
      </c>
      <c r="C143" s="23" t="s">
        <v>431</v>
      </c>
      <c r="D143" s="115">
        <v>2</v>
      </c>
      <c r="E143" s="28" t="s">
        <v>432</v>
      </c>
      <c r="F143" s="28"/>
      <c r="G143" s="522"/>
      <c r="H143" s="728"/>
      <c r="I143" s="728"/>
    </row>
    <row r="144" spans="1:12" ht="60">
      <c r="A144" s="18" t="s">
        <v>433</v>
      </c>
      <c r="B144" s="44" t="s">
        <v>434</v>
      </c>
      <c r="C144" s="23" t="s">
        <v>435</v>
      </c>
      <c r="D144" s="115">
        <v>2</v>
      </c>
      <c r="E144" s="28" t="s">
        <v>432</v>
      </c>
      <c r="F144" s="28"/>
      <c r="G144" s="522"/>
      <c r="H144" s="728"/>
      <c r="I144" s="728"/>
    </row>
    <row r="145" spans="1:12" ht="47.25">
      <c r="A145" s="18" t="s">
        <v>436</v>
      </c>
      <c r="B145" s="44" t="s">
        <v>437</v>
      </c>
      <c r="C145" s="23" t="s">
        <v>438</v>
      </c>
      <c r="D145" s="115">
        <v>2</v>
      </c>
      <c r="E145" s="28" t="s">
        <v>432</v>
      </c>
      <c r="F145" s="28"/>
      <c r="G145" s="522"/>
      <c r="H145" s="728"/>
      <c r="I145" s="728"/>
    </row>
    <row r="146" spans="1:12" ht="47.25">
      <c r="A146" s="18" t="s">
        <v>439</v>
      </c>
      <c r="B146" s="44" t="s">
        <v>440</v>
      </c>
      <c r="C146" s="42" t="s">
        <v>441</v>
      </c>
      <c r="D146" s="115">
        <v>2</v>
      </c>
      <c r="E146" s="28" t="s">
        <v>442</v>
      </c>
      <c r="F146" s="28"/>
      <c r="G146" s="522"/>
      <c r="H146" s="728"/>
      <c r="I146" s="728"/>
    </row>
    <row r="147" spans="1:12" ht="47.25" hidden="1">
      <c r="A147" s="27" t="s">
        <v>443</v>
      </c>
      <c r="B147" s="44" t="s">
        <v>444</v>
      </c>
      <c r="C147" s="20"/>
      <c r="D147" s="52"/>
      <c r="F147" s="41"/>
      <c r="G147" s="41"/>
      <c r="H147" s="514"/>
      <c r="I147" s="514"/>
      <c r="J147" s="514"/>
      <c r="K147" s="262"/>
      <c r="L147" s="262"/>
    </row>
    <row r="148" spans="1:12" ht="47.25" hidden="1">
      <c r="A148" s="32" t="s">
        <v>445</v>
      </c>
      <c r="B148" s="48" t="s">
        <v>446</v>
      </c>
      <c r="C148" s="34"/>
      <c r="D148" s="535"/>
      <c r="E148" s="34"/>
      <c r="F148" s="49"/>
      <c r="G148" s="49"/>
      <c r="H148" s="512"/>
      <c r="I148" s="512"/>
      <c r="J148" s="512"/>
      <c r="K148" s="127"/>
      <c r="L148" s="127"/>
    </row>
    <row r="149" spans="1:12" ht="15.75" customHeight="1">
      <c r="A149" s="18" t="s">
        <v>6233</v>
      </c>
      <c r="B149" s="930" t="s">
        <v>3118</v>
      </c>
      <c r="C149" s="931"/>
      <c r="D149" s="932"/>
      <c r="E149" s="931"/>
      <c r="F149" s="931"/>
      <c r="G149" s="931"/>
      <c r="H149" s="722">
        <f>SUM(D150:D162)</f>
        <v>8</v>
      </c>
      <c r="I149" s="722">
        <f>COUNT(D150:D162)*2</f>
        <v>8</v>
      </c>
    </row>
    <row r="150" spans="1:12" ht="90" hidden="1">
      <c r="A150" s="32" t="s">
        <v>3119</v>
      </c>
      <c r="B150" s="50" t="s">
        <v>3120</v>
      </c>
      <c r="C150" s="50" t="s">
        <v>6187</v>
      </c>
      <c r="D150" s="538"/>
      <c r="E150" s="26"/>
      <c r="F150" s="50" t="s">
        <v>6188</v>
      </c>
      <c r="G150" s="525"/>
      <c r="H150" s="514"/>
      <c r="I150" s="514"/>
      <c r="J150" s="514"/>
      <c r="K150" s="262"/>
      <c r="L150" s="262"/>
    </row>
    <row r="151" spans="1:12" ht="45" hidden="1">
      <c r="A151" s="32" t="s">
        <v>3121</v>
      </c>
      <c r="B151" s="50" t="s">
        <v>3122</v>
      </c>
      <c r="C151" s="50" t="s">
        <v>6189</v>
      </c>
      <c r="D151" s="538"/>
      <c r="E151" s="26"/>
      <c r="F151" s="50" t="s">
        <v>6190</v>
      </c>
      <c r="G151" s="525"/>
      <c r="H151" s="516"/>
      <c r="I151" s="516"/>
      <c r="J151" s="516"/>
      <c r="K151" s="26"/>
      <c r="L151" s="26"/>
    </row>
    <row r="152" spans="1:12" ht="150" hidden="1">
      <c r="A152" s="32" t="s">
        <v>3123</v>
      </c>
      <c r="B152" s="50" t="s">
        <v>3124</v>
      </c>
      <c r="C152" s="50" t="s">
        <v>6191</v>
      </c>
      <c r="D152" s="538"/>
      <c r="E152" s="26"/>
      <c r="F152" s="50" t="s">
        <v>6192</v>
      </c>
      <c r="G152" s="525"/>
      <c r="H152" s="516"/>
      <c r="I152" s="516"/>
      <c r="J152" s="516"/>
      <c r="K152" s="26"/>
      <c r="L152" s="26"/>
    </row>
    <row r="153" spans="1:12" ht="75" hidden="1">
      <c r="A153" s="32" t="s">
        <v>3125</v>
      </c>
      <c r="B153" s="50" t="s">
        <v>3126</v>
      </c>
      <c r="C153" s="50" t="s">
        <v>6193</v>
      </c>
      <c r="D153" s="538"/>
      <c r="E153" s="26"/>
      <c r="F153" s="50" t="s">
        <v>6194</v>
      </c>
      <c r="G153" s="525"/>
      <c r="H153" s="516"/>
      <c r="I153" s="516"/>
      <c r="J153" s="516"/>
      <c r="K153" s="26"/>
      <c r="L153" s="26"/>
    </row>
    <row r="154" spans="1:12" ht="150" hidden="1">
      <c r="A154" s="32" t="s">
        <v>3127</v>
      </c>
      <c r="B154" s="50" t="s">
        <v>3128</v>
      </c>
      <c r="C154" s="50" t="s">
        <v>6195</v>
      </c>
      <c r="D154" s="538"/>
      <c r="E154" s="26"/>
      <c r="F154" s="50" t="s">
        <v>6196</v>
      </c>
      <c r="G154" s="525"/>
      <c r="H154" s="512"/>
      <c r="I154" s="512"/>
      <c r="J154" s="512"/>
      <c r="K154" s="127"/>
      <c r="L154" s="127"/>
    </row>
    <row r="155" spans="1:12" ht="60">
      <c r="A155" s="18" t="s">
        <v>3129</v>
      </c>
      <c r="B155" s="50" t="s">
        <v>3130</v>
      </c>
      <c r="C155" s="55" t="s">
        <v>1055</v>
      </c>
      <c r="D155" s="597">
        <v>2</v>
      </c>
      <c r="E155" s="59" t="s">
        <v>432</v>
      </c>
      <c r="F155" s="55"/>
      <c r="G155" s="595"/>
      <c r="H155" s="722"/>
      <c r="I155" s="722"/>
    </row>
    <row r="156" spans="1:12" ht="45">
      <c r="A156" s="18"/>
      <c r="B156" s="50"/>
      <c r="C156" s="55" t="s">
        <v>1056</v>
      </c>
      <c r="D156" s="597">
        <v>2</v>
      </c>
      <c r="E156" s="59" t="s">
        <v>540</v>
      </c>
      <c r="F156" s="55" t="s">
        <v>1057</v>
      </c>
      <c r="G156" s="595"/>
      <c r="H156" s="722"/>
      <c r="I156" s="722"/>
    </row>
    <row r="157" spans="1:12" ht="60">
      <c r="A157" s="18"/>
      <c r="B157" s="50"/>
      <c r="C157" s="55" t="s">
        <v>1058</v>
      </c>
      <c r="D157" s="597">
        <v>2</v>
      </c>
      <c r="E157" s="59" t="s">
        <v>271</v>
      </c>
      <c r="F157" s="55"/>
      <c r="G157" s="595"/>
      <c r="H157" s="722"/>
      <c r="I157" s="722"/>
    </row>
    <row r="158" spans="1:12" ht="60">
      <c r="A158" s="18" t="s">
        <v>6234</v>
      </c>
      <c r="B158" s="50" t="s">
        <v>3132</v>
      </c>
      <c r="C158" s="23" t="s">
        <v>941</v>
      </c>
      <c r="D158" s="115">
        <v>2</v>
      </c>
      <c r="E158" s="28" t="s">
        <v>653</v>
      </c>
      <c r="F158" s="50"/>
      <c r="G158" s="595"/>
      <c r="H158" s="722"/>
      <c r="I158" s="722"/>
    </row>
    <row r="159" spans="1:12" ht="75" hidden="1">
      <c r="A159" s="32" t="s">
        <v>3133</v>
      </c>
      <c r="B159" s="50" t="s">
        <v>3134</v>
      </c>
      <c r="C159" s="50" t="s">
        <v>6197</v>
      </c>
      <c r="D159" s="538"/>
      <c r="E159" s="26"/>
      <c r="F159" s="50" t="s">
        <v>6198</v>
      </c>
      <c r="G159" s="525"/>
      <c r="H159" s="514"/>
      <c r="I159" s="514"/>
      <c r="J159" s="514"/>
      <c r="K159" s="262"/>
      <c r="L159" s="262"/>
    </row>
    <row r="160" spans="1:12" ht="165" hidden="1">
      <c r="A160" s="32" t="s">
        <v>3135</v>
      </c>
      <c r="B160" s="50" t="s">
        <v>3136</v>
      </c>
      <c r="C160" s="50" t="s">
        <v>6199</v>
      </c>
      <c r="D160" s="538"/>
      <c r="E160" s="26"/>
      <c r="F160" s="50" t="s">
        <v>6200</v>
      </c>
      <c r="G160" s="525"/>
      <c r="H160" s="516"/>
      <c r="I160" s="516"/>
      <c r="J160" s="516"/>
      <c r="K160" s="26"/>
      <c r="L160" s="26"/>
    </row>
    <row r="161" spans="1:12" ht="150" hidden="1">
      <c r="A161" s="32" t="s">
        <v>3137</v>
      </c>
      <c r="B161" s="50" t="s">
        <v>3138</v>
      </c>
      <c r="C161" s="50" t="s">
        <v>6201</v>
      </c>
      <c r="D161" s="538"/>
      <c r="E161" s="26"/>
      <c r="F161" s="50" t="s">
        <v>6202</v>
      </c>
      <c r="G161" s="525"/>
      <c r="H161" s="516"/>
      <c r="I161" s="516"/>
      <c r="J161" s="516"/>
      <c r="K161" s="26"/>
      <c r="L161" s="26"/>
    </row>
    <row r="162" spans="1:12" ht="45" hidden="1">
      <c r="A162" s="32" t="s">
        <v>3139</v>
      </c>
      <c r="B162" s="50" t="s">
        <v>3140</v>
      </c>
      <c r="C162" s="50" t="s">
        <v>6203</v>
      </c>
      <c r="D162" s="539"/>
      <c r="F162" s="50" t="s">
        <v>6204</v>
      </c>
      <c r="G162" s="525"/>
      <c r="H162" s="512"/>
      <c r="I162" s="512"/>
      <c r="J162" s="512"/>
      <c r="K162" s="127"/>
      <c r="L162" s="127"/>
    </row>
    <row r="163" spans="1:12" ht="21">
      <c r="A163" s="16"/>
      <c r="B163" s="917" t="s">
        <v>447</v>
      </c>
      <c r="C163" s="917"/>
      <c r="D163" s="917"/>
      <c r="E163" s="917"/>
      <c r="F163" s="917"/>
      <c r="G163" s="918"/>
      <c r="H163" s="728">
        <f>H164+H193+H199+H205+H214+H232+H248</f>
        <v>174</v>
      </c>
      <c r="I163" s="728">
        <f>I164+I193+I199+I205+I214+I232+I248</f>
        <v>174</v>
      </c>
    </row>
    <row r="164" spans="1:12" ht="18.75">
      <c r="A164" s="17" t="s">
        <v>121</v>
      </c>
      <c r="B164" s="915" t="s">
        <v>120</v>
      </c>
      <c r="C164" s="915"/>
      <c r="D164" s="915"/>
      <c r="E164" s="915"/>
      <c r="F164" s="915"/>
      <c r="G164" s="916"/>
      <c r="H164" s="728">
        <f>SUM(D165:D192)</f>
        <v>56</v>
      </c>
      <c r="I164" s="728">
        <f>COUNT(D165:D192)*2</f>
        <v>56</v>
      </c>
    </row>
    <row r="165" spans="1:12" ht="45">
      <c r="A165" s="18" t="s">
        <v>448</v>
      </c>
      <c r="B165" s="19" t="s">
        <v>449</v>
      </c>
      <c r="C165" s="20" t="s">
        <v>450</v>
      </c>
      <c r="D165" s="115">
        <v>2</v>
      </c>
      <c r="E165" s="28" t="s">
        <v>341</v>
      </c>
      <c r="F165" s="50" t="s">
        <v>451</v>
      </c>
      <c r="G165" s="522"/>
      <c r="H165" s="728"/>
      <c r="I165" s="728"/>
    </row>
    <row r="166" spans="1:12" ht="45">
      <c r="A166" s="18"/>
      <c r="B166" s="19"/>
      <c r="C166" s="20" t="s">
        <v>452</v>
      </c>
      <c r="D166" s="115">
        <v>2</v>
      </c>
      <c r="E166" s="28" t="s">
        <v>341</v>
      </c>
      <c r="F166" s="50"/>
      <c r="G166" s="522"/>
      <c r="H166" s="728"/>
      <c r="I166" s="728"/>
    </row>
    <row r="167" spans="1:12" ht="45">
      <c r="A167" s="18" t="s">
        <v>453</v>
      </c>
      <c r="B167" s="51" t="s">
        <v>454</v>
      </c>
      <c r="C167" s="20" t="s">
        <v>455</v>
      </c>
      <c r="D167" s="115">
        <v>2</v>
      </c>
      <c r="E167" s="28" t="s">
        <v>341</v>
      </c>
      <c r="F167" s="28"/>
      <c r="G167" s="522"/>
      <c r="H167" s="728"/>
      <c r="I167" s="728"/>
    </row>
    <row r="168" spans="1:12" ht="30">
      <c r="A168" s="18"/>
      <c r="B168" s="51"/>
      <c r="C168" s="20" t="s">
        <v>456</v>
      </c>
      <c r="D168" s="115">
        <v>2</v>
      </c>
      <c r="E168" s="28" t="s">
        <v>341</v>
      </c>
      <c r="F168" s="28"/>
      <c r="G168" s="522"/>
      <c r="H168" s="728"/>
      <c r="I168" s="728"/>
    </row>
    <row r="169" spans="1:12" ht="30">
      <c r="A169" s="18"/>
      <c r="B169" s="51"/>
      <c r="C169" s="20" t="s">
        <v>457</v>
      </c>
      <c r="D169" s="115">
        <v>2</v>
      </c>
      <c r="E169" s="28" t="s">
        <v>341</v>
      </c>
      <c r="F169" s="28"/>
      <c r="G169" s="522"/>
      <c r="H169" s="728"/>
      <c r="I169" s="728"/>
    </row>
    <row r="170" spans="1:12" ht="31.5">
      <c r="A170" s="18" t="s">
        <v>458</v>
      </c>
      <c r="B170" s="19" t="s">
        <v>459</v>
      </c>
      <c r="C170" s="20" t="s">
        <v>460</v>
      </c>
      <c r="D170" s="115">
        <v>2</v>
      </c>
      <c r="E170" s="28" t="s">
        <v>341</v>
      </c>
      <c r="F170" s="28"/>
      <c r="G170" s="522"/>
      <c r="H170" s="728"/>
      <c r="I170" s="728"/>
    </row>
    <row r="171" spans="1:12" ht="30">
      <c r="A171" s="18"/>
      <c r="B171" s="19"/>
      <c r="C171" s="20" t="s">
        <v>461</v>
      </c>
      <c r="D171" s="115">
        <v>2</v>
      </c>
      <c r="E171" s="28" t="s">
        <v>341</v>
      </c>
      <c r="F171" s="28"/>
      <c r="G171" s="522"/>
      <c r="H171" s="728"/>
      <c r="I171" s="728"/>
    </row>
    <row r="172" spans="1:12" ht="15.75">
      <c r="A172" s="18"/>
      <c r="B172" s="19"/>
      <c r="C172" s="52" t="s">
        <v>462</v>
      </c>
      <c r="D172" s="115">
        <v>2</v>
      </c>
      <c r="E172" s="28" t="s">
        <v>341</v>
      </c>
      <c r="F172" s="28"/>
      <c r="G172" s="522"/>
      <c r="H172" s="728"/>
      <c r="I172" s="728"/>
    </row>
    <row r="173" spans="1:12" ht="30">
      <c r="A173" s="18"/>
      <c r="B173" s="19"/>
      <c r="C173" s="20" t="s">
        <v>463</v>
      </c>
      <c r="D173" s="115">
        <v>2</v>
      </c>
      <c r="E173" s="28" t="s">
        <v>341</v>
      </c>
      <c r="F173" s="28"/>
      <c r="G173" s="522"/>
      <c r="H173" s="728"/>
      <c r="I173" s="728"/>
    </row>
    <row r="174" spans="1:12" ht="30">
      <c r="A174" s="18"/>
      <c r="B174" s="19"/>
      <c r="C174" s="20" t="s">
        <v>464</v>
      </c>
      <c r="D174" s="115">
        <v>2</v>
      </c>
      <c r="E174" s="28" t="s">
        <v>341</v>
      </c>
      <c r="F174" s="28"/>
      <c r="G174" s="522"/>
      <c r="H174" s="728"/>
      <c r="I174" s="728"/>
    </row>
    <row r="175" spans="1:12" ht="30">
      <c r="A175" s="18"/>
      <c r="B175" s="19"/>
      <c r="C175" s="20" t="s">
        <v>465</v>
      </c>
      <c r="D175" s="115">
        <v>2</v>
      </c>
      <c r="E175" s="28" t="s">
        <v>341</v>
      </c>
      <c r="F175" s="28"/>
      <c r="G175" s="522"/>
      <c r="H175" s="728"/>
      <c r="I175" s="728"/>
    </row>
    <row r="176" spans="1:12" ht="30">
      <c r="A176" s="18"/>
      <c r="B176" s="19"/>
      <c r="C176" s="20" t="s">
        <v>466</v>
      </c>
      <c r="D176" s="115">
        <v>2</v>
      </c>
      <c r="E176" s="28" t="s">
        <v>341</v>
      </c>
      <c r="F176" s="28"/>
      <c r="G176" s="522"/>
      <c r="H176" s="728"/>
      <c r="I176" s="728"/>
    </row>
    <row r="177" spans="1:9" ht="15.75">
      <c r="A177" s="18"/>
      <c r="B177" s="19"/>
      <c r="C177" s="20" t="s">
        <v>467</v>
      </c>
      <c r="D177" s="115">
        <v>2</v>
      </c>
      <c r="E177" s="28" t="s">
        <v>341</v>
      </c>
      <c r="F177" s="28"/>
      <c r="G177" s="522"/>
      <c r="H177" s="728"/>
      <c r="I177" s="728"/>
    </row>
    <row r="178" spans="1:9" ht="45">
      <c r="A178" s="18"/>
      <c r="B178" s="19"/>
      <c r="C178" s="20" t="s">
        <v>468</v>
      </c>
      <c r="D178" s="115">
        <v>2</v>
      </c>
      <c r="E178" s="28" t="s">
        <v>341</v>
      </c>
      <c r="F178" s="28"/>
      <c r="G178" s="522"/>
      <c r="H178" s="728"/>
      <c r="I178" s="728"/>
    </row>
    <row r="179" spans="1:9" ht="45">
      <c r="A179" s="18"/>
      <c r="B179" s="19"/>
      <c r="C179" s="20" t="s">
        <v>469</v>
      </c>
      <c r="D179" s="115">
        <v>2</v>
      </c>
      <c r="E179" s="28" t="s">
        <v>341</v>
      </c>
      <c r="F179" s="23" t="s">
        <v>470</v>
      </c>
      <c r="G179" s="522"/>
      <c r="H179" s="728"/>
      <c r="I179" s="728"/>
    </row>
    <row r="180" spans="1:9" ht="75">
      <c r="A180" s="18"/>
      <c r="B180" s="19"/>
      <c r="C180" s="20" t="s">
        <v>471</v>
      </c>
      <c r="D180" s="115">
        <v>2</v>
      </c>
      <c r="E180" s="28" t="s">
        <v>341</v>
      </c>
      <c r="F180" s="23" t="s">
        <v>472</v>
      </c>
      <c r="G180" s="522"/>
      <c r="H180" s="728"/>
      <c r="I180" s="728"/>
    </row>
    <row r="181" spans="1:9" ht="15.75">
      <c r="A181" s="18"/>
      <c r="B181" s="19"/>
      <c r="C181" s="28" t="s">
        <v>473</v>
      </c>
      <c r="D181" s="115">
        <v>2</v>
      </c>
      <c r="E181" s="28" t="s">
        <v>341</v>
      </c>
      <c r="F181" s="28"/>
      <c r="G181" s="522"/>
      <c r="H181" s="728"/>
      <c r="I181" s="728"/>
    </row>
    <row r="182" spans="1:9" ht="37.5" customHeight="1">
      <c r="A182" s="18"/>
      <c r="B182" s="19"/>
      <c r="C182" s="20" t="s">
        <v>474</v>
      </c>
      <c r="D182" s="115">
        <v>2</v>
      </c>
      <c r="E182" s="28" t="s">
        <v>341</v>
      </c>
      <c r="F182" s="28"/>
      <c r="G182" s="522"/>
      <c r="H182" s="728"/>
      <c r="I182" s="728"/>
    </row>
    <row r="183" spans="1:9" ht="30">
      <c r="A183" s="18"/>
      <c r="B183" s="19"/>
      <c r="C183" s="30" t="s">
        <v>475</v>
      </c>
      <c r="D183" s="598">
        <v>2</v>
      </c>
      <c r="E183" s="26"/>
      <c r="F183" s="26"/>
      <c r="G183" s="522"/>
      <c r="H183" s="728"/>
      <c r="I183" s="728"/>
    </row>
    <row r="184" spans="1:9" ht="60">
      <c r="A184" s="18" t="s">
        <v>476</v>
      </c>
      <c r="B184" s="19" t="s">
        <v>477</v>
      </c>
      <c r="C184" s="20" t="s">
        <v>478</v>
      </c>
      <c r="D184" s="115">
        <v>2</v>
      </c>
      <c r="E184" s="28" t="s">
        <v>341</v>
      </c>
      <c r="F184" s="22" t="s">
        <v>479</v>
      </c>
      <c r="G184" s="522"/>
      <c r="H184" s="728"/>
      <c r="I184" s="728"/>
    </row>
    <row r="185" spans="1:9" ht="45">
      <c r="A185" s="18" t="s">
        <v>480</v>
      </c>
      <c r="B185" s="19" t="s">
        <v>481</v>
      </c>
      <c r="C185" s="20" t="s">
        <v>482</v>
      </c>
      <c r="D185" s="115">
        <v>2</v>
      </c>
      <c r="E185" s="28" t="s">
        <v>341</v>
      </c>
      <c r="F185" s="28"/>
      <c r="G185" s="522"/>
      <c r="H185" s="728"/>
      <c r="I185" s="728"/>
    </row>
    <row r="186" spans="1:9" ht="45">
      <c r="A186" s="18"/>
      <c r="B186" s="19"/>
      <c r="C186" s="20" t="s">
        <v>483</v>
      </c>
      <c r="D186" s="115">
        <v>2</v>
      </c>
      <c r="E186" s="28" t="s">
        <v>341</v>
      </c>
      <c r="F186" s="28"/>
      <c r="G186" s="522"/>
      <c r="H186" s="728"/>
      <c r="I186" s="728"/>
    </row>
    <row r="187" spans="1:9" ht="31.5">
      <c r="A187" s="18" t="s">
        <v>484</v>
      </c>
      <c r="B187" s="19" t="s">
        <v>485</v>
      </c>
      <c r="C187" s="20" t="s">
        <v>486</v>
      </c>
      <c r="D187" s="115">
        <v>2</v>
      </c>
      <c r="E187" s="28" t="s">
        <v>341</v>
      </c>
      <c r="F187" s="25" t="s">
        <v>487</v>
      </c>
      <c r="G187" s="522"/>
      <c r="H187" s="728"/>
      <c r="I187" s="728"/>
    </row>
    <row r="188" spans="1:9" ht="45">
      <c r="A188" s="18"/>
      <c r="B188" s="19"/>
      <c r="C188" s="20" t="s">
        <v>488</v>
      </c>
      <c r="D188" s="115">
        <v>2</v>
      </c>
      <c r="E188" s="28"/>
      <c r="F188" s="25"/>
      <c r="G188" s="522"/>
      <c r="H188" s="728"/>
      <c r="I188" s="728"/>
    </row>
    <row r="189" spans="1:9" ht="78.75">
      <c r="A189" s="18" t="s">
        <v>489</v>
      </c>
      <c r="B189" s="19" t="s">
        <v>490</v>
      </c>
      <c r="C189" s="20" t="s">
        <v>491</v>
      </c>
      <c r="D189" s="115">
        <v>2</v>
      </c>
      <c r="E189" s="28" t="s">
        <v>341</v>
      </c>
      <c r="F189" s="25" t="s">
        <v>492</v>
      </c>
      <c r="G189" s="522"/>
      <c r="H189" s="728"/>
      <c r="I189" s="728"/>
    </row>
    <row r="190" spans="1:9" ht="45">
      <c r="A190" s="18"/>
      <c r="B190" s="19"/>
      <c r="C190" s="20" t="s">
        <v>493</v>
      </c>
      <c r="D190" s="115">
        <v>2</v>
      </c>
      <c r="E190" s="28" t="s">
        <v>341</v>
      </c>
      <c r="F190" s="30" t="s">
        <v>494</v>
      </c>
      <c r="G190" s="522"/>
      <c r="H190" s="728"/>
      <c r="I190" s="728"/>
    </row>
    <row r="191" spans="1:9" ht="60">
      <c r="A191" s="18"/>
      <c r="B191" s="19"/>
      <c r="C191" s="20" t="s">
        <v>495</v>
      </c>
      <c r="D191" s="115">
        <v>2</v>
      </c>
      <c r="E191" s="28" t="s">
        <v>379</v>
      </c>
      <c r="F191" s="25"/>
      <c r="G191" s="522"/>
      <c r="H191" s="728"/>
      <c r="I191" s="728"/>
    </row>
    <row r="192" spans="1:9" ht="30">
      <c r="A192" s="18"/>
      <c r="B192" s="19"/>
      <c r="C192" s="20" t="s">
        <v>496</v>
      </c>
      <c r="D192" s="115">
        <v>2</v>
      </c>
      <c r="E192" s="28" t="s">
        <v>341</v>
      </c>
      <c r="F192" s="23"/>
      <c r="G192" s="522"/>
      <c r="H192" s="728"/>
      <c r="I192" s="728"/>
    </row>
    <row r="193" spans="1:12" ht="18.75">
      <c r="A193" s="18" t="s">
        <v>119</v>
      </c>
      <c r="B193" s="915" t="s">
        <v>118</v>
      </c>
      <c r="C193" s="915"/>
      <c r="D193" s="915"/>
      <c r="E193" s="915"/>
      <c r="F193" s="915"/>
      <c r="G193" s="916"/>
      <c r="H193" s="728">
        <f>SUM(D194:D198)</f>
        <v>8</v>
      </c>
      <c r="I193" s="728">
        <f>COUNT(D194:D198)*2</f>
        <v>8</v>
      </c>
    </row>
    <row r="194" spans="1:12" ht="90">
      <c r="A194" s="18" t="s">
        <v>497</v>
      </c>
      <c r="B194" s="51" t="s">
        <v>498</v>
      </c>
      <c r="C194" s="23" t="s">
        <v>499</v>
      </c>
      <c r="D194" s="115">
        <v>2</v>
      </c>
      <c r="E194" s="28" t="s">
        <v>341</v>
      </c>
      <c r="F194" s="23" t="s">
        <v>500</v>
      </c>
      <c r="G194" s="522"/>
      <c r="H194" s="728"/>
      <c r="I194" s="728"/>
    </row>
    <row r="195" spans="1:12" ht="47.25" hidden="1">
      <c r="A195" s="27" t="s">
        <v>501</v>
      </c>
      <c r="B195" s="54" t="s">
        <v>502</v>
      </c>
      <c r="C195" s="28"/>
      <c r="D195" s="52"/>
      <c r="E195" s="28"/>
      <c r="F195" s="28"/>
      <c r="G195" s="41"/>
      <c r="H195" s="513"/>
      <c r="I195" s="513"/>
      <c r="J195" s="513"/>
      <c r="K195" s="180"/>
      <c r="L195" s="180"/>
    </row>
    <row r="196" spans="1:12" ht="60">
      <c r="A196" s="18" t="s">
        <v>503</v>
      </c>
      <c r="B196" s="51" t="s">
        <v>504</v>
      </c>
      <c r="C196" s="23" t="s">
        <v>505</v>
      </c>
      <c r="D196" s="115">
        <v>2</v>
      </c>
      <c r="E196" s="28" t="s">
        <v>341</v>
      </c>
      <c r="F196" s="28"/>
      <c r="G196" s="522"/>
      <c r="H196" s="728"/>
      <c r="I196" s="728"/>
    </row>
    <row r="197" spans="1:12" ht="31.5">
      <c r="A197" s="18" t="s">
        <v>506</v>
      </c>
      <c r="B197" s="51" t="s">
        <v>507</v>
      </c>
      <c r="C197" s="45" t="s">
        <v>508</v>
      </c>
      <c r="D197" s="115">
        <v>2</v>
      </c>
      <c r="E197" s="28" t="s">
        <v>341</v>
      </c>
      <c r="F197" s="28"/>
      <c r="G197" s="522"/>
      <c r="H197" s="728"/>
      <c r="I197" s="728"/>
    </row>
    <row r="198" spans="1:12" ht="30">
      <c r="A198" s="18"/>
      <c r="B198" s="51"/>
      <c r="C198" s="55" t="s">
        <v>509</v>
      </c>
      <c r="D198" s="115">
        <v>2</v>
      </c>
      <c r="E198" s="28" t="s">
        <v>341</v>
      </c>
      <c r="F198" s="28"/>
      <c r="G198" s="522"/>
      <c r="H198" s="728"/>
      <c r="I198" s="728"/>
    </row>
    <row r="199" spans="1:12" ht="18.75">
      <c r="A199" s="18" t="s">
        <v>117</v>
      </c>
      <c r="B199" s="915" t="s">
        <v>116</v>
      </c>
      <c r="C199" s="915"/>
      <c r="D199" s="915"/>
      <c r="E199" s="915"/>
      <c r="F199" s="915"/>
      <c r="G199" s="916"/>
      <c r="H199" s="728">
        <f>SUM(D200:D204)</f>
        <v>10</v>
      </c>
      <c r="I199" s="728">
        <f>COUNT(D200:D204)*2</f>
        <v>10</v>
      </c>
    </row>
    <row r="200" spans="1:12" ht="63" customHeight="1">
      <c r="A200" s="18" t="s">
        <v>510</v>
      </c>
      <c r="B200" s="51" t="s">
        <v>511</v>
      </c>
      <c r="C200" s="23" t="s">
        <v>512</v>
      </c>
      <c r="D200" s="115">
        <v>2</v>
      </c>
      <c r="E200" s="28" t="s">
        <v>379</v>
      </c>
      <c r="F200" s="28"/>
      <c r="G200" s="522"/>
      <c r="H200" s="728"/>
      <c r="I200" s="728"/>
    </row>
    <row r="201" spans="1:12" ht="64.5" customHeight="1">
      <c r="A201" s="18"/>
      <c r="B201" s="51"/>
      <c r="C201" s="23" t="s">
        <v>513</v>
      </c>
      <c r="D201" s="115">
        <v>2</v>
      </c>
      <c r="E201" s="28" t="s">
        <v>341</v>
      </c>
      <c r="F201" s="28"/>
      <c r="G201" s="522"/>
      <c r="H201" s="728"/>
      <c r="I201" s="728"/>
    </row>
    <row r="202" spans="1:12" ht="45">
      <c r="A202" s="18" t="s">
        <v>514</v>
      </c>
      <c r="B202" s="51" t="s">
        <v>515</v>
      </c>
      <c r="C202" s="23" t="s">
        <v>516</v>
      </c>
      <c r="D202" s="115">
        <v>2</v>
      </c>
      <c r="E202" s="28" t="s">
        <v>341</v>
      </c>
      <c r="F202" s="28"/>
      <c r="G202" s="522"/>
      <c r="H202" s="728"/>
      <c r="I202" s="728"/>
    </row>
    <row r="203" spans="1:12" ht="98.25" customHeight="1">
      <c r="A203" s="18"/>
      <c r="B203" s="51"/>
      <c r="C203" s="23" t="s">
        <v>517</v>
      </c>
      <c r="D203" s="115">
        <v>2</v>
      </c>
      <c r="E203" s="28" t="s">
        <v>377</v>
      </c>
      <c r="F203" s="28"/>
      <c r="G203" s="522"/>
      <c r="H203" s="728"/>
      <c r="I203" s="728"/>
    </row>
    <row r="204" spans="1:12" ht="63">
      <c r="A204" s="18" t="s">
        <v>518</v>
      </c>
      <c r="B204" s="51" t="s">
        <v>519</v>
      </c>
      <c r="C204" s="23" t="s">
        <v>520</v>
      </c>
      <c r="D204" s="115">
        <v>2</v>
      </c>
      <c r="E204" s="28" t="s">
        <v>255</v>
      </c>
      <c r="F204" s="28"/>
      <c r="G204" s="522"/>
      <c r="H204" s="728"/>
      <c r="I204" s="728"/>
    </row>
    <row r="205" spans="1:12" ht="18.75">
      <c r="A205" s="18" t="s">
        <v>115</v>
      </c>
      <c r="B205" s="915" t="s">
        <v>114</v>
      </c>
      <c r="C205" s="915"/>
      <c r="D205" s="915"/>
      <c r="E205" s="915"/>
      <c r="F205" s="915"/>
      <c r="G205" s="916"/>
      <c r="H205" s="728">
        <f>SUM(D206:D213)</f>
        <v>16</v>
      </c>
      <c r="I205" s="728">
        <f>COUNT(D206:D213)*2</f>
        <v>16</v>
      </c>
    </row>
    <row r="206" spans="1:12" ht="31.5">
      <c r="A206" s="56" t="s">
        <v>521</v>
      </c>
      <c r="B206" s="19" t="s">
        <v>522</v>
      </c>
      <c r="C206" s="20" t="s">
        <v>523</v>
      </c>
      <c r="D206" s="115">
        <v>2</v>
      </c>
      <c r="E206" s="22" t="s">
        <v>377</v>
      </c>
      <c r="F206" s="25" t="s">
        <v>524</v>
      </c>
      <c r="G206" s="522"/>
      <c r="H206" s="728"/>
      <c r="I206" s="728"/>
    </row>
    <row r="207" spans="1:12" ht="47.25">
      <c r="A207" s="56" t="s">
        <v>525</v>
      </c>
      <c r="B207" s="19" t="s">
        <v>526</v>
      </c>
      <c r="C207" s="20" t="s">
        <v>527</v>
      </c>
      <c r="D207" s="115">
        <v>2</v>
      </c>
      <c r="E207" s="28" t="s">
        <v>377</v>
      </c>
      <c r="F207" s="28"/>
      <c r="G207" s="522"/>
      <c r="H207" s="728"/>
      <c r="I207" s="728"/>
    </row>
    <row r="208" spans="1:12" ht="31.5">
      <c r="A208" s="56" t="s">
        <v>528</v>
      </c>
      <c r="B208" s="19" t="s">
        <v>529</v>
      </c>
      <c r="C208" s="20" t="s">
        <v>530</v>
      </c>
      <c r="D208" s="115">
        <v>2</v>
      </c>
      <c r="E208" s="28" t="s">
        <v>531</v>
      </c>
      <c r="F208" s="23" t="s">
        <v>532</v>
      </c>
      <c r="G208" s="522"/>
      <c r="H208" s="728"/>
      <c r="I208" s="728"/>
    </row>
    <row r="209" spans="1:9" ht="47.25">
      <c r="A209" s="56" t="s">
        <v>533</v>
      </c>
      <c r="B209" s="19" t="s">
        <v>534</v>
      </c>
      <c r="C209" s="20" t="s">
        <v>535</v>
      </c>
      <c r="D209" s="115">
        <v>2</v>
      </c>
      <c r="E209" s="28" t="s">
        <v>379</v>
      </c>
      <c r="F209" s="28"/>
      <c r="G209" s="522"/>
      <c r="H209" s="728"/>
      <c r="I209" s="728"/>
    </row>
    <row r="210" spans="1:9" ht="31.5">
      <c r="A210" s="56" t="s">
        <v>536</v>
      </c>
      <c r="B210" s="19" t="s">
        <v>537</v>
      </c>
      <c r="C210" s="20" t="s">
        <v>538</v>
      </c>
      <c r="D210" s="115">
        <v>2</v>
      </c>
      <c r="E210" s="28" t="s">
        <v>255</v>
      </c>
      <c r="F210" s="28"/>
      <c r="G210" s="522"/>
      <c r="H210" s="728"/>
      <c r="I210" s="728"/>
    </row>
    <row r="211" spans="1:9" ht="30">
      <c r="A211" s="56"/>
      <c r="B211" s="19"/>
      <c r="C211" s="20" t="s">
        <v>539</v>
      </c>
      <c r="D211" s="115">
        <v>2</v>
      </c>
      <c r="E211" s="28" t="s">
        <v>540</v>
      </c>
      <c r="F211" s="28"/>
      <c r="G211" s="522"/>
      <c r="H211" s="728"/>
      <c r="I211" s="728"/>
    </row>
    <row r="212" spans="1:9" ht="30">
      <c r="A212" s="56"/>
      <c r="B212" s="19"/>
      <c r="C212" s="20" t="s">
        <v>541</v>
      </c>
      <c r="D212" s="115">
        <v>2</v>
      </c>
      <c r="E212" s="28" t="s">
        <v>255</v>
      </c>
      <c r="F212" s="28"/>
      <c r="G212" s="522"/>
      <c r="H212" s="728"/>
      <c r="I212" s="728"/>
    </row>
    <row r="213" spans="1:9" ht="30">
      <c r="A213" s="56"/>
      <c r="B213" s="19"/>
      <c r="C213" s="20" t="s">
        <v>542</v>
      </c>
      <c r="D213" s="115">
        <v>2</v>
      </c>
      <c r="E213" s="28" t="s">
        <v>255</v>
      </c>
      <c r="F213" s="28"/>
      <c r="G213" s="522"/>
      <c r="H213" s="728"/>
      <c r="I213" s="728"/>
    </row>
    <row r="214" spans="1:9" ht="18.75">
      <c r="A214" s="56" t="s">
        <v>113</v>
      </c>
      <c r="B214" s="915" t="s">
        <v>112</v>
      </c>
      <c r="C214" s="915"/>
      <c r="D214" s="915"/>
      <c r="E214" s="915"/>
      <c r="F214" s="915"/>
      <c r="G214" s="916"/>
      <c r="H214" s="728">
        <f>SUM(D215:D231)</f>
        <v>34</v>
      </c>
      <c r="I214" s="728">
        <f>COUNT(D215:D231)*2</f>
        <v>34</v>
      </c>
    </row>
    <row r="215" spans="1:9" ht="45">
      <c r="A215" s="56" t="s">
        <v>551</v>
      </c>
      <c r="B215" s="19" t="s">
        <v>552</v>
      </c>
      <c r="C215" s="20" t="s">
        <v>553</v>
      </c>
      <c r="D215" s="115">
        <v>2</v>
      </c>
      <c r="E215" s="28" t="s">
        <v>554</v>
      </c>
      <c r="F215" s="23" t="s">
        <v>555</v>
      </c>
      <c r="G215" s="522"/>
      <c r="H215" s="728"/>
      <c r="I215" s="728"/>
    </row>
    <row r="216" spans="1:9" ht="15.75">
      <c r="A216" s="56"/>
      <c r="B216" s="19"/>
      <c r="C216" s="20" t="s">
        <v>556</v>
      </c>
      <c r="D216" s="115">
        <v>2</v>
      </c>
      <c r="E216" s="28" t="s">
        <v>554</v>
      </c>
      <c r="F216" s="23" t="s">
        <v>555</v>
      </c>
      <c r="G216" s="522"/>
      <c r="H216" s="728"/>
      <c r="I216" s="728"/>
    </row>
    <row r="217" spans="1:9" ht="31.5" customHeight="1">
      <c r="A217" s="56"/>
      <c r="B217" s="19"/>
      <c r="C217" s="57" t="s">
        <v>557</v>
      </c>
      <c r="D217" s="597">
        <v>2</v>
      </c>
      <c r="E217" s="59" t="s">
        <v>554</v>
      </c>
      <c r="F217" s="55" t="s">
        <v>555</v>
      </c>
      <c r="G217" s="522"/>
      <c r="H217" s="728"/>
      <c r="I217" s="728"/>
    </row>
    <row r="218" spans="1:9" ht="30">
      <c r="A218" s="56"/>
      <c r="B218" s="19"/>
      <c r="C218" s="20" t="s">
        <v>558</v>
      </c>
      <c r="D218" s="115">
        <v>2</v>
      </c>
      <c r="E218" s="28" t="s">
        <v>554</v>
      </c>
      <c r="F218" s="23" t="s">
        <v>555</v>
      </c>
      <c r="G218" s="522"/>
      <c r="H218" s="728"/>
      <c r="I218" s="728"/>
    </row>
    <row r="219" spans="1:9" ht="30">
      <c r="A219" s="56"/>
      <c r="B219" s="19"/>
      <c r="C219" s="20" t="s">
        <v>559</v>
      </c>
      <c r="D219" s="115">
        <v>2</v>
      </c>
      <c r="E219" s="28" t="s">
        <v>554</v>
      </c>
      <c r="F219" s="23" t="s">
        <v>555</v>
      </c>
      <c r="G219" s="522"/>
      <c r="H219" s="728"/>
      <c r="I219" s="728"/>
    </row>
    <row r="220" spans="1:9" ht="49.5" customHeight="1">
      <c r="A220" s="56"/>
      <c r="B220" s="19"/>
      <c r="C220" s="20" t="s">
        <v>560</v>
      </c>
      <c r="D220" s="115">
        <v>2</v>
      </c>
      <c r="E220" s="28" t="s">
        <v>554</v>
      </c>
      <c r="F220" s="23" t="s">
        <v>555</v>
      </c>
      <c r="G220" s="522"/>
      <c r="H220" s="728"/>
      <c r="I220" s="728"/>
    </row>
    <row r="221" spans="1:9" ht="34.5" customHeight="1">
      <c r="A221" s="56"/>
      <c r="B221" s="19"/>
      <c r="C221" s="20" t="s">
        <v>561</v>
      </c>
      <c r="D221" s="115">
        <v>2</v>
      </c>
      <c r="E221" s="28" t="s">
        <v>554</v>
      </c>
      <c r="F221" s="23" t="s">
        <v>555</v>
      </c>
      <c r="G221" s="522"/>
      <c r="H221" s="728"/>
      <c r="I221" s="728"/>
    </row>
    <row r="222" spans="1:9" ht="15.75">
      <c r="A222" s="56"/>
      <c r="B222" s="19"/>
      <c r="C222" s="20" t="s">
        <v>562</v>
      </c>
      <c r="D222" s="115">
        <v>2</v>
      </c>
      <c r="E222" s="28" t="s">
        <v>554</v>
      </c>
      <c r="F222" s="23" t="s">
        <v>555</v>
      </c>
      <c r="G222" s="522"/>
      <c r="H222" s="728"/>
      <c r="I222" s="728"/>
    </row>
    <row r="223" spans="1:9" ht="30">
      <c r="A223" s="56"/>
      <c r="B223" s="19"/>
      <c r="C223" s="20" t="s">
        <v>563</v>
      </c>
      <c r="D223" s="115">
        <v>2</v>
      </c>
      <c r="E223" s="28" t="s">
        <v>554</v>
      </c>
      <c r="F223" s="23" t="s">
        <v>555</v>
      </c>
      <c r="G223" s="522"/>
      <c r="H223" s="728"/>
      <c r="I223" s="728"/>
    </row>
    <row r="224" spans="1:9" ht="30">
      <c r="A224" s="56"/>
      <c r="B224" s="19"/>
      <c r="C224" s="20" t="s">
        <v>564</v>
      </c>
      <c r="D224" s="115">
        <v>2</v>
      </c>
      <c r="E224" s="28" t="s">
        <v>554</v>
      </c>
      <c r="F224" s="23" t="s">
        <v>565</v>
      </c>
      <c r="G224" s="522"/>
      <c r="H224" s="728"/>
      <c r="I224" s="728"/>
    </row>
    <row r="225" spans="1:9" ht="30">
      <c r="A225" s="56"/>
      <c r="B225" s="19"/>
      <c r="C225" s="20" t="s">
        <v>566</v>
      </c>
      <c r="D225" s="115">
        <v>2</v>
      </c>
      <c r="E225" s="28" t="s">
        <v>554</v>
      </c>
      <c r="F225" s="23" t="s">
        <v>567</v>
      </c>
      <c r="G225" s="522"/>
      <c r="H225" s="728"/>
      <c r="I225" s="728"/>
    </row>
    <row r="226" spans="1:9" ht="45">
      <c r="A226" s="56"/>
      <c r="B226" s="19"/>
      <c r="C226" s="20" t="s">
        <v>568</v>
      </c>
      <c r="D226" s="115">
        <v>2</v>
      </c>
      <c r="E226" s="28" t="s">
        <v>554</v>
      </c>
      <c r="F226" s="23" t="s">
        <v>569</v>
      </c>
      <c r="G226" s="522"/>
      <c r="H226" s="728"/>
      <c r="I226" s="728"/>
    </row>
    <row r="227" spans="1:9" ht="45">
      <c r="A227" s="56"/>
      <c r="B227" s="19"/>
      <c r="C227" s="20" t="s">
        <v>570</v>
      </c>
      <c r="D227" s="115">
        <v>2</v>
      </c>
      <c r="E227" s="28" t="s">
        <v>554</v>
      </c>
      <c r="F227" s="23" t="s">
        <v>571</v>
      </c>
      <c r="G227" s="522"/>
      <c r="H227" s="728"/>
      <c r="I227" s="728"/>
    </row>
    <row r="228" spans="1:9" ht="45">
      <c r="A228" s="56" t="s">
        <v>572</v>
      </c>
      <c r="B228" s="19" t="s">
        <v>573</v>
      </c>
      <c r="C228" s="20" t="s">
        <v>574</v>
      </c>
      <c r="D228" s="115">
        <v>2</v>
      </c>
      <c r="E228" s="28" t="s">
        <v>554</v>
      </c>
      <c r="F228" s="25" t="s">
        <v>575</v>
      </c>
      <c r="G228" s="522"/>
      <c r="H228" s="728"/>
      <c r="I228" s="728"/>
    </row>
    <row r="229" spans="1:9" ht="31.5">
      <c r="A229" s="56"/>
      <c r="B229" s="19"/>
      <c r="C229" s="19" t="s">
        <v>576</v>
      </c>
      <c r="D229" s="115">
        <v>2</v>
      </c>
      <c r="E229" s="28" t="s">
        <v>554</v>
      </c>
      <c r="F229" s="25"/>
      <c r="G229" s="522"/>
      <c r="H229" s="728"/>
      <c r="I229" s="728"/>
    </row>
    <row r="230" spans="1:9" ht="45.75" customHeight="1">
      <c r="A230" s="56"/>
      <c r="B230" s="19"/>
      <c r="C230" s="23" t="s">
        <v>577</v>
      </c>
      <c r="D230" s="115">
        <v>2</v>
      </c>
      <c r="E230" s="28" t="s">
        <v>554</v>
      </c>
      <c r="F230" s="25" t="s">
        <v>578</v>
      </c>
      <c r="G230" s="522"/>
      <c r="H230" s="728"/>
      <c r="I230" s="728"/>
    </row>
    <row r="231" spans="1:9" ht="47.25">
      <c r="A231" s="56" t="s">
        <v>579</v>
      </c>
      <c r="B231" s="51" t="s">
        <v>580</v>
      </c>
      <c r="C231" s="23" t="s">
        <v>581</v>
      </c>
      <c r="D231" s="115">
        <v>2</v>
      </c>
      <c r="E231" s="28" t="s">
        <v>554</v>
      </c>
      <c r="F231" s="28"/>
      <c r="G231" s="522"/>
      <c r="H231" s="728"/>
      <c r="I231" s="728"/>
    </row>
    <row r="232" spans="1:9" ht="18.75">
      <c r="A232" s="56" t="s">
        <v>111</v>
      </c>
      <c r="B232" s="915" t="s">
        <v>110</v>
      </c>
      <c r="C232" s="915"/>
      <c r="D232" s="915"/>
      <c r="E232" s="915"/>
      <c r="F232" s="915"/>
      <c r="G232" s="916"/>
      <c r="H232" s="728">
        <f>SUM(D233:D247)</f>
        <v>30</v>
      </c>
      <c r="I232" s="728">
        <f>COUNT(D233:D247)*2</f>
        <v>30</v>
      </c>
    </row>
    <row r="233" spans="1:9" ht="63">
      <c r="A233" s="56" t="s">
        <v>582</v>
      </c>
      <c r="B233" s="19" t="s">
        <v>583</v>
      </c>
      <c r="C233" s="19" t="s">
        <v>584</v>
      </c>
      <c r="D233" s="115">
        <v>2</v>
      </c>
      <c r="E233" s="22" t="s">
        <v>341</v>
      </c>
      <c r="F233" s="25" t="s">
        <v>585</v>
      </c>
      <c r="G233" s="522"/>
      <c r="H233" s="728"/>
      <c r="I233" s="728"/>
    </row>
    <row r="234" spans="1:9" ht="31.5">
      <c r="A234" s="56"/>
      <c r="B234" s="19"/>
      <c r="C234" s="19" t="s">
        <v>586</v>
      </c>
      <c r="D234" s="115">
        <v>2</v>
      </c>
      <c r="E234" s="22" t="s">
        <v>341</v>
      </c>
      <c r="F234" s="25"/>
      <c r="G234" s="522"/>
      <c r="H234" s="728"/>
      <c r="I234" s="728"/>
    </row>
    <row r="235" spans="1:9" ht="47.25">
      <c r="A235" s="56" t="s">
        <v>587</v>
      </c>
      <c r="B235" s="19" t="s">
        <v>588</v>
      </c>
      <c r="C235" s="19" t="s">
        <v>589</v>
      </c>
      <c r="D235" s="115">
        <v>2</v>
      </c>
      <c r="E235" s="22" t="s">
        <v>341</v>
      </c>
      <c r="F235" s="25"/>
      <c r="G235" s="522"/>
      <c r="H235" s="728"/>
      <c r="I235" s="728"/>
    </row>
    <row r="236" spans="1:9" ht="47.25" customHeight="1">
      <c r="A236" s="56"/>
      <c r="B236" s="19"/>
      <c r="C236" s="20" t="s">
        <v>590</v>
      </c>
      <c r="D236" s="115">
        <v>2</v>
      </c>
      <c r="E236" s="22" t="s">
        <v>341</v>
      </c>
      <c r="F236" s="25"/>
      <c r="G236" s="522"/>
      <c r="H236" s="728"/>
      <c r="I236" s="728"/>
    </row>
    <row r="237" spans="1:9" ht="47.25">
      <c r="A237" s="56"/>
      <c r="B237" s="19"/>
      <c r="C237" s="19" t="s">
        <v>591</v>
      </c>
      <c r="D237" s="115">
        <v>2</v>
      </c>
      <c r="E237" s="22" t="s">
        <v>341</v>
      </c>
      <c r="F237" s="25"/>
      <c r="G237" s="522"/>
      <c r="H237" s="728"/>
      <c r="I237" s="728"/>
    </row>
    <row r="238" spans="1:9" ht="47.25">
      <c r="A238" s="56" t="s">
        <v>592</v>
      </c>
      <c r="B238" s="19" t="s">
        <v>593</v>
      </c>
      <c r="C238" s="19" t="s">
        <v>594</v>
      </c>
      <c r="D238" s="115">
        <v>2</v>
      </c>
      <c r="E238" s="22" t="s">
        <v>344</v>
      </c>
      <c r="F238" s="25" t="s">
        <v>595</v>
      </c>
      <c r="G238" s="522"/>
      <c r="H238" s="728"/>
      <c r="I238" s="728"/>
    </row>
    <row r="239" spans="1:9" ht="63">
      <c r="A239" s="56" t="s">
        <v>596</v>
      </c>
      <c r="B239" s="19" t="s">
        <v>597</v>
      </c>
      <c r="C239" s="19" t="s">
        <v>598</v>
      </c>
      <c r="D239" s="115">
        <v>2</v>
      </c>
      <c r="E239" s="22" t="s">
        <v>344</v>
      </c>
      <c r="F239" s="25" t="s">
        <v>599</v>
      </c>
      <c r="G239" s="522"/>
      <c r="H239" s="728"/>
      <c r="I239" s="728"/>
    </row>
    <row r="240" spans="1:9" ht="52.5" customHeight="1">
      <c r="A240" s="56"/>
      <c r="B240" s="19"/>
      <c r="C240" s="19" t="s">
        <v>600</v>
      </c>
      <c r="D240" s="115">
        <v>2</v>
      </c>
      <c r="E240" s="22" t="s">
        <v>344</v>
      </c>
      <c r="F240" s="25"/>
      <c r="G240" s="522"/>
      <c r="H240" s="728"/>
      <c r="I240" s="728"/>
    </row>
    <row r="241" spans="1:12" ht="60">
      <c r="A241" s="56" t="s">
        <v>601</v>
      </c>
      <c r="B241" s="19" t="s">
        <v>602</v>
      </c>
      <c r="C241" s="19" t="s">
        <v>603</v>
      </c>
      <c r="D241" s="115">
        <v>2</v>
      </c>
      <c r="E241" s="28" t="s">
        <v>344</v>
      </c>
      <c r="F241" s="23" t="s">
        <v>604</v>
      </c>
      <c r="G241" s="522"/>
      <c r="H241" s="728"/>
      <c r="I241" s="728"/>
    </row>
    <row r="242" spans="1:12" ht="45">
      <c r="A242" s="56" t="s">
        <v>605</v>
      </c>
      <c r="B242" s="19" t="s">
        <v>606</v>
      </c>
      <c r="C242" s="19" t="s">
        <v>607</v>
      </c>
      <c r="D242" s="115">
        <v>2</v>
      </c>
      <c r="E242" s="28" t="s">
        <v>341</v>
      </c>
      <c r="F242" s="23" t="s">
        <v>608</v>
      </c>
      <c r="G242" s="522"/>
      <c r="H242" s="728"/>
      <c r="I242" s="728"/>
    </row>
    <row r="243" spans="1:12" ht="47.25">
      <c r="A243" s="60"/>
      <c r="B243" s="19"/>
      <c r="C243" s="19" t="s">
        <v>609</v>
      </c>
      <c r="D243" s="115">
        <v>2</v>
      </c>
      <c r="E243" s="28" t="s">
        <v>341</v>
      </c>
      <c r="F243" s="23" t="s">
        <v>610</v>
      </c>
      <c r="G243" s="522"/>
      <c r="H243" s="728"/>
      <c r="I243" s="728"/>
    </row>
    <row r="244" spans="1:12" ht="45">
      <c r="A244" s="60" t="s">
        <v>611</v>
      </c>
      <c r="B244" s="19" t="s">
        <v>612</v>
      </c>
      <c r="C244" s="30" t="s">
        <v>613</v>
      </c>
      <c r="D244" s="598">
        <v>2</v>
      </c>
      <c r="E244" s="26" t="s">
        <v>341</v>
      </c>
      <c r="F244" s="50"/>
      <c r="G244" s="522"/>
      <c r="H244" s="728"/>
      <c r="I244" s="728"/>
    </row>
    <row r="245" spans="1:12" ht="45">
      <c r="A245" s="60"/>
      <c r="B245" s="19"/>
      <c r="C245" s="30" t="s">
        <v>614</v>
      </c>
      <c r="D245" s="598">
        <v>2</v>
      </c>
      <c r="E245" s="26" t="s">
        <v>341</v>
      </c>
      <c r="F245" s="30" t="s">
        <v>615</v>
      </c>
      <c r="G245" s="522"/>
      <c r="H245" s="728"/>
      <c r="I245" s="728"/>
    </row>
    <row r="246" spans="1:12" ht="75">
      <c r="A246" s="60"/>
      <c r="B246" s="19"/>
      <c r="C246" s="30" t="s">
        <v>616</v>
      </c>
      <c r="D246" s="598">
        <v>2</v>
      </c>
      <c r="E246" s="26" t="s">
        <v>341</v>
      </c>
      <c r="F246" s="30" t="s">
        <v>617</v>
      </c>
      <c r="G246" s="522"/>
      <c r="H246" s="728"/>
      <c r="I246" s="728"/>
    </row>
    <row r="247" spans="1:12" ht="60">
      <c r="A247" s="60"/>
      <c r="B247" s="19"/>
      <c r="C247" s="20" t="s">
        <v>618</v>
      </c>
      <c r="D247" s="598">
        <v>2</v>
      </c>
      <c r="E247" s="22" t="s">
        <v>344</v>
      </c>
      <c r="F247" s="25" t="s">
        <v>619</v>
      </c>
      <c r="G247" s="522"/>
      <c r="H247" s="728"/>
      <c r="I247" s="728"/>
    </row>
    <row r="248" spans="1:12" ht="15.75" customHeight="1">
      <c r="A248" s="60" t="s">
        <v>109</v>
      </c>
      <c r="B248" s="930" t="s">
        <v>6205</v>
      </c>
      <c r="C248" s="931"/>
      <c r="D248" s="932"/>
      <c r="E248" s="931"/>
      <c r="F248" s="931"/>
      <c r="G248" s="931"/>
      <c r="H248" s="728">
        <f>SUM(D249:D265)</f>
        <v>20</v>
      </c>
      <c r="I248" s="728">
        <f>COUNT(D249:D265)*2</f>
        <v>20</v>
      </c>
    </row>
    <row r="249" spans="1:12" ht="150">
      <c r="A249" s="60" t="s">
        <v>1705</v>
      </c>
      <c r="B249" s="50" t="s">
        <v>1706</v>
      </c>
      <c r="C249" s="50" t="s">
        <v>1707</v>
      </c>
      <c r="D249" s="540">
        <v>2</v>
      </c>
      <c r="E249" s="26" t="s">
        <v>540</v>
      </c>
      <c r="F249" s="50" t="s">
        <v>6206</v>
      </c>
      <c r="G249" s="595"/>
      <c r="H249" s="728"/>
      <c r="I249" s="728"/>
    </row>
    <row r="250" spans="1:12" ht="105">
      <c r="A250" s="60" t="s">
        <v>1709</v>
      </c>
      <c r="B250" s="50" t="s">
        <v>1710</v>
      </c>
      <c r="C250" s="50" t="s">
        <v>1711</v>
      </c>
      <c r="D250" s="538">
        <v>2</v>
      </c>
      <c r="E250" s="26" t="s">
        <v>540</v>
      </c>
      <c r="F250" s="50" t="s">
        <v>3232</v>
      </c>
      <c r="G250" s="595"/>
      <c r="H250" s="728"/>
      <c r="I250" s="728"/>
    </row>
    <row r="251" spans="1:12" ht="90" hidden="1">
      <c r="A251" s="483" t="s">
        <v>3233</v>
      </c>
      <c r="B251" s="50" t="s">
        <v>3234</v>
      </c>
      <c r="C251" s="50" t="s">
        <v>6207</v>
      </c>
      <c r="D251" s="538"/>
      <c r="E251" s="26"/>
      <c r="F251" s="50" t="s">
        <v>6208</v>
      </c>
      <c r="G251" s="525"/>
      <c r="H251" s="610"/>
      <c r="I251" s="610"/>
      <c r="J251" s="514"/>
      <c r="K251" s="262"/>
      <c r="L251" s="262"/>
    </row>
    <row r="252" spans="1:12" ht="120" hidden="1">
      <c r="A252" s="483" t="s">
        <v>3235</v>
      </c>
      <c r="B252" s="50" t="s">
        <v>3236</v>
      </c>
      <c r="C252" s="50" t="s">
        <v>6209</v>
      </c>
      <c r="D252" s="538"/>
      <c r="E252" s="26"/>
      <c r="F252" s="50" t="s">
        <v>6210</v>
      </c>
      <c r="G252" s="525"/>
      <c r="H252" s="533"/>
      <c r="I252" s="533"/>
      <c r="J252" s="516"/>
      <c r="K252" s="26"/>
      <c r="L252" s="26"/>
    </row>
    <row r="253" spans="1:12" ht="105" hidden="1">
      <c r="A253" s="483" t="s">
        <v>3237</v>
      </c>
      <c r="B253" s="501" t="s">
        <v>3238</v>
      </c>
      <c r="C253" s="501" t="s">
        <v>6211</v>
      </c>
      <c r="D253" s="538"/>
      <c r="E253" s="26"/>
      <c r="F253" s="50" t="s">
        <v>6212</v>
      </c>
      <c r="G253" s="525"/>
      <c r="H253" s="533"/>
      <c r="I253" s="533"/>
      <c r="J253" s="516"/>
      <c r="K253" s="26"/>
      <c r="L253" s="26"/>
    </row>
    <row r="254" spans="1:12" ht="150" hidden="1">
      <c r="A254" s="483" t="s">
        <v>3239</v>
      </c>
      <c r="B254" s="50" t="s">
        <v>3240</v>
      </c>
      <c r="C254" s="50" t="s">
        <v>6213</v>
      </c>
      <c r="D254" s="538"/>
      <c r="E254" s="26"/>
      <c r="F254" s="50" t="s">
        <v>6214</v>
      </c>
      <c r="G254" s="525"/>
      <c r="H254" s="533"/>
      <c r="I254" s="533"/>
      <c r="J254" s="516"/>
      <c r="K254" s="26"/>
      <c r="L254" s="26"/>
    </row>
    <row r="255" spans="1:12" ht="195" hidden="1">
      <c r="A255" s="483" t="s">
        <v>3241</v>
      </c>
      <c r="B255" s="50" t="s">
        <v>6215</v>
      </c>
      <c r="C255" s="50" t="s">
        <v>6216</v>
      </c>
      <c r="D255" s="538"/>
      <c r="E255" s="26"/>
      <c r="F255" s="50" t="s">
        <v>6217</v>
      </c>
      <c r="G255" s="525"/>
      <c r="H255" s="533"/>
      <c r="I255" s="533"/>
      <c r="J255" s="516"/>
      <c r="K255" s="26"/>
      <c r="L255" s="26"/>
    </row>
    <row r="256" spans="1:12" ht="180" hidden="1">
      <c r="A256" s="483" t="s">
        <v>3243</v>
      </c>
      <c r="B256" s="50" t="s">
        <v>3244</v>
      </c>
      <c r="C256" s="50" t="s">
        <v>6218</v>
      </c>
      <c r="D256" s="538"/>
      <c r="E256" s="26"/>
      <c r="F256" s="50" t="s">
        <v>6219</v>
      </c>
      <c r="G256" s="525"/>
      <c r="H256" s="607"/>
      <c r="I256" s="607"/>
      <c r="J256" s="512"/>
      <c r="K256" s="127"/>
      <c r="L256" s="127"/>
    </row>
    <row r="257" spans="1:12" ht="30">
      <c r="A257" s="60" t="s">
        <v>6223</v>
      </c>
      <c r="B257" s="50" t="s">
        <v>1714</v>
      </c>
      <c r="C257" s="55" t="s">
        <v>543</v>
      </c>
      <c r="D257" s="599">
        <v>2</v>
      </c>
      <c r="E257" s="59" t="s">
        <v>540</v>
      </c>
      <c r="F257" s="50"/>
      <c r="G257" s="595"/>
      <c r="H257" s="728"/>
      <c r="I257" s="728"/>
    </row>
    <row r="258" spans="1:12" ht="30">
      <c r="A258" s="60"/>
      <c r="B258" s="50"/>
      <c r="C258" s="55" t="s">
        <v>544</v>
      </c>
      <c r="D258" s="599">
        <v>2</v>
      </c>
      <c r="E258" s="59" t="s">
        <v>540</v>
      </c>
      <c r="F258" s="50"/>
      <c r="G258" s="595"/>
      <c r="H258" s="728"/>
      <c r="I258" s="728"/>
    </row>
    <row r="259" spans="1:12" ht="30">
      <c r="A259" s="60"/>
      <c r="B259" s="50"/>
      <c r="C259" s="55" t="s">
        <v>545</v>
      </c>
      <c r="D259" s="599">
        <v>2</v>
      </c>
      <c r="E259" s="59" t="s">
        <v>540</v>
      </c>
      <c r="F259" s="50"/>
      <c r="G259" s="595"/>
      <c r="H259" s="728"/>
      <c r="I259" s="728"/>
    </row>
    <row r="260" spans="1:12" ht="30">
      <c r="A260" s="60"/>
      <c r="B260" s="50"/>
      <c r="C260" s="57" t="s">
        <v>546</v>
      </c>
      <c r="D260" s="599">
        <v>2</v>
      </c>
      <c r="E260" s="59" t="s">
        <v>540</v>
      </c>
      <c r="F260" s="50"/>
      <c r="G260" s="595"/>
      <c r="H260" s="728"/>
      <c r="I260" s="728"/>
    </row>
    <row r="261" spans="1:12">
      <c r="A261" s="60"/>
      <c r="B261" s="50"/>
      <c r="C261" s="57" t="s">
        <v>547</v>
      </c>
      <c r="D261" s="599">
        <v>2</v>
      </c>
      <c r="E261" s="59"/>
      <c r="F261" s="50"/>
      <c r="G261" s="595"/>
      <c r="H261" s="728"/>
      <c r="I261" s="728"/>
    </row>
    <row r="262" spans="1:12" ht="120">
      <c r="A262" s="60" t="s">
        <v>3250</v>
      </c>
      <c r="B262" s="50" t="s">
        <v>1722</v>
      </c>
      <c r="C262" s="23" t="s">
        <v>548</v>
      </c>
      <c r="D262" s="115">
        <v>2</v>
      </c>
      <c r="E262" s="28" t="s">
        <v>540</v>
      </c>
      <c r="F262" s="50" t="s">
        <v>6220</v>
      </c>
      <c r="G262" s="595"/>
      <c r="H262" s="728"/>
      <c r="I262" s="728"/>
    </row>
    <row r="263" spans="1:12" ht="120">
      <c r="A263" s="60"/>
      <c r="B263" s="50"/>
      <c r="C263" s="23" t="s">
        <v>549</v>
      </c>
      <c r="D263" s="115">
        <v>2</v>
      </c>
      <c r="E263" s="28" t="s">
        <v>540</v>
      </c>
      <c r="F263" s="50" t="s">
        <v>6220</v>
      </c>
      <c r="G263" s="595"/>
      <c r="H263" s="728"/>
      <c r="I263" s="728"/>
    </row>
    <row r="264" spans="1:12" ht="120">
      <c r="A264" s="60"/>
      <c r="B264" s="50"/>
      <c r="C264" s="20" t="s">
        <v>550</v>
      </c>
      <c r="D264" s="115">
        <v>2</v>
      </c>
      <c r="E264" s="28" t="s">
        <v>540</v>
      </c>
      <c r="F264" s="50" t="s">
        <v>6220</v>
      </c>
      <c r="G264" s="595"/>
      <c r="H264" s="728"/>
      <c r="I264" s="728"/>
    </row>
    <row r="265" spans="1:12" ht="120" hidden="1">
      <c r="A265" s="483" t="s">
        <v>3251</v>
      </c>
      <c r="B265" s="50" t="s">
        <v>3252</v>
      </c>
      <c r="C265" s="50" t="s">
        <v>6221</v>
      </c>
      <c r="D265" s="538"/>
      <c r="E265" s="26"/>
      <c r="F265" s="50" t="s">
        <v>6222</v>
      </c>
      <c r="G265" s="525"/>
      <c r="H265" s="609"/>
      <c r="I265" s="609"/>
      <c r="J265" s="513"/>
      <c r="K265" s="180"/>
      <c r="L265" s="180"/>
    </row>
    <row r="266" spans="1:12" ht="21">
      <c r="A266" s="61"/>
      <c r="B266" s="917" t="s">
        <v>620</v>
      </c>
      <c r="C266" s="917"/>
      <c r="D266" s="917"/>
      <c r="E266" s="917"/>
      <c r="F266" s="917"/>
      <c r="G266" s="918"/>
      <c r="H266" s="728">
        <f>H267+H290+H299+H312+H322+H332+H336+H341+H273+H318+H326+H329</f>
        <v>108</v>
      </c>
      <c r="I266" s="728">
        <f>I267+I290+I299+I312+I322+I332+I336+I341+I273+I318+I326+I329</f>
        <v>108</v>
      </c>
    </row>
    <row r="267" spans="1:12" ht="18.75">
      <c r="A267" s="62" t="s">
        <v>107</v>
      </c>
      <c r="B267" s="915" t="s">
        <v>106</v>
      </c>
      <c r="C267" s="915"/>
      <c r="D267" s="915"/>
      <c r="E267" s="915"/>
      <c r="F267" s="915"/>
      <c r="G267" s="916"/>
      <c r="H267" s="728">
        <f>SUM(D268:D272)</f>
        <v>10</v>
      </c>
      <c r="I267" s="728">
        <f>COUNT(D268:D272)*2</f>
        <v>10</v>
      </c>
    </row>
    <row r="268" spans="1:12" ht="45">
      <c r="A268" s="56" t="s">
        <v>621</v>
      </c>
      <c r="B268" s="51" t="s">
        <v>622</v>
      </c>
      <c r="C268" s="23" t="s">
        <v>623</v>
      </c>
      <c r="D268" s="115">
        <v>2</v>
      </c>
      <c r="E268" s="28" t="s">
        <v>540</v>
      </c>
      <c r="F268" s="28"/>
      <c r="G268" s="522"/>
      <c r="H268" s="728"/>
      <c r="I268" s="728"/>
    </row>
    <row r="269" spans="1:12" ht="60">
      <c r="A269" s="56"/>
      <c r="B269" s="51"/>
      <c r="C269" s="20" t="s">
        <v>624</v>
      </c>
      <c r="D269" s="115">
        <v>2</v>
      </c>
      <c r="E269" s="28" t="s">
        <v>540</v>
      </c>
      <c r="F269" s="28"/>
      <c r="G269" s="522"/>
      <c r="H269" s="728"/>
      <c r="I269" s="728"/>
    </row>
    <row r="270" spans="1:12" ht="45">
      <c r="A270" s="56"/>
      <c r="B270" s="51"/>
      <c r="C270" s="23" t="s">
        <v>625</v>
      </c>
      <c r="D270" s="115">
        <v>2</v>
      </c>
      <c r="E270" s="28" t="s">
        <v>540</v>
      </c>
      <c r="F270" s="28"/>
      <c r="G270" s="522"/>
      <c r="H270" s="728"/>
      <c r="I270" s="728"/>
    </row>
    <row r="271" spans="1:12" ht="47.25">
      <c r="A271" s="56" t="s">
        <v>626</v>
      </c>
      <c r="B271" s="19" t="s">
        <v>627</v>
      </c>
      <c r="C271" s="23" t="s">
        <v>628</v>
      </c>
      <c r="D271" s="115">
        <v>2</v>
      </c>
      <c r="E271" s="28" t="s">
        <v>629</v>
      </c>
      <c r="F271" s="28"/>
      <c r="G271" s="522"/>
      <c r="H271" s="728"/>
      <c r="I271" s="728"/>
    </row>
    <row r="272" spans="1:12" ht="45">
      <c r="A272" s="56" t="s">
        <v>630</v>
      </c>
      <c r="B272" s="19" t="s">
        <v>631</v>
      </c>
      <c r="C272" s="23" t="s">
        <v>632</v>
      </c>
      <c r="D272" s="115">
        <v>2</v>
      </c>
      <c r="E272" s="28" t="s">
        <v>379</v>
      </c>
      <c r="F272" s="28"/>
      <c r="G272" s="522"/>
      <c r="H272" s="728"/>
      <c r="I272" s="728"/>
    </row>
    <row r="273" spans="1:12" ht="18.75">
      <c r="A273" s="63" t="s">
        <v>105</v>
      </c>
      <c r="B273" s="915" t="s">
        <v>104</v>
      </c>
      <c r="C273" s="915"/>
      <c r="D273" s="915"/>
      <c r="E273" s="915"/>
      <c r="F273" s="915"/>
      <c r="G273" s="916"/>
      <c r="H273" s="728">
        <f>SUM(D274:D289)</f>
        <v>30</v>
      </c>
      <c r="I273" s="728">
        <f>COUNT(D274:D289)*2</f>
        <v>30</v>
      </c>
    </row>
    <row r="274" spans="1:12" ht="75">
      <c r="A274" s="56" t="s">
        <v>633</v>
      </c>
      <c r="B274" s="19" t="s">
        <v>634</v>
      </c>
      <c r="C274" s="42" t="s">
        <v>635</v>
      </c>
      <c r="D274" s="115">
        <v>2</v>
      </c>
      <c r="E274" s="28" t="s">
        <v>540</v>
      </c>
      <c r="F274" s="50" t="s">
        <v>636</v>
      </c>
      <c r="G274" s="522"/>
      <c r="H274" s="728"/>
      <c r="I274" s="728"/>
    </row>
    <row r="275" spans="1:12" ht="31.5" hidden="1">
      <c r="A275" s="27" t="s">
        <v>637</v>
      </c>
      <c r="B275" s="64" t="s">
        <v>638</v>
      </c>
      <c r="C275" s="65"/>
      <c r="D275" s="541"/>
      <c r="E275" s="65"/>
      <c r="F275" s="65"/>
      <c r="G275" s="526"/>
      <c r="H275" s="513"/>
      <c r="I275" s="513"/>
      <c r="J275" s="513"/>
      <c r="K275" s="180"/>
      <c r="L275" s="180"/>
    </row>
    <row r="276" spans="1:12" ht="45">
      <c r="A276" s="56" t="s">
        <v>639</v>
      </c>
      <c r="B276" s="19" t="s">
        <v>640</v>
      </c>
      <c r="C276" s="20" t="s">
        <v>641</v>
      </c>
      <c r="D276" s="115">
        <v>2</v>
      </c>
      <c r="E276" s="28" t="s">
        <v>341</v>
      </c>
      <c r="F276" s="28"/>
      <c r="G276" s="522"/>
      <c r="H276" s="728"/>
      <c r="I276" s="728"/>
    </row>
    <row r="277" spans="1:12" ht="30">
      <c r="A277" s="56"/>
      <c r="B277" s="19"/>
      <c r="C277" s="20" t="s">
        <v>642</v>
      </c>
      <c r="D277" s="115">
        <v>2</v>
      </c>
      <c r="E277" s="28" t="s">
        <v>341</v>
      </c>
      <c r="F277" s="28"/>
      <c r="G277" s="522"/>
      <c r="H277" s="728"/>
      <c r="I277" s="728"/>
    </row>
    <row r="278" spans="1:12" ht="31.5">
      <c r="A278" s="56" t="s">
        <v>643</v>
      </c>
      <c r="B278" s="19" t="s">
        <v>644</v>
      </c>
      <c r="C278" s="23" t="s">
        <v>645</v>
      </c>
      <c r="D278" s="115">
        <v>2</v>
      </c>
      <c r="E278" s="28" t="s">
        <v>377</v>
      </c>
      <c r="F278" s="28"/>
      <c r="G278" s="522"/>
      <c r="H278" s="728"/>
      <c r="I278" s="728"/>
    </row>
    <row r="279" spans="1:12" ht="15.75">
      <c r="A279" s="56"/>
      <c r="B279" s="19"/>
      <c r="C279" s="31" t="s">
        <v>646</v>
      </c>
      <c r="D279" s="115">
        <v>2</v>
      </c>
      <c r="E279" s="22" t="s">
        <v>377</v>
      </c>
      <c r="F279" s="28"/>
      <c r="G279" s="522"/>
      <c r="H279" s="728"/>
      <c r="I279" s="728"/>
    </row>
    <row r="280" spans="1:12" ht="60">
      <c r="A280" s="56"/>
      <c r="B280" s="19"/>
      <c r="C280" s="20" t="s">
        <v>647</v>
      </c>
      <c r="D280" s="115">
        <v>2</v>
      </c>
      <c r="E280" s="22" t="s">
        <v>648</v>
      </c>
      <c r="F280" s="28"/>
      <c r="G280" s="522"/>
      <c r="H280" s="728"/>
      <c r="I280" s="728"/>
    </row>
    <row r="281" spans="1:12" ht="45">
      <c r="A281" s="56" t="s">
        <v>649</v>
      </c>
      <c r="B281" s="51" t="s">
        <v>650</v>
      </c>
      <c r="C281" s="23" t="s">
        <v>651</v>
      </c>
      <c r="D281" s="115">
        <v>2</v>
      </c>
      <c r="E281" s="28" t="s">
        <v>540</v>
      </c>
      <c r="F281" s="28"/>
      <c r="G281" s="522"/>
      <c r="H281" s="728"/>
      <c r="I281" s="728"/>
    </row>
    <row r="282" spans="1:12" ht="60">
      <c r="A282" s="56"/>
      <c r="B282" s="51"/>
      <c r="C282" s="23" t="s">
        <v>652</v>
      </c>
      <c r="D282" s="115">
        <v>2</v>
      </c>
      <c r="E282" s="28" t="s">
        <v>653</v>
      </c>
      <c r="F282" s="28"/>
      <c r="G282" s="522"/>
      <c r="H282" s="728"/>
      <c r="I282" s="728"/>
    </row>
    <row r="283" spans="1:12" ht="62.25" customHeight="1">
      <c r="A283" s="56"/>
      <c r="B283" s="51"/>
      <c r="C283" s="23" t="s">
        <v>654</v>
      </c>
      <c r="D283" s="115">
        <v>2</v>
      </c>
      <c r="E283" s="28" t="s">
        <v>540</v>
      </c>
      <c r="F283" s="28"/>
      <c r="G283" s="522"/>
      <c r="H283" s="728"/>
      <c r="I283" s="728"/>
    </row>
    <row r="284" spans="1:12" ht="78" customHeight="1">
      <c r="A284" s="56"/>
      <c r="B284" s="51"/>
      <c r="C284" s="23" t="s">
        <v>655</v>
      </c>
      <c r="D284" s="115">
        <v>2</v>
      </c>
      <c r="E284" s="28" t="s">
        <v>653</v>
      </c>
      <c r="F284" s="28"/>
      <c r="G284" s="522"/>
      <c r="H284" s="728"/>
      <c r="I284" s="728"/>
    </row>
    <row r="285" spans="1:12" ht="45">
      <c r="A285" s="56" t="s">
        <v>656</v>
      </c>
      <c r="B285" s="23" t="s">
        <v>657</v>
      </c>
      <c r="C285" s="23" t="s">
        <v>658</v>
      </c>
      <c r="D285" s="115">
        <v>2</v>
      </c>
      <c r="E285" s="28" t="s">
        <v>540</v>
      </c>
      <c r="F285" s="28"/>
      <c r="G285" s="522"/>
      <c r="H285" s="728"/>
      <c r="I285" s="728"/>
    </row>
    <row r="286" spans="1:12" ht="60">
      <c r="A286" s="56"/>
      <c r="B286" s="23"/>
      <c r="C286" s="23" t="s">
        <v>659</v>
      </c>
      <c r="D286" s="115">
        <v>2</v>
      </c>
      <c r="E286" s="28" t="s">
        <v>660</v>
      </c>
      <c r="F286" s="28"/>
      <c r="G286" s="522"/>
      <c r="H286" s="728"/>
      <c r="I286" s="728"/>
    </row>
    <row r="287" spans="1:12" ht="36.75" customHeight="1">
      <c r="A287" s="56"/>
      <c r="B287" s="23"/>
      <c r="C287" s="23" t="s">
        <v>661</v>
      </c>
      <c r="D287" s="115">
        <v>2</v>
      </c>
      <c r="E287" s="28" t="s">
        <v>540</v>
      </c>
      <c r="F287" s="28"/>
      <c r="G287" s="522"/>
      <c r="H287" s="728"/>
      <c r="I287" s="728"/>
    </row>
    <row r="288" spans="1:12" ht="81" customHeight="1">
      <c r="A288" s="56" t="s">
        <v>662</v>
      </c>
      <c r="B288" s="19" t="s">
        <v>663</v>
      </c>
      <c r="C288" s="20" t="s">
        <v>664</v>
      </c>
      <c r="D288" s="115">
        <v>2</v>
      </c>
      <c r="E288" s="28" t="s">
        <v>377</v>
      </c>
      <c r="F288" s="23" t="s">
        <v>665</v>
      </c>
      <c r="G288" s="522"/>
      <c r="H288" s="728"/>
      <c r="I288" s="728"/>
    </row>
    <row r="289" spans="1:9" ht="31.5">
      <c r="A289" s="56" t="s">
        <v>666</v>
      </c>
      <c r="B289" s="19" t="s">
        <v>667</v>
      </c>
      <c r="C289" s="23" t="s">
        <v>668</v>
      </c>
      <c r="D289" s="115">
        <v>2</v>
      </c>
      <c r="E289" s="28" t="s">
        <v>379</v>
      </c>
      <c r="F289" s="28"/>
      <c r="G289" s="522"/>
      <c r="H289" s="728"/>
      <c r="I289" s="728"/>
    </row>
    <row r="290" spans="1:9" ht="18.75">
      <c r="A290" s="63" t="s">
        <v>103</v>
      </c>
      <c r="B290" s="915" t="s">
        <v>102</v>
      </c>
      <c r="C290" s="915"/>
      <c r="D290" s="915"/>
      <c r="E290" s="915"/>
      <c r="F290" s="915"/>
      <c r="G290" s="916"/>
      <c r="H290" s="728">
        <f>SUM(D291:D298)</f>
        <v>16</v>
      </c>
      <c r="I290" s="728">
        <f>COUNT(D291:D298)*2</f>
        <v>16</v>
      </c>
    </row>
    <row r="291" spans="1:9" ht="45">
      <c r="A291" s="56" t="s">
        <v>669</v>
      </c>
      <c r="B291" s="19" t="s">
        <v>670</v>
      </c>
      <c r="C291" s="23" t="s">
        <v>671</v>
      </c>
      <c r="D291" s="115">
        <v>2</v>
      </c>
      <c r="E291" s="28" t="s">
        <v>341</v>
      </c>
      <c r="F291" s="23" t="s">
        <v>672</v>
      </c>
      <c r="G291" s="522"/>
      <c r="H291" s="728"/>
      <c r="I291" s="728"/>
    </row>
    <row r="292" spans="1:9" ht="30">
      <c r="A292" s="56"/>
      <c r="B292" s="19"/>
      <c r="C292" s="23" t="s">
        <v>673</v>
      </c>
      <c r="D292" s="115">
        <v>2</v>
      </c>
      <c r="E292" s="28" t="s">
        <v>341</v>
      </c>
      <c r="F292" s="23"/>
      <c r="G292" s="522"/>
      <c r="H292" s="728"/>
      <c r="I292" s="728"/>
    </row>
    <row r="293" spans="1:9" ht="45">
      <c r="A293" s="56" t="s">
        <v>674</v>
      </c>
      <c r="B293" s="19" t="s">
        <v>675</v>
      </c>
      <c r="C293" s="23" t="s">
        <v>676</v>
      </c>
      <c r="D293" s="115">
        <v>2</v>
      </c>
      <c r="E293" s="28" t="s">
        <v>379</v>
      </c>
      <c r="F293" s="28"/>
      <c r="G293" s="522"/>
      <c r="H293" s="728"/>
      <c r="I293" s="728"/>
    </row>
    <row r="294" spans="1:9" ht="75">
      <c r="A294" s="56" t="s">
        <v>677</v>
      </c>
      <c r="B294" s="19" t="s">
        <v>678</v>
      </c>
      <c r="C294" s="23" t="s">
        <v>679</v>
      </c>
      <c r="D294" s="115">
        <v>2</v>
      </c>
      <c r="E294" s="28" t="s">
        <v>680</v>
      </c>
      <c r="F294" s="23" t="s">
        <v>681</v>
      </c>
      <c r="G294" s="522"/>
      <c r="H294" s="728"/>
      <c r="I294" s="728"/>
    </row>
    <row r="295" spans="1:9" ht="75">
      <c r="A295" s="56"/>
      <c r="B295" s="19"/>
      <c r="C295" s="23" t="s">
        <v>682</v>
      </c>
      <c r="D295" s="115">
        <v>2</v>
      </c>
      <c r="E295" s="28" t="s">
        <v>271</v>
      </c>
      <c r="F295" s="23" t="s">
        <v>681</v>
      </c>
      <c r="G295" s="522"/>
      <c r="H295" s="728"/>
      <c r="I295" s="728"/>
    </row>
    <row r="296" spans="1:9" ht="61.5" customHeight="1">
      <c r="A296" s="56" t="s">
        <v>683</v>
      </c>
      <c r="B296" s="19" t="s">
        <v>684</v>
      </c>
      <c r="C296" s="23" t="s">
        <v>685</v>
      </c>
      <c r="D296" s="115">
        <v>2</v>
      </c>
      <c r="E296" s="28" t="s">
        <v>271</v>
      </c>
      <c r="F296" s="23" t="s">
        <v>686</v>
      </c>
      <c r="G296" s="522"/>
      <c r="H296" s="728"/>
      <c r="I296" s="728"/>
    </row>
    <row r="297" spans="1:9" ht="45">
      <c r="A297" s="56"/>
      <c r="B297" s="19"/>
      <c r="C297" s="23" t="s">
        <v>687</v>
      </c>
      <c r="D297" s="115">
        <v>2</v>
      </c>
      <c r="E297" s="28" t="s">
        <v>379</v>
      </c>
      <c r="F297" s="28"/>
      <c r="G297" s="522"/>
      <c r="H297" s="728"/>
      <c r="I297" s="728"/>
    </row>
    <row r="298" spans="1:9" ht="45">
      <c r="A298" s="56" t="s">
        <v>688</v>
      </c>
      <c r="B298" s="55" t="s">
        <v>689</v>
      </c>
      <c r="C298" s="23" t="s">
        <v>690</v>
      </c>
      <c r="D298" s="115">
        <v>2</v>
      </c>
      <c r="E298" s="28" t="s">
        <v>420</v>
      </c>
      <c r="F298" s="28"/>
      <c r="G298" s="522"/>
      <c r="H298" s="728"/>
      <c r="I298" s="728"/>
    </row>
    <row r="299" spans="1:9" ht="18.75">
      <c r="A299" s="63" t="s">
        <v>101</v>
      </c>
      <c r="B299" s="915" t="s">
        <v>100</v>
      </c>
      <c r="C299" s="915"/>
      <c r="D299" s="915"/>
      <c r="E299" s="915"/>
      <c r="F299" s="915"/>
      <c r="G299" s="916"/>
      <c r="H299" s="728">
        <f>SUM(D300:D311)</f>
        <v>22</v>
      </c>
      <c r="I299" s="728">
        <f>COUNT(D300:D311)*2</f>
        <v>22</v>
      </c>
    </row>
    <row r="300" spans="1:9" ht="45">
      <c r="A300" s="56" t="s">
        <v>691</v>
      </c>
      <c r="B300" s="51" t="s">
        <v>692</v>
      </c>
      <c r="C300" s="42" t="s">
        <v>693</v>
      </c>
      <c r="D300" s="115">
        <v>2</v>
      </c>
      <c r="E300" s="28" t="s">
        <v>341</v>
      </c>
      <c r="F300" s="28"/>
      <c r="G300" s="522"/>
      <c r="H300" s="728"/>
      <c r="I300" s="728"/>
    </row>
    <row r="301" spans="1:9" ht="45.75" customHeight="1">
      <c r="A301" s="56"/>
      <c r="B301" s="51"/>
      <c r="C301" s="42" t="s">
        <v>694</v>
      </c>
      <c r="D301" s="115">
        <v>2</v>
      </c>
      <c r="E301" s="28" t="s">
        <v>341</v>
      </c>
      <c r="F301" s="28"/>
      <c r="G301" s="522"/>
      <c r="H301" s="728"/>
      <c r="I301" s="728"/>
    </row>
    <row r="302" spans="1:9" ht="62.25" customHeight="1">
      <c r="A302" s="56" t="s">
        <v>695</v>
      </c>
      <c r="B302" s="19" t="s">
        <v>696</v>
      </c>
      <c r="C302" s="42" t="s">
        <v>697</v>
      </c>
      <c r="D302" s="115">
        <v>2</v>
      </c>
      <c r="E302" s="66" t="s">
        <v>341</v>
      </c>
      <c r="F302" s="50" t="s">
        <v>698</v>
      </c>
      <c r="G302" s="522"/>
      <c r="H302" s="728"/>
      <c r="I302" s="728"/>
    </row>
    <row r="303" spans="1:9" ht="30">
      <c r="A303" s="56"/>
      <c r="B303" s="19"/>
      <c r="C303" s="23" t="s">
        <v>699</v>
      </c>
      <c r="D303" s="115">
        <v>2</v>
      </c>
      <c r="E303" s="28" t="s">
        <v>341</v>
      </c>
      <c r="F303" s="23"/>
      <c r="G303" s="522"/>
      <c r="H303" s="728"/>
      <c r="I303" s="728"/>
    </row>
    <row r="304" spans="1:9" ht="45">
      <c r="A304" s="56"/>
      <c r="B304" s="19"/>
      <c r="C304" s="30" t="s">
        <v>700</v>
      </c>
      <c r="D304" s="115">
        <v>2</v>
      </c>
      <c r="E304" s="28" t="s">
        <v>341</v>
      </c>
      <c r="F304" s="23"/>
      <c r="G304" s="522"/>
      <c r="H304" s="728"/>
      <c r="I304" s="728"/>
    </row>
    <row r="305" spans="1:12" ht="48.75" customHeight="1">
      <c r="A305" s="56" t="s">
        <v>701</v>
      </c>
      <c r="B305" s="19" t="s">
        <v>702</v>
      </c>
      <c r="C305" s="23" t="s">
        <v>703</v>
      </c>
      <c r="D305" s="115">
        <v>2</v>
      </c>
      <c r="E305" s="28" t="s">
        <v>341</v>
      </c>
      <c r="F305" s="28"/>
      <c r="G305" s="522"/>
      <c r="H305" s="728"/>
      <c r="I305" s="728"/>
    </row>
    <row r="306" spans="1:12" ht="30">
      <c r="A306" s="56"/>
      <c r="B306" s="19"/>
      <c r="C306" s="42" t="s">
        <v>704</v>
      </c>
      <c r="D306" s="115">
        <v>2</v>
      </c>
      <c r="E306" s="28" t="s">
        <v>341</v>
      </c>
      <c r="F306" s="28"/>
      <c r="G306" s="522"/>
      <c r="H306" s="728"/>
      <c r="I306" s="728"/>
    </row>
    <row r="307" spans="1:12" ht="30">
      <c r="A307" s="56"/>
      <c r="B307" s="19"/>
      <c r="C307" s="42" t="s">
        <v>705</v>
      </c>
      <c r="D307" s="115">
        <v>2</v>
      </c>
      <c r="E307" s="28" t="s">
        <v>341</v>
      </c>
      <c r="F307" s="28"/>
      <c r="G307" s="522"/>
      <c r="H307" s="728"/>
      <c r="I307" s="728"/>
    </row>
    <row r="308" spans="1:12" ht="30">
      <c r="A308" s="56"/>
      <c r="B308" s="19"/>
      <c r="C308" s="42" t="s">
        <v>706</v>
      </c>
      <c r="D308" s="115">
        <v>2</v>
      </c>
      <c r="E308" s="28" t="s">
        <v>341</v>
      </c>
      <c r="F308" s="28"/>
      <c r="G308" s="522"/>
      <c r="H308" s="728"/>
      <c r="I308" s="728"/>
    </row>
    <row r="309" spans="1:12" ht="31.5" hidden="1">
      <c r="A309" s="27" t="s">
        <v>707</v>
      </c>
      <c r="B309" s="67" t="s">
        <v>708</v>
      </c>
      <c r="C309" s="65"/>
      <c r="D309" s="541"/>
      <c r="E309" s="65"/>
      <c r="F309" s="65"/>
      <c r="G309" s="526"/>
      <c r="H309" s="513"/>
      <c r="I309" s="513"/>
      <c r="J309" s="513"/>
      <c r="K309" s="180"/>
      <c r="L309" s="180"/>
    </row>
    <row r="310" spans="1:12" ht="31.5">
      <c r="A310" s="56" t="s">
        <v>709</v>
      </c>
      <c r="B310" s="19" t="s">
        <v>710</v>
      </c>
      <c r="C310" s="23" t="s">
        <v>711</v>
      </c>
      <c r="D310" s="115">
        <v>2</v>
      </c>
      <c r="E310" s="28" t="s">
        <v>341</v>
      </c>
      <c r="F310" s="28"/>
      <c r="G310" s="522"/>
      <c r="H310" s="728"/>
      <c r="I310" s="728"/>
    </row>
    <row r="311" spans="1:12" ht="31.5">
      <c r="A311" s="56" t="s">
        <v>712</v>
      </c>
      <c r="B311" s="19" t="s">
        <v>713</v>
      </c>
      <c r="C311" s="20" t="s">
        <v>714</v>
      </c>
      <c r="D311" s="115">
        <v>2</v>
      </c>
      <c r="E311" s="28" t="s">
        <v>341</v>
      </c>
      <c r="F311" s="28"/>
      <c r="G311" s="522"/>
      <c r="H311" s="728"/>
      <c r="I311" s="728"/>
    </row>
    <row r="312" spans="1:12" ht="18.75">
      <c r="A312" s="63" t="s">
        <v>99</v>
      </c>
      <c r="B312" s="915" t="s">
        <v>98</v>
      </c>
      <c r="C312" s="915"/>
      <c r="D312" s="915"/>
      <c r="E312" s="915"/>
      <c r="F312" s="915"/>
      <c r="G312" s="916"/>
      <c r="H312" s="728">
        <f>SUM(D313:D317)</f>
        <v>10</v>
      </c>
      <c r="I312" s="728">
        <f>COUNT(D313:D317)*2</f>
        <v>10</v>
      </c>
    </row>
    <row r="313" spans="1:12" ht="47.25">
      <c r="A313" s="56" t="s">
        <v>715</v>
      </c>
      <c r="B313" s="19" t="s">
        <v>716</v>
      </c>
      <c r="C313" s="23" t="s">
        <v>717</v>
      </c>
      <c r="D313" s="115">
        <v>2</v>
      </c>
      <c r="E313" s="28" t="s">
        <v>379</v>
      </c>
      <c r="F313" s="23"/>
      <c r="G313" s="522"/>
      <c r="H313" s="728"/>
      <c r="I313" s="728"/>
    </row>
    <row r="314" spans="1:12" ht="31.5">
      <c r="A314" s="56" t="s">
        <v>718</v>
      </c>
      <c r="B314" s="19" t="s">
        <v>719</v>
      </c>
      <c r="C314" s="23" t="s">
        <v>720</v>
      </c>
      <c r="D314" s="115">
        <v>2</v>
      </c>
      <c r="E314" s="28" t="s">
        <v>379</v>
      </c>
      <c r="F314" s="28"/>
      <c r="G314" s="522"/>
      <c r="H314" s="728"/>
      <c r="I314" s="728"/>
    </row>
    <row r="315" spans="1:12" ht="15.75">
      <c r="A315" s="56"/>
      <c r="B315" s="19"/>
      <c r="C315" s="23" t="s">
        <v>721</v>
      </c>
      <c r="D315" s="115">
        <v>2</v>
      </c>
      <c r="E315" s="28" t="s">
        <v>379</v>
      </c>
      <c r="F315" s="28"/>
      <c r="G315" s="522"/>
      <c r="H315" s="728"/>
      <c r="I315" s="728"/>
    </row>
    <row r="316" spans="1:12" ht="30">
      <c r="A316" s="56"/>
      <c r="B316" s="19"/>
      <c r="C316" s="23" t="s">
        <v>722</v>
      </c>
      <c r="D316" s="115">
        <v>2</v>
      </c>
      <c r="E316" s="28" t="s">
        <v>379</v>
      </c>
      <c r="F316" s="28"/>
      <c r="G316" s="522"/>
      <c r="H316" s="728"/>
      <c r="I316" s="728"/>
    </row>
    <row r="317" spans="1:12" ht="45">
      <c r="A317" s="56" t="s">
        <v>723</v>
      </c>
      <c r="B317" s="55" t="s">
        <v>724</v>
      </c>
      <c r="C317" s="23" t="s">
        <v>725</v>
      </c>
      <c r="D317" s="115">
        <v>2</v>
      </c>
      <c r="E317" s="28" t="s">
        <v>341</v>
      </c>
      <c r="F317" s="28"/>
      <c r="G317" s="522"/>
      <c r="H317" s="728"/>
      <c r="I317" s="728"/>
    </row>
    <row r="318" spans="1:12" ht="18.75" hidden="1">
      <c r="A318" s="68" t="s">
        <v>97</v>
      </c>
      <c r="B318" s="925" t="s">
        <v>96</v>
      </c>
      <c r="C318" s="926"/>
      <c r="D318" s="926"/>
      <c r="E318" s="926"/>
      <c r="F318" s="926"/>
      <c r="G318" s="927"/>
      <c r="H318" s="514">
        <f>SUM(D319:D321)</f>
        <v>0</v>
      </c>
      <c r="I318" s="514">
        <f>COUNT(D319:D321)*2</f>
        <v>0</v>
      </c>
      <c r="J318" s="514"/>
      <c r="K318" s="262"/>
      <c r="L318" s="262"/>
    </row>
    <row r="319" spans="1:12" ht="31.5" hidden="1">
      <c r="A319" s="68" t="s">
        <v>726</v>
      </c>
      <c r="B319" s="19" t="s">
        <v>727</v>
      </c>
      <c r="C319" s="28"/>
      <c r="D319" s="52"/>
      <c r="E319" s="28"/>
      <c r="F319" s="28"/>
      <c r="G319" s="41"/>
      <c r="H319" s="516"/>
      <c r="I319" s="516"/>
      <c r="J319" s="516"/>
      <c r="K319" s="26"/>
      <c r="L319" s="26"/>
    </row>
    <row r="320" spans="1:12" ht="31.5" hidden="1">
      <c r="A320" s="68" t="s">
        <v>728</v>
      </c>
      <c r="B320" s="19" t="s">
        <v>729</v>
      </c>
      <c r="C320" s="28"/>
      <c r="D320" s="52"/>
      <c r="E320" s="28"/>
      <c r="F320" s="28"/>
      <c r="G320" s="41"/>
      <c r="H320" s="516"/>
      <c r="I320" s="516"/>
      <c r="J320" s="516"/>
      <c r="K320" s="26"/>
      <c r="L320" s="26"/>
    </row>
    <row r="321" spans="1:12" ht="60" hidden="1">
      <c r="A321" s="68" t="s">
        <v>730</v>
      </c>
      <c r="B321" s="69" t="s">
        <v>731</v>
      </c>
      <c r="C321" s="34"/>
      <c r="D321" s="535"/>
      <c r="E321" s="34"/>
      <c r="F321" s="34"/>
      <c r="G321" s="49"/>
      <c r="H321" s="512"/>
      <c r="I321" s="512"/>
      <c r="J321" s="512"/>
      <c r="K321" s="127"/>
      <c r="L321" s="127"/>
    </row>
    <row r="322" spans="1:12" ht="18.75">
      <c r="A322" s="63" t="s">
        <v>95</v>
      </c>
      <c r="B322" s="915" t="s">
        <v>94</v>
      </c>
      <c r="C322" s="915"/>
      <c r="D322" s="915"/>
      <c r="E322" s="915"/>
      <c r="F322" s="915"/>
      <c r="G322" s="916"/>
      <c r="H322" s="728">
        <f>SUM(D323:D325)</f>
        <v>6</v>
      </c>
      <c r="I322" s="728">
        <f>COUNT(D323:D325)*2</f>
        <v>6</v>
      </c>
    </row>
    <row r="323" spans="1:12" ht="30">
      <c r="A323" s="56" t="s">
        <v>732</v>
      </c>
      <c r="B323" s="19" t="s">
        <v>733</v>
      </c>
      <c r="C323" s="42" t="s">
        <v>734</v>
      </c>
      <c r="D323" s="115">
        <v>2</v>
      </c>
      <c r="E323" s="28" t="s">
        <v>377</v>
      </c>
      <c r="F323" s="28"/>
      <c r="G323" s="522"/>
      <c r="H323" s="728"/>
      <c r="I323" s="728"/>
    </row>
    <row r="324" spans="1:12" ht="65.25" customHeight="1">
      <c r="A324" s="56" t="s">
        <v>735</v>
      </c>
      <c r="B324" s="19" t="s">
        <v>736</v>
      </c>
      <c r="C324" s="23" t="s">
        <v>737</v>
      </c>
      <c r="D324" s="115">
        <v>2</v>
      </c>
      <c r="E324" s="28" t="s">
        <v>377</v>
      </c>
      <c r="F324" s="28"/>
      <c r="G324" s="522"/>
      <c r="H324" s="728"/>
      <c r="I324" s="728"/>
    </row>
    <row r="325" spans="1:12" ht="60">
      <c r="A325" s="56" t="s">
        <v>738</v>
      </c>
      <c r="B325" s="23" t="s">
        <v>739</v>
      </c>
      <c r="C325" s="42" t="s">
        <v>740</v>
      </c>
      <c r="D325" s="115">
        <v>2</v>
      </c>
      <c r="E325" s="28" t="s">
        <v>540</v>
      </c>
      <c r="F325" s="28"/>
      <c r="G325" s="522"/>
      <c r="H325" s="728"/>
      <c r="I325" s="728"/>
    </row>
    <row r="326" spans="1:12" ht="18.75" hidden="1">
      <c r="A326" s="68" t="s">
        <v>93</v>
      </c>
      <c r="B326" s="925" t="s">
        <v>92</v>
      </c>
      <c r="C326" s="926"/>
      <c r="D326" s="926"/>
      <c r="E326" s="926"/>
      <c r="F326" s="926"/>
      <c r="G326" s="927"/>
      <c r="H326" s="514">
        <f>SUM(D327:D328)</f>
        <v>0</v>
      </c>
      <c r="I326" s="514">
        <f>COUNT(D327:D328)*2</f>
        <v>0</v>
      </c>
      <c r="J326" s="514"/>
      <c r="K326" s="262"/>
      <c r="L326" s="262"/>
    </row>
    <row r="327" spans="1:12" ht="47.25" hidden="1">
      <c r="A327" s="27" t="s">
        <v>741</v>
      </c>
      <c r="B327" s="19" t="s">
        <v>742</v>
      </c>
      <c r="C327" s="28"/>
      <c r="D327" s="52"/>
      <c r="E327" s="28"/>
      <c r="F327" s="28"/>
      <c r="G327" s="41"/>
      <c r="H327" s="516"/>
      <c r="I327" s="516"/>
      <c r="J327" s="516"/>
      <c r="K327" s="26"/>
      <c r="L327" s="26"/>
    </row>
    <row r="328" spans="1:12" ht="47.25" hidden="1">
      <c r="A328" s="27" t="s">
        <v>743</v>
      </c>
      <c r="B328" s="19" t="s">
        <v>744</v>
      </c>
      <c r="C328" s="28"/>
      <c r="D328" s="52"/>
      <c r="E328" s="28"/>
      <c r="F328" s="28"/>
      <c r="G328" s="41"/>
      <c r="H328" s="516"/>
      <c r="I328" s="516"/>
      <c r="J328" s="516"/>
      <c r="K328" s="26"/>
      <c r="L328" s="26"/>
    </row>
    <row r="329" spans="1:12" ht="18.75" hidden="1">
      <c r="A329" s="70" t="s">
        <v>91</v>
      </c>
      <c r="B329" s="916" t="s">
        <v>90</v>
      </c>
      <c r="C329" s="923"/>
      <c r="D329" s="923"/>
      <c r="E329" s="923"/>
      <c r="F329" s="923"/>
      <c r="G329" s="924"/>
      <c r="H329" s="516">
        <f>SUM(D330:D331)</f>
        <v>0</v>
      </c>
      <c r="I329" s="516">
        <f>COUNT(D330:D331)*2</f>
        <v>0</v>
      </c>
      <c r="J329" s="516"/>
      <c r="K329" s="26"/>
      <c r="L329" s="26"/>
    </row>
    <row r="330" spans="1:12" ht="31.5" hidden="1">
      <c r="A330" s="27" t="s">
        <v>745</v>
      </c>
      <c r="B330" s="19" t="s">
        <v>746</v>
      </c>
      <c r="C330" s="28"/>
      <c r="D330" s="52"/>
      <c r="E330" s="28"/>
      <c r="F330" s="28"/>
      <c r="G330" s="41"/>
      <c r="H330" s="516"/>
      <c r="I330" s="516"/>
      <c r="J330" s="516"/>
      <c r="K330" s="26"/>
      <c r="L330" s="26"/>
    </row>
    <row r="331" spans="1:12" ht="31.5" hidden="1">
      <c r="A331" s="27" t="s">
        <v>747</v>
      </c>
      <c r="B331" s="33" t="s">
        <v>748</v>
      </c>
      <c r="C331" s="34"/>
      <c r="D331" s="535"/>
      <c r="E331" s="34"/>
      <c r="F331" s="34"/>
      <c r="G331" s="49"/>
      <c r="H331" s="512"/>
      <c r="I331" s="512"/>
      <c r="J331" s="512"/>
      <c r="K331" s="127"/>
      <c r="L331" s="127"/>
    </row>
    <row r="332" spans="1:12" ht="18.75">
      <c r="A332" s="63" t="s">
        <v>89</v>
      </c>
      <c r="B332" s="915" t="s">
        <v>88</v>
      </c>
      <c r="C332" s="915"/>
      <c r="D332" s="915"/>
      <c r="E332" s="915"/>
      <c r="F332" s="915"/>
      <c r="G332" s="916"/>
      <c r="H332" s="728">
        <f>SUM(D333:D335)</f>
        <v>4</v>
      </c>
      <c r="I332" s="728">
        <f>COUNT(D333:D335)*2</f>
        <v>4</v>
      </c>
    </row>
    <row r="333" spans="1:12" ht="47.25">
      <c r="A333" s="56" t="s">
        <v>749</v>
      </c>
      <c r="B333" s="19" t="s">
        <v>750</v>
      </c>
      <c r="C333" s="23" t="s">
        <v>751</v>
      </c>
      <c r="D333" s="115">
        <v>2</v>
      </c>
      <c r="E333" s="28" t="s">
        <v>653</v>
      </c>
      <c r="F333" s="28"/>
      <c r="G333" s="522"/>
      <c r="H333" s="728"/>
      <c r="I333" s="728"/>
    </row>
    <row r="334" spans="1:12" ht="47.25" hidden="1">
      <c r="A334" s="27" t="s">
        <v>752</v>
      </c>
      <c r="B334" s="67" t="s">
        <v>753</v>
      </c>
      <c r="C334" s="65"/>
      <c r="D334" s="541"/>
      <c r="E334" s="65"/>
      <c r="F334" s="65"/>
      <c r="G334" s="526"/>
      <c r="H334" s="513"/>
      <c r="I334" s="513"/>
      <c r="J334" s="513"/>
      <c r="K334" s="180"/>
      <c r="L334" s="180"/>
    </row>
    <row r="335" spans="1:12" ht="45">
      <c r="A335" s="56" t="s">
        <v>754</v>
      </c>
      <c r="B335" s="51" t="s">
        <v>755</v>
      </c>
      <c r="C335" s="23" t="s">
        <v>756</v>
      </c>
      <c r="D335" s="115">
        <v>2</v>
      </c>
      <c r="E335" s="28" t="s">
        <v>420</v>
      </c>
      <c r="F335" s="28"/>
      <c r="G335" s="522"/>
      <c r="H335" s="728"/>
      <c r="I335" s="728"/>
    </row>
    <row r="336" spans="1:12" ht="18.75">
      <c r="A336" s="63" t="s">
        <v>87</v>
      </c>
      <c r="B336" s="915" t="s">
        <v>86</v>
      </c>
      <c r="C336" s="915"/>
      <c r="D336" s="915"/>
      <c r="E336" s="915"/>
      <c r="F336" s="915"/>
      <c r="G336" s="916"/>
      <c r="H336" s="728">
        <f>SUM(D337:D340)</f>
        <v>8</v>
      </c>
      <c r="I336" s="728">
        <f>COUNT(D337:D340)*2</f>
        <v>8</v>
      </c>
    </row>
    <row r="337" spans="1:12" ht="63">
      <c r="A337" s="56" t="s">
        <v>757</v>
      </c>
      <c r="B337" s="19" t="s">
        <v>758</v>
      </c>
      <c r="C337" s="19" t="s">
        <v>759</v>
      </c>
      <c r="D337" s="115">
        <v>2</v>
      </c>
      <c r="E337" s="28" t="s">
        <v>420</v>
      </c>
      <c r="F337" s="28"/>
      <c r="G337" s="522"/>
      <c r="H337" s="728"/>
      <c r="I337" s="728"/>
    </row>
    <row r="338" spans="1:12" ht="60">
      <c r="A338" s="56" t="s">
        <v>760</v>
      </c>
      <c r="B338" s="19" t="s">
        <v>761</v>
      </c>
      <c r="C338" s="23" t="s">
        <v>762</v>
      </c>
      <c r="D338" s="115">
        <v>2</v>
      </c>
      <c r="E338" s="28" t="s">
        <v>653</v>
      </c>
      <c r="F338" s="23" t="s">
        <v>763</v>
      </c>
      <c r="G338" s="522"/>
      <c r="H338" s="728"/>
      <c r="I338" s="728"/>
    </row>
    <row r="339" spans="1:12" ht="30">
      <c r="A339" s="56"/>
      <c r="B339" s="19"/>
      <c r="C339" s="23" t="s">
        <v>764</v>
      </c>
      <c r="D339" s="115">
        <v>2</v>
      </c>
      <c r="E339" s="28" t="s">
        <v>420</v>
      </c>
      <c r="F339" s="28"/>
      <c r="G339" s="522"/>
      <c r="H339" s="728"/>
      <c r="I339" s="728"/>
    </row>
    <row r="340" spans="1:12" ht="47.25">
      <c r="A340" s="56" t="s">
        <v>765</v>
      </c>
      <c r="B340" s="19" t="s">
        <v>766</v>
      </c>
      <c r="C340" s="23" t="s">
        <v>767</v>
      </c>
      <c r="D340" s="115">
        <v>2</v>
      </c>
      <c r="E340" s="28" t="s">
        <v>341</v>
      </c>
      <c r="F340" s="23"/>
      <c r="G340" s="522"/>
      <c r="H340" s="728"/>
      <c r="I340" s="728"/>
    </row>
    <row r="341" spans="1:12" ht="18.75">
      <c r="A341" s="63" t="s">
        <v>85</v>
      </c>
      <c r="B341" s="915" t="s">
        <v>84</v>
      </c>
      <c r="C341" s="915"/>
      <c r="D341" s="915"/>
      <c r="E341" s="915"/>
      <c r="F341" s="915"/>
      <c r="G341" s="916"/>
      <c r="H341" s="728">
        <f>SUM(D342:D343)</f>
        <v>2</v>
      </c>
      <c r="I341" s="728">
        <f>COUNT(D342:D343)*2</f>
        <v>2</v>
      </c>
    </row>
    <row r="342" spans="1:12" ht="90">
      <c r="A342" s="56" t="s">
        <v>768</v>
      </c>
      <c r="B342" s="71" t="s">
        <v>769</v>
      </c>
      <c r="C342" s="42" t="s">
        <v>770</v>
      </c>
      <c r="D342" s="598">
        <v>2</v>
      </c>
      <c r="E342" s="26" t="s">
        <v>540</v>
      </c>
      <c r="F342" s="30" t="s">
        <v>771</v>
      </c>
      <c r="G342" s="522"/>
      <c r="H342" s="728"/>
      <c r="I342" s="728"/>
    </row>
    <row r="343" spans="1:12" ht="30" hidden="1">
      <c r="A343" s="32" t="s">
        <v>772</v>
      </c>
      <c r="B343" s="72" t="s">
        <v>773</v>
      </c>
      <c r="C343" s="65"/>
      <c r="D343" s="541"/>
      <c r="E343" s="65"/>
      <c r="F343" s="65"/>
      <c r="G343" s="526"/>
      <c r="H343" s="513"/>
      <c r="I343" s="513"/>
      <c r="J343" s="513"/>
      <c r="K343" s="180"/>
      <c r="L343" s="180"/>
    </row>
    <row r="344" spans="1:12" ht="21">
      <c r="A344" s="61" t="s">
        <v>336</v>
      </c>
      <c r="B344" s="917" t="s">
        <v>774</v>
      </c>
      <c r="C344" s="917"/>
      <c r="D344" s="917"/>
      <c r="E344" s="917"/>
      <c r="F344" s="917"/>
      <c r="G344" s="918"/>
      <c r="H344" s="728">
        <f>H34+H425+H475+H494+H501+H513+H520+H531+H538+H5445+H359+H364+H376+H386+H389+H395+H407+H416+H429+H456+H460+H479+H485+H544+H345</f>
        <v>224</v>
      </c>
      <c r="I344" s="728">
        <f>I345+I359+I364+I376+I386+I389+I395+I407+I416+I429+I456+I460+I479+I485+I475+I494+I501+I513+I520+I531+I538+I544+I425</f>
        <v>224</v>
      </c>
    </row>
    <row r="345" spans="1:12" ht="18.75">
      <c r="A345" s="62" t="s">
        <v>83</v>
      </c>
      <c r="B345" s="915" t="s">
        <v>82</v>
      </c>
      <c r="C345" s="915"/>
      <c r="D345" s="915"/>
      <c r="E345" s="915"/>
      <c r="F345" s="915"/>
      <c r="G345" s="916"/>
      <c r="H345" s="728">
        <f>SUM(D346:D358)</f>
        <v>24</v>
      </c>
      <c r="I345" s="728">
        <f>COUNT(D346:D358)*2</f>
        <v>24</v>
      </c>
    </row>
    <row r="346" spans="1:12" ht="60">
      <c r="A346" s="56" t="s">
        <v>775</v>
      </c>
      <c r="B346" s="19" t="s">
        <v>776</v>
      </c>
      <c r="C346" s="23" t="s">
        <v>777</v>
      </c>
      <c r="D346" s="598">
        <v>2</v>
      </c>
      <c r="E346" s="28" t="s">
        <v>648</v>
      </c>
      <c r="F346" s="26"/>
      <c r="G346" s="522"/>
      <c r="H346" s="728"/>
      <c r="I346" s="728"/>
    </row>
    <row r="347" spans="1:12" ht="60">
      <c r="A347" s="56"/>
      <c r="B347" s="19"/>
      <c r="C347" s="23" t="s">
        <v>778</v>
      </c>
      <c r="D347" s="115">
        <v>2</v>
      </c>
      <c r="E347" s="28" t="s">
        <v>648</v>
      </c>
      <c r="F347" s="23" t="s">
        <v>779</v>
      </c>
      <c r="G347" s="478"/>
      <c r="H347" s="728"/>
      <c r="I347" s="728"/>
    </row>
    <row r="348" spans="1:12" ht="31.5" hidden="1">
      <c r="A348" s="27" t="s">
        <v>780</v>
      </c>
      <c r="B348" s="67" t="s">
        <v>781</v>
      </c>
      <c r="C348" s="67"/>
      <c r="D348" s="541"/>
      <c r="E348" s="65"/>
      <c r="F348" s="65"/>
      <c r="G348" s="526"/>
      <c r="H348" s="513"/>
      <c r="I348" s="513"/>
      <c r="J348" s="513"/>
      <c r="K348" s="180"/>
      <c r="L348" s="180"/>
    </row>
    <row r="349" spans="1:12" ht="63" customHeight="1">
      <c r="A349" s="56" t="s">
        <v>782</v>
      </c>
      <c r="B349" s="19" t="s">
        <v>783</v>
      </c>
      <c r="C349" s="23" t="s">
        <v>784</v>
      </c>
      <c r="D349" s="115">
        <v>2</v>
      </c>
      <c r="E349" s="28" t="s">
        <v>540</v>
      </c>
      <c r="F349" s="28"/>
      <c r="G349" s="522"/>
      <c r="H349" s="728"/>
      <c r="I349" s="728"/>
    </row>
    <row r="350" spans="1:12" ht="66.75" customHeight="1">
      <c r="A350" s="56"/>
      <c r="B350" s="19"/>
      <c r="C350" s="23" t="s">
        <v>785</v>
      </c>
      <c r="D350" s="115">
        <v>2</v>
      </c>
      <c r="E350" s="28" t="s">
        <v>540</v>
      </c>
      <c r="F350" s="28"/>
      <c r="G350" s="522"/>
      <c r="H350" s="728"/>
      <c r="I350" s="728"/>
    </row>
    <row r="351" spans="1:12" ht="45">
      <c r="A351" s="56"/>
      <c r="B351" s="19"/>
      <c r="C351" s="23" t="s">
        <v>786</v>
      </c>
      <c r="D351" s="115">
        <v>2</v>
      </c>
      <c r="E351" s="28" t="s">
        <v>540</v>
      </c>
      <c r="F351" s="28"/>
      <c r="G351" s="522"/>
      <c r="H351" s="728"/>
      <c r="I351" s="728"/>
    </row>
    <row r="352" spans="1:12" ht="48" customHeight="1">
      <c r="A352" s="56"/>
      <c r="B352" s="19"/>
      <c r="C352" s="23" t="s">
        <v>787</v>
      </c>
      <c r="D352" s="115">
        <v>2</v>
      </c>
      <c r="E352" s="28" t="s">
        <v>540</v>
      </c>
      <c r="F352" s="28"/>
      <c r="G352" s="522"/>
      <c r="H352" s="728"/>
      <c r="I352" s="728"/>
    </row>
    <row r="353" spans="1:9" ht="45">
      <c r="A353" s="56"/>
      <c r="B353" s="19"/>
      <c r="C353" s="23" t="s">
        <v>788</v>
      </c>
      <c r="D353" s="115">
        <v>2</v>
      </c>
      <c r="E353" s="28" t="s">
        <v>540</v>
      </c>
      <c r="F353" s="28"/>
      <c r="G353" s="522"/>
      <c r="H353" s="728"/>
      <c r="I353" s="728"/>
    </row>
    <row r="354" spans="1:9" ht="30">
      <c r="A354" s="56"/>
      <c r="B354" s="19"/>
      <c r="C354" s="23" t="s">
        <v>789</v>
      </c>
      <c r="D354" s="115">
        <v>2</v>
      </c>
      <c r="E354" s="28" t="s">
        <v>648</v>
      </c>
      <c r="F354" s="28"/>
      <c r="G354" s="522"/>
      <c r="H354" s="728"/>
      <c r="I354" s="728"/>
    </row>
    <row r="355" spans="1:9" ht="78" customHeight="1">
      <c r="A355" s="56"/>
      <c r="B355" s="19"/>
      <c r="C355" s="23" t="s">
        <v>790</v>
      </c>
      <c r="D355" s="115">
        <v>2</v>
      </c>
      <c r="E355" s="28" t="s">
        <v>540</v>
      </c>
      <c r="F355" s="28"/>
      <c r="G355" s="522"/>
      <c r="H355" s="728"/>
      <c r="I355" s="728"/>
    </row>
    <row r="356" spans="1:9" ht="45">
      <c r="A356" s="56"/>
      <c r="B356" s="19"/>
      <c r="C356" s="23" t="s">
        <v>791</v>
      </c>
      <c r="D356" s="115">
        <v>2</v>
      </c>
      <c r="E356" s="28" t="s">
        <v>540</v>
      </c>
      <c r="F356" s="23" t="s">
        <v>792</v>
      </c>
      <c r="G356" s="522"/>
      <c r="H356" s="728"/>
      <c r="I356" s="728"/>
    </row>
    <row r="357" spans="1:9" ht="60">
      <c r="A357" s="56"/>
      <c r="B357" s="19"/>
      <c r="C357" s="23" t="s">
        <v>793</v>
      </c>
      <c r="D357" s="115">
        <v>2</v>
      </c>
      <c r="E357" s="28" t="s">
        <v>420</v>
      </c>
      <c r="F357" s="28"/>
      <c r="G357" s="522"/>
      <c r="H357" s="728"/>
      <c r="I357" s="728"/>
    </row>
    <row r="358" spans="1:9" ht="60">
      <c r="A358" s="56" t="s">
        <v>794</v>
      </c>
      <c r="B358" s="19" t="s">
        <v>795</v>
      </c>
      <c r="C358" s="23" t="s">
        <v>796</v>
      </c>
      <c r="D358" s="115">
        <v>2</v>
      </c>
      <c r="E358" s="28" t="s">
        <v>379</v>
      </c>
      <c r="F358" s="28"/>
      <c r="G358" s="522"/>
      <c r="H358" s="728"/>
      <c r="I358" s="728"/>
    </row>
    <row r="359" spans="1:9" ht="18.75">
      <c r="A359" s="63" t="s">
        <v>81</v>
      </c>
      <c r="B359" s="915" t="s">
        <v>80</v>
      </c>
      <c r="C359" s="915"/>
      <c r="D359" s="915"/>
      <c r="E359" s="915"/>
      <c r="F359" s="915"/>
      <c r="G359" s="916"/>
      <c r="H359" s="728">
        <f>SUM(D360:D363)</f>
        <v>8</v>
      </c>
      <c r="I359" s="728">
        <f>COUNT(D360:D363)*2</f>
        <v>8</v>
      </c>
    </row>
    <row r="360" spans="1:9" ht="90">
      <c r="A360" s="56" t="s">
        <v>797</v>
      </c>
      <c r="B360" s="19" t="s">
        <v>798</v>
      </c>
      <c r="C360" s="23" t="s">
        <v>799</v>
      </c>
      <c r="D360" s="115">
        <v>2</v>
      </c>
      <c r="E360" s="28" t="s">
        <v>540</v>
      </c>
      <c r="F360" s="23" t="s">
        <v>800</v>
      </c>
      <c r="G360" s="522"/>
      <c r="H360" s="728"/>
      <c r="I360" s="728"/>
    </row>
    <row r="361" spans="1:9" ht="60">
      <c r="A361" s="56"/>
      <c r="B361" s="19"/>
      <c r="C361" s="20" t="s">
        <v>801</v>
      </c>
      <c r="D361" s="115">
        <v>2</v>
      </c>
      <c r="E361" s="28" t="s">
        <v>377</v>
      </c>
      <c r="F361" s="28"/>
      <c r="G361" s="522"/>
      <c r="H361" s="728"/>
      <c r="I361" s="728"/>
    </row>
    <row r="362" spans="1:9" ht="45">
      <c r="A362" s="56"/>
      <c r="B362" s="19"/>
      <c r="C362" s="20" t="s">
        <v>802</v>
      </c>
      <c r="D362" s="115">
        <v>2</v>
      </c>
      <c r="E362" s="28" t="s">
        <v>648</v>
      </c>
      <c r="F362" s="28"/>
      <c r="G362" s="522"/>
      <c r="H362" s="728"/>
      <c r="I362" s="728"/>
    </row>
    <row r="363" spans="1:9" ht="45">
      <c r="A363" s="56" t="s">
        <v>803</v>
      </c>
      <c r="B363" s="19" t="s">
        <v>804</v>
      </c>
      <c r="C363" s="20" t="s">
        <v>805</v>
      </c>
      <c r="D363" s="115">
        <v>2</v>
      </c>
      <c r="E363" s="28" t="s">
        <v>653</v>
      </c>
      <c r="F363" s="28"/>
      <c r="G363" s="522"/>
      <c r="H363" s="728"/>
      <c r="I363" s="728"/>
    </row>
    <row r="364" spans="1:9" ht="18.75">
      <c r="A364" s="63" t="s">
        <v>79</v>
      </c>
      <c r="B364" s="915" t="s">
        <v>78</v>
      </c>
      <c r="C364" s="915"/>
      <c r="D364" s="915"/>
      <c r="E364" s="915"/>
      <c r="F364" s="915"/>
      <c r="G364" s="916"/>
      <c r="H364" s="728">
        <f>SUM(D365:D375)</f>
        <v>20</v>
      </c>
      <c r="I364" s="728">
        <f>COUNT(D365:D375)*2</f>
        <v>20</v>
      </c>
    </row>
    <row r="365" spans="1:9" ht="47.25">
      <c r="A365" s="56" t="s">
        <v>806</v>
      </c>
      <c r="B365" s="19" t="s">
        <v>807</v>
      </c>
      <c r="C365" s="23" t="s">
        <v>808</v>
      </c>
      <c r="D365" s="115">
        <v>2</v>
      </c>
      <c r="E365" s="28" t="s">
        <v>540</v>
      </c>
      <c r="F365" s="23" t="s">
        <v>809</v>
      </c>
      <c r="G365" s="522"/>
      <c r="H365" s="728"/>
      <c r="I365" s="728"/>
    </row>
    <row r="366" spans="1:9" ht="63">
      <c r="A366" s="73"/>
      <c r="B366" s="19"/>
      <c r="C366" s="19" t="s">
        <v>810</v>
      </c>
      <c r="D366" s="115">
        <v>2</v>
      </c>
      <c r="E366" s="25" t="s">
        <v>540</v>
      </c>
      <c r="F366" s="28"/>
      <c r="G366" s="522"/>
      <c r="H366" s="728"/>
      <c r="I366" s="728"/>
    </row>
    <row r="367" spans="1:9" ht="60">
      <c r="A367" s="56" t="s">
        <v>811</v>
      </c>
      <c r="B367" s="23" t="s">
        <v>812</v>
      </c>
      <c r="C367" s="20" t="s">
        <v>813</v>
      </c>
      <c r="D367" s="115">
        <v>2</v>
      </c>
      <c r="E367" s="25" t="s">
        <v>540</v>
      </c>
      <c r="F367" s="28"/>
      <c r="G367" s="522"/>
      <c r="H367" s="728"/>
      <c r="I367" s="728"/>
    </row>
    <row r="368" spans="1:9" ht="45">
      <c r="A368" s="73"/>
      <c r="B368" s="19"/>
      <c r="C368" s="23" t="s">
        <v>814</v>
      </c>
      <c r="D368" s="115">
        <v>2</v>
      </c>
      <c r="E368" s="25" t="s">
        <v>540</v>
      </c>
      <c r="F368" s="23" t="s">
        <v>815</v>
      </c>
      <c r="G368" s="522"/>
      <c r="H368" s="728"/>
      <c r="I368" s="728"/>
    </row>
    <row r="369" spans="1:12" ht="34.5" customHeight="1">
      <c r="A369" s="73"/>
      <c r="B369" s="19"/>
      <c r="C369" s="20" t="s">
        <v>816</v>
      </c>
      <c r="D369" s="115">
        <v>2</v>
      </c>
      <c r="E369" s="25" t="s">
        <v>540</v>
      </c>
      <c r="F369" s="28"/>
      <c r="G369" s="522"/>
      <c r="H369" s="728"/>
      <c r="I369" s="728"/>
    </row>
    <row r="370" spans="1:12" ht="30">
      <c r="A370" s="73"/>
      <c r="B370" s="19"/>
      <c r="C370" s="20" t="s">
        <v>817</v>
      </c>
      <c r="D370" s="115">
        <v>2</v>
      </c>
      <c r="E370" s="25" t="s">
        <v>540</v>
      </c>
      <c r="F370" s="28"/>
      <c r="G370" s="522"/>
      <c r="H370" s="728"/>
      <c r="I370" s="728"/>
    </row>
    <row r="371" spans="1:12" ht="30">
      <c r="A371" s="73"/>
      <c r="B371" s="19"/>
      <c r="C371" s="20" t="s">
        <v>818</v>
      </c>
      <c r="D371" s="115">
        <v>2</v>
      </c>
      <c r="E371" s="25" t="s">
        <v>648</v>
      </c>
      <c r="F371" s="28"/>
      <c r="G371" s="522"/>
      <c r="H371" s="728"/>
      <c r="I371" s="728"/>
    </row>
    <row r="372" spans="1:12" ht="47.25">
      <c r="A372" s="73"/>
      <c r="B372" s="19"/>
      <c r="C372" s="19" t="s">
        <v>819</v>
      </c>
      <c r="D372" s="115">
        <v>2</v>
      </c>
      <c r="E372" s="44" t="s">
        <v>540</v>
      </c>
      <c r="F372" s="28"/>
      <c r="G372" s="522"/>
      <c r="H372" s="728"/>
      <c r="I372" s="728"/>
    </row>
    <row r="373" spans="1:12" ht="30">
      <c r="A373" s="73"/>
      <c r="B373" s="28"/>
      <c r="C373" s="23" t="s">
        <v>820</v>
      </c>
      <c r="D373" s="115">
        <v>2</v>
      </c>
      <c r="E373" s="25" t="s">
        <v>648</v>
      </c>
      <c r="F373" s="23" t="s">
        <v>821</v>
      </c>
      <c r="G373" s="522"/>
      <c r="H373" s="728"/>
      <c r="I373" s="728"/>
    </row>
    <row r="374" spans="1:12" ht="62.25" customHeight="1">
      <c r="A374" s="56" t="s">
        <v>822</v>
      </c>
      <c r="B374" s="19" t="s">
        <v>823</v>
      </c>
      <c r="C374" s="23" t="s">
        <v>824</v>
      </c>
      <c r="D374" s="115">
        <v>2</v>
      </c>
      <c r="E374" s="28" t="s">
        <v>540</v>
      </c>
      <c r="F374" s="28"/>
      <c r="G374" s="522"/>
      <c r="H374" s="728"/>
      <c r="I374" s="728"/>
    </row>
    <row r="375" spans="1:12" ht="31.5" hidden="1">
      <c r="A375" s="27" t="s">
        <v>825</v>
      </c>
      <c r="B375" s="67" t="s">
        <v>826</v>
      </c>
      <c r="C375" s="65"/>
      <c r="D375" s="541"/>
      <c r="E375" s="65"/>
      <c r="F375" s="65"/>
      <c r="G375" s="526"/>
      <c r="H375" s="513"/>
      <c r="I375" s="513"/>
      <c r="J375" s="513"/>
      <c r="K375" s="180"/>
      <c r="L375" s="180"/>
    </row>
    <row r="376" spans="1:12" ht="18.75">
      <c r="A376" s="63" t="s">
        <v>77</v>
      </c>
      <c r="B376" s="915" t="s">
        <v>76</v>
      </c>
      <c r="C376" s="915"/>
      <c r="D376" s="915"/>
      <c r="E376" s="915"/>
      <c r="F376" s="915"/>
      <c r="G376" s="916"/>
      <c r="H376" s="728">
        <f>SUM(D377:D385)</f>
        <v>18</v>
      </c>
      <c r="I376" s="728">
        <f>COUNT(D377:D385)*2</f>
        <v>18</v>
      </c>
    </row>
    <row r="377" spans="1:12" ht="66.75" customHeight="1">
      <c r="A377" s="56" t="s">
        <v>827</v>
      </c>
      <c r="B377" s="19" t="s">
        <v>828</v>
      </c>
      <c r="C377" s="23" t="s">
        <v>829</v>
      </c>
      <c r="D377" s="115">
        <v>2</v>
      </c>
      <c r="E377" s="28" t="s">
        <v>379</v>
      </c>
      <c r="F377" s="23" t="s">
        <v>830</v>
      </c>
      <c r="G377" s="522"/>
      <c r="H377" s="728"/>
      <c r="I377" s="728"/>
    </row>
    <row r="378" spans="1:12" ht="75">
      <c r="A378" s="56" t="s">
        <v>831</v>
      </c>
      <c r="B378" s="23" t="s">
        <v>832</v>
      </c>
      <c r="C378" s="19" t="s">
        <v>833</v>
      </c>
      <c r="D378" s="115">
        <v>2</v>
      </c>
      <c r="E378" s="28" t="s">
        <v>648</v>
      </c>
      <c r="F378" s="23" t="s">
        <v>834</v>
      </c>
      <c r="G378" s="522"/>
      <c r="H378" s="728"/>
      <c r="I378" s="728"/>
    </row>
    <row r="379" spans="1:12" ht="57.75" customHeight="1">
      <c r="A379" s="56"/>
      <c r="B379" s="23"/>
      <c r="C379" s="19" t="s">
        <v>835</v>
      </c>
      <c r="D379" s="115">
        <v>2</v>
      </c>
      <c r="E379" s="28" t="s">
        <v>540</v>
      </c>
      <c r="F379" s="23" t="s">
        <v>836</v>
      </c>
      <c r="G379" s="478"/>
      <c r="H379" s="728"/>
      <c r="I379" s="728"/>
    </row>
    <row r="380" spans="1:12" ht="47.25">
      <c r="A380" s="56" t="s">
        <v>837</v>
      </c>
      <c r="B380" s="19" t="s">
        <v>838</v>
      </c>
      <c r="C380" s="23" t="s">
        <v>839</v>
      </c>
      <c r="D380" s="115">
        <v>2</v>
      </c>
      <c r="E380" s="28" t="s">
        <v>540</v>
      </c>
      <c r="F380" s="28"/>
      <c r="G380" s="522"/>
      <c r="H380" s="728"/>
      <c r="I380" s="728"/>
    </row>
    <row r="381" spans="1:12" ht="30">
      <c r="A381" s="56"/>
      <c r="B381" s="19"/>
      <c r="C381" s="23" t="s">
        <v>840</v>
      </c>
      <c r="D381" s="115">
        <v>2</v>
      </c>
      <c r="E381" s="28" t="s">
        <v>648</v>
      </c>
      <c r="F381" s="28"/>
      <c r="G381" s="522"/>
      <c r="H381" s="728"/>
      <c r="I381" s="728"/>
    </row>
    <row r="382" spans="1:12" ht="30" customHeight="1">
      <c r="A382" s="56"/>
      <c r="B382" s="19"/>
      <c r="C382" s="23" t="s">
        <v>841</v>
      </c>
      <c r="D382" s="115">
        <v>2</v>
      </c>
      <c r="E382" s="28" t="s">
        <v>379</v>
      </c>
      <c r="F382" s="28"/>
      <c r="G382" s="522"/>
      <c r="H382" s="728"/>
      <c r="I382" s="728"/>
    </row>
    <row r="383" spans="1:12" ht="45">
      <c r="A383" s="56" t="s">
        <v>842</v>
      </c>
      <c r="B383" s="19" t="s">
        <v>843</v>
      </c>
      <c r="C383" s="23" t="s">
        <v>844</v>
      </c>
      <c r="D383" s="115">
        <v>2</v>
      </c>
      <c r="E383" s="28" t="s">
        <v>653</v>
      </c>
      <c r="F383" s="23" t="s">
        <v>845</v>
      </c>
      <c r="G383" s="522"/>
      <c r="H383" s="728"/>
      <c r="I383" s="728"/>
    </row>
    <row r="384" spans="1:12" ht="45">
      <c r="A384" s="56" t="s">
        <v>846</v>
      </c>
      <c r="B384" s="19" t="s">
        <v>847</v>
      </c>
      <c r="C384" s="19" t="s">
        <v>848</v>
      </c>
      <c r="D384" s="115">
        <v>2</v>
      </c>
      <c r="E384" s="28" t="s">
        <v>653</v>
      </c>
      <c r="F384" s="23" t="s">
        <v>849</v>
      </c>
      <c r="G384" s="522"/>
      <c r="H384" s="728"/>
      <c r="I384" s="728"/>
    </row>
    <row r="385" spans="1:9" ht="31.5">
      <c r="A385" s="56"/>
      <c r="B385" s="19"/>
      <c r="C385" s="19" t="s">
        <v>850</v>
      </c>
      <c r="D385" s="115">
        <v>2</v>
      </c>
      <c r="E385" s="28" t="s">
        <v>851</v>
      </c>
      <c r="F385" s="23" t="s">
        <v>852</v>
      </c>
      <c r="G385" s="522"/>
      <c r="H385" s="728"/>
      <c r="I385" s="728"/>
    </row>
    <row r="386" spans="1:9" ht="18.75">
      <c r="A386" s="63" t="s">
        <v>75</v>
      </c>
      <c r="B386" s="915" t="s">
        <v>74</v>
      </c>
      <c r="C386" s="915"/>
      <c r="D386" s="915"/>
      <c r="E386" s="915"/>
      <c r="F386" s="915"/>
      <c r="G386" s="916"/>
      <c r="H386" s="728">
        <f>SUM(D387:D388)</f>
        <v>4</v>
      </c>
      <c r="I386" s="728">
        <f>COUNT(D387:D388)*2</f>
        <v>4</v>
      </c>
    </row>
    <row r="387" spans="1:9" ht="60">
      <c r="A387" s="56" t="s">
        <v>853</v>
      </c>
      <c r="B387" s="23" t="s">
        <v>854</v>
      </c>
      <c r="C387" s="23" t="s">
        <v>855</v>
      </c>
      <c r="D387" s="115">
        <v>2</v>
      </c>
      <c r="E387" s="28" t="s">
        <v>379</v>
      </c>
      <c r="F387" s="23" t="s">
        <v>856</v>
      </c>
      <c r="G387" s="522"/>
      <c r="H387" s="728"/>
      <c r="I387" s="728"/>
    </row>
    <row r="388" spans="1:9" ht="60">
      <c r="A388" s="56" t="s">
        <v>857</v>
      </c>
      <c r="B388" s="23" t="s">
        <v>858</v>
      </c>
      <c r="C388" s="23" t="s">
        <v>859</v>
      </c>
      <c r="D388" s="115">
        <v>2</v>
      </c>
      <c r="E388" s="28" t="s">
        <v>379</v>
      </c>
      <c r="F388" s="23"/>
      <c r="G388" s="522"/>
      <c r="H388" s="728"/>
      <c r="I388" s="728"/>
    </row>
    <row r="389" spans="1:9" ht="18.75">
      <c r="A389" s="63" t="s">
        <v>73</v>
      </c>
      <c r="B389" s="915" t="s">
        <v>72</v>
      </c>
      <c r="C389" s="915"/>
      <c r="D389" s="915"/>
      <c r="E389" s="915"/>
      <c r="F389" s="915"/>
      <c r="G389" s="916"/>
      <c r="H389" s="728">
        <f>SUM(D390:D394)</f>
        <v>10</v>
      </c>
      <c r="I389" s="728">
        <f>COUNT(D390:D394)*2</f>
        <v>10</v>
      </c>
    </row>
    <row r="390" spans="1:9" ht="45">
      <c r="A390" s="56" t="s">
        <v>860</v>
      </c>
      <c r="B390" s="23" t="s">
        <v>861</v>
      </c>
      <c r="C390" s="23" t="s">
        <v>862</v>
      </c>
      <c r="D390" s="115">
        <v>2</v>
      </c>
      <c r="E390" s="28" t="s">
        <v>648</v>
      </c>
      <c r="F390" s="28"/>
      <c r="G390" s="522"/>
      <c r="H390" s="728"/>
      <c r="I390" s="728"/>
    </row>
    <row r="391" spans="1:9" ht="62.25" customHeight="1">
      <c r="A391" s="56" t="s">
        <v>863</v>
      </c>
      <c r="B391" s="23" t="s">
        <v>864</v>
      </c>
      <c r="C391" s="30" t="s">
        <v>865</v>
      </c>
      <c r="D391" s="598">
        <v>2</v>
      </c>
      <c r="E391" s="26" t="s">
        <v>648</v>
      </c>
      <c r="F391" s="28"/>
      <c r="G391" s="522"/>
      <c r="H391" s="728"/>
      <c r="I391" s="728"/>
    </row>
    <row r="392" spans="1:9" ht="45">
      <c r="A392" s="56"/>
      <c r="B392" s="23"/>
      <c r="C392" s="23" t="s">
        <v>866</v>
      </c>
      <c r="D392" s="115">
        <v>2</v>
      </c>
      <c r="E392" s="28" t="s">
        <v>540</v>
      </c>
      <c r="F392" s="28"/>
      <c r="G392" s="522"/>
      <c r="H392" s="728"/>
      <c r="I392" s="728"/>
    </row>
    <row r="393" spans="1:9" ht="30">
      <c r="A393" s="56"/>
      <c r="B393" s="23"/>
      <c r="C393" s="23" t="s">
        <v>867</v>
      </c>
      <c r="D393" s="115">
        <v>2</v>
      </c>
      <c r="E393" s="28" t="s">
        <v>648</v>
      </c>
      <c r="F393" s="28"/>
      <c r="G393" s="522"/>
      <c r="H393" s="728"/>
      <c r="I393" s="728"/>
    </row>
    <row r="394" spans="1:9" ht="40.5" customHeight="1">
      <c r="A394" s="56"/>
      <c r="B394" s="23"/>
      <c r="C394" s="23" t="s">
        <v>868</v>
      </c>
      <c r="D394" s="115">
        <v>2</v>
      </c>
      <c r="E394" s="28" t="s">
        <v>271</v>
      </c>
      <c r="F394" s="28"/>
      <c r="G394" s="522"/>
      <c r="H394" s="728"/>
      <c r="I394" s="728"/>
    </row>
    <row r="395" spans="1:9" ht="18.75">
      <c r="A395" s="63" t="s">
        <v>71</v>
      </c>
      <c r="B395" s="915" t="s">
        <v>70</v>
      </c>
      <c r="C395" s="915"/>
      <c r="D395" s="915"/>
      <c r="E395" s="915"/>
      <c r="F395" s="915"/>
      <c r="G395" s="916"/>
      <c r="H395" s="728">
        <f>SUM(D396:D406)</f>
        <v>22</v>
      </c>
      <c r="I395" s="728">
        <f>COUNT(D396:D406)*2</f>
        <v>22</v>
      </c>
    </row>
    <row r="396" spans="1:9" ht="126.75" customHeight="1">
      <c r="A396" s="56" t="s">
        <v>869</v>
      </c>
      <c r="B396" s="19" t="s">
        <v>870</v>
      </c>
      <c r="C396" s="23" t="s">
        <v>871</v>
      </c>
      <c r="D396" s="115">
        <v>2</v>
      </c>
      <c r="E396" s="28" t="s">
        <v>271</v>
      </c>
      <c r="F396" s="23" t="s">
        <v>872</v>
      </c>
      <c r="G396" s="522"/>
      <c r="H396" s="728"/>
      <c r="I396" s="728"/>
    </row>
    <row r="397" spans="1:9" ht="75">
      <c r="A397" s="56"/>
      <c r="B397" s="19"/>
      <c r="C397" s="23" t="s">
        <v>873</v>
      </c>
      <c r="D397" s="115">
        <v>2</v>
      </c>
      <c r="E397" s="28" t="s">
        <v>540</v>
      </c>
      <c r="F397" s="23" t="s">
        <v>874</v>
      </c>
      <c r="G397" s="522"/>
      <c r="H397" s="728"/>
      <c r="I397" s="728"/>
    </row>
    <row r="398" spans="1:9" ht="89.25" customHeight="1">
      <c r="A398" s="56"/>
      <c r="B398" s="19"/>
      <c r="C398" s="23" t="s">
        <v>875</v>
      </c>
      <c r="D398" s="115">
        <v>2</v>
      </c>
      <c r="E398" s="28" t="s">
        <v>540</v>
      </c>
      <c r="F398" s="23" t="s">
        <v>876</v>
      </c>
      <c r="G398" s="522"/>
      <c r="H398" s="728"/>
      <c r="I398" s="728"/>
    </row>
    <row r="399" spans="1:9" ht="63">
      <c r="A399" s="56" t="s">
        <v>877</v>
      </c>
      <c r="B399" s="19" t="s">
        <v>878</v>
      </c>
      <c r="C399" s="19" t="s">
        <v>879</v>
      </c>
      <c r="D399" s="115">
        <v>2</v>
      </c>
      <c r="E399" s="28" t="s">
        <v>648</v>
      </c>
      <c r="F399" s="28"/>
      <c r="G399" s="522"/>
      <c r="H399" s="728"/>
      <c r="I399" s="728"/>
    </row>
    <row r="400" spans="1:9" ht="45">
      <c r="A400" s="56"/>
      <c r="B400" s="19"/>
      <c r="C400" s="23" t="s">
        <v>880</v>
      </c>
      <c r="D400" s="115">
        <v>2</v>
      </c>
      <c r="E400" s="28" t="s">
        <v>653</v>
      </c>
      <c r="F400" s="28"/>
      <c r="G400" s="522"/>
      <c r="H400" s="728"/>
      <c r="I400" s="728"/>
    </row>
    <row r="401" spans="1:9" ht="63">
      <c r="A401" s="56" t="s">
        <v>881</v>
      </c>
      <c r="B401" s="19" t="s">
        <v>882</v>
      </c>
      <c r="C401" s="74" t="s">
        <v>883</v>
      </c>
      <c r="D401" s="115">
        <v>2</v>
      </c>
      <c r="E401" s="28" t="s">
        <v>379</v>
      </c>
      <c r="F401" s="23"/>
      <c r="G401" s="522"/>
      <c r="H401" s="728"/>
      <c r="I401" s="728"/>
    </row>
    <row r="402" spans="1:9" ht="60">
      <c r="A402" s="56"/>
      <c r="B402" s="19"/>
      <c r="C402" s="23" t="s">
        <v>884</v>
      </c>
      <c r="D402" s="115">
        <v>2</v>
      </c>
      <c r="E402" s="28" t="s">
        <v>341</v>
      </c>
      <c r="F402" s="23" t="s">
        <v>885</v>
      </c>
      <c r="G402" s="522"/>
      <c r="H402" s="728"/>
      <c r="I402" s="728"/>
    </row>
    <row r="403" spans="1:9" ht="48" customHeight="1">
      <c r="A403" s="56"/>
      <c r="B403" s="19"/>
      <c r="C403" s="23" t="s">
        <v>886</v>
      </c>
      <c r="D403" s="115">
        <v>2</v>
      </c>
      <c r="E403" s="28" t="s">
        <v>341</v>
      </c>
      <c r="F403" s="30" t="s">
        <v>887</v>
      </c>
      <c r="G403" s="522"/>
      <c r="H403" s="728"/>
      <c r="I403" s="728"/>
    </row>
    <row r="404" spans="1:9" ht="30">
      <c r="A404" s="56"/>
      <c r="B404" s="19"/>
      <c r="C404" s="23" t="s">
        <v>888</v>
      </c>
      <c r="D404" s="115">
        <v>2</v>
      </c>
      <c r="E404" s="28" t="s">
        <v>653</v>
      </c>
      <c r="F404" s="23"/>
      <c r="G404" s="522"/>
      <c r="H404" s="728"/>
      <c r="I404" s="728"/>
    </row>
    <row r="405" spans="1:9" ht="85.5" customHeight="1">
      <c r="A405" s="56" t="s">
        <v>889</v>
      </c>
      <c r="B405" s="19" t="s">
        <v>890</v>
      </c>
      <c r="C405" s="19" t="s">
        <v>891</v>
      </c>
      <c r="D405" s="115">
        <v>2</v>
      </c>
      <c r="E405" s="28" t="s">
        <v>271</v>
      </c>
      <c r="F405" s="28"/>
      <c r="G405" s="522"/>
      <c r="H405" s="728"/>
      <c r="I405" s="728"/>
    </row>
    <row r="406" spans="1:9" ht="45">
      <c r="A406" s="56" t="s">
        <v>892</v>
      </c>
      <c r="B406" s="19" t="s">
        <v>893</v>
      </c>
      <c r="C406" s="23" t="s">
        <v>894</v>
      </c>
      <c r="D406" s="115">
        <v>2</v>
      </c>
      <c r="E406" s="28" t="s">
        <v>895</v>
      </c>
      <c r="F406" s="28"/>
      <c r="G406" s="522"/>
      <c r="H406" s="728"/>
      <c r="I406" s="728"/>
    </row>
    <row r="407" spans="1:9" ht="18.75">
      <c r="A407" s="63" t="s">
        <v>69</v>
      </c>
      <c r="B407" s="915" t="s">
        <v>68</v>
      </c>
      <c r="C407" s="915"/>
      <c r="D407" s="915"/>
      <c r="E407" s="915"/>
      <c r="F407" s="915"/>
      <c r="G407" s="916"/>
      <c r="H407" s="728">
        <f>SUM(D408:D415)</f>
        <v>16</v>
      </c>
      <c r="I407" s="728">
        <f>COUNT(D408:D415)*2</f>
        <v>16</v>
      </c>
    </row>
    <row r="408" spans="1:9" ht="31.5">
      <c r="A408" s="56" t="s">
        <v>896</v>
      </c>
      <c r="B408" s="19" t="s">
        <v>897</v>
      </c>
      <c r="C408" s="23" t="s">
        <v>898</v>
      </c>
      <c r="D408" s="115">
        <v>2</v>
      </c>
      <c r="E408" s="28" t="s">
        <v>648</v>
      </c>
      <c r="F408" s="23" t="s">
        <v>899</v>
      </c>
      <c r="G408" s="522"/>
      <c r="H408" s="728"/>
      <c r="I408" s="728"/>
    </row>
    <row r="409" spans="1:9" ht="31.5">
      <c r="A409" s="56" t="s">
        <v>900</v>
      </c>
      <c r="B409" s="19" t="s">
        <v>901</v>
      </c>
      <c r="C409" s="23" t="s">
        <v>902</v>
      </c>
      <c r="D409" s="115">
        <v>2</v>
      </c>
      <c r="E409" s="28" t="s">
        <v>648</v>
      </c>
      <c r="F409" s="23" t="s">
        <v>903</v>
      </c>
      <c r="G409" s="522"/>
      <c r="H409" s="728"/>
      <c r="I409" s="728"/>
    </row>
    <row r="410" spans="1:9" ht="31.5">
      <c r="A410" s="56" t="s">
        <v>904</v>
      </c>
      <c r="B410" s="19" t="s">
        <v>905</v>
      </c>
      <c r="C410" s="23" t="s">
        <v>906</v>
      </c>
      <c r="D410" s="115">
        <v>2</v>
      </c>
      <c r="E410" s="28" t="s">
        <v>648</v>
      </c>
      <c r="F410" s="23" t="s">
        <v>907</v>
      </c>
      <c r="G410" s="522"/>
      <c r="H410" s="728"/>
      <c r="I410" s="728"/>
    </row>
    <row r="411" spans="1:9" ht="31.5">
      <c r="A411" s="56" t="s">
        <v>908</v>
      </c>
      <c r="B411" s="51" t="s">
        <v>909</v>
      </c>
      <c r="C411" s="23" t="s">
        <v>910</v>
      </c>
      <c r="D411" s="115">
        <v>2</v>
      </c>
      <c r="E411" s="28" t="s">
        <v>648</v>
      </c>
      <c r="F411" s="23" t="s">
        <v>911</v>
      </c>
      <c r="G411" s="522"/>
      <c r="H411" s="728"/>
      <c r="I411" s="728"/>
    </row>
    <row r="412" spans="1:9" ht="75">
      <c r="A412" s="56" t="s">
        <v>912</v>
      </c>
      <c r="B412" s="19" t="s">
        <v>913</v>
      </c>
      <c r="C412" s="23" t="s">
        <v>914</v>
      </c>
      <c r="D412" s="115">
        <v>2</v>
      </c>
      <c r="E412" s="28" t="s">
        <v>379</v>
      </c>
      <c r="F412" s="23" t="s">
        <v>915</v>
      </c>
      <c r="G412" s="522"/>
      <c r="H412" s="728"/>
      <c r="I412" s="728"/>
    </row>
    <row r="413" spans="1:9" ht="45">
      <c r="A413" s="56" t="s">
        <v>916</v>
      </c>
      <c r="B413" s="19" t="s">
        <v>917</v>
      </c>
      <c r="C413" s="23" t="s">
        <v>918</v>
      </c>
      <c r="D413" s="115">
        <v>2</v>
      </c>
      <c r="E413" s="28" t="s">
        <v>377</v>
      </c>
      <c r="F413" s="23" t="s">
        <v>919</v>
      </c>
      <c r="G413" s="522"/>
      <c r="H413" s="728"/>
      <c r="I413" s="728"/>
    </row>
    <row r="414" spans="1:9" ht="30">
      <c r="A414" s="56"/>
      <c r="B414" s="19"/>
      <c r="C414" s="23" t="s">
        <v>920</v>
      </c>
      <c r="D414" s="115">
        <v>2</v>
      </c>
      <c r="E414" s="28" t="s">
        <v>377</v>
      </c>
      <c r="F414" s="28"/>
      <c r="G414" s="522" t="s">
        <v>6635</v>
      </c>
      <c r="H414" s="728"/>
      <c r="I414" s="728"/>
    </row>
    <row r="415" spans="1:9" ht="31.5">
      <c r="A415" s="56" t="s">
        <v>921</v>
      </c>
      <c r="B415" s="19" t="s">
        <v>922</v>
      </c>
      <c r="C415" s="23" t="s">
        <v>923</v>
      </c>
      <c r="D415" s="115">
        <v>2</v>
      </c>
      <c r="E415" s="28" t="s">
        <v>379</v>
      </c>
      <c r="F415" s="28"/>
      <c r="G415" s="522"/>
      <c r="H415" s="728"/>
      <c r="I415" s="728"/>
    </row>
    <row r="416" spans="1:9" ht="18.75">
      <c r="A416" s="63" t="s">
        <v>67</v>
      </c>
      <c r="B416" s="915" t="s">
        <v>66</v>
      </c>
      <c r="C416" s="915"/>
      <c r="D416" s="915"/>
      <c r="E416" s="915"/>
      <c r="F416" s="915"/>
      <c r="G416" s="916"/>
      <c r="H416" s="728">
        <f>SUM(D417:D424)</f>
        <v>16</v>
      </c>
      <c r="I416" s="728">
        <f>COUNT(D417:D424)*2</f>
        <v>16</v>
      </c>
    </row>
    <row r="417" spans="1:12" ht="144" customHeight="1">
      <c r="A417" s="56" t="s">
        <v>924</v>
      </c>
      <c r="B417" s="19" t="s">
        <v>925</v>
      </c>
      <c r="C417" s="23" t="s">
        <v>926</v>
      </c>
      <c r="D417" s="115">
        <v>2</v>
      </c>
      <c r="E417" s="28" t="s">
        <v>540</v>
      </c>
      <c r="F417" s="23" t="s">
        <v>927</v>
      </c>
      <c r="G417" s="522"/>
      <c r="H417" s="728"/>
      <c r="I417" s="728"/>
    </row>
    <row r="418" spans="1:12" ht="45">
      <c r="A418" s="56"/>
      <c r="B418" s="19"/>
      <c r="C418" s="42" t="s">
        <v>928</v>
      </c>
      <c r="D418" s="115">
        <v>2</v>
      </c>
      <c r="E418" s="28" t="s">
        <v>540</v>
      </c>
      <c r="F418" s="23"/>
      <c r="G418" s="522"/>
      <c r="H418" s="728"/>
      <c r="I418" s="728"/>
    </row>
    <row r="419" spans="1:12" ht="30">
      <c r="A419" s="56"/>
      <c r="B419" s="19"/>
      <c r="C419" s="42" t="s">
        <v>929</v>
      </c>
      <c r="D419" s="115">
        <v>2</v>
      </c>
      <c r="E419" s="28" t="s">
        <v>424</v>
      </c>
      <c r="F419" s="23"/>
      <c r="G419" s="522"/>
      <c r="H419" s="728"/>
      <c r="I419" s="728"/>
    </row>
    <row r="420" spans="1:12" ht="63" customHeight="1">
      <c r="A420" s="56"/>
      <c r="B420" s="19"/>
      <c r="C420" s="42" t="s">
        <v>930</v>
      </c>
      <c r="D420" s="115">
        <v>2</v>
      </c>
      <c r="E420" s="28" t="s">
        <v>540</v>
      </c>
      <c r="F420" s="23"/>
      <c r="G420" s="522"/>
      <c r="H420" s="728"/>
      <c r="I420" s="728"/>
    </row>
    <row r="421" spans="1:12" ht="45">
      <c r="A421" s="56" t="s">
        <v>931</v>
      </c>
      <c r="B421" s="19" t="s">
        <v>932</v>
      </c>
      <c r="C421" s="23" t="s">
        <v>933</v>
      </c>
      <c r="D421" s="115">
        <v>2</v>
      </c>
      <c r="E421" s="28" t="s">
        <v>934</v>
      </c>
      <c r="F421" s="23" t="s">
        <v>935</v>
      </c>
      <c r="G421" s="522"/>
      <c r="H421" s="728"/>
      <c r="I421" s="728"/>
    </row>
    <row r="422" spans="1:12" ht="75">
      <c r="A422" s="56"/>
      <c r="B422" s="19"/>
      <c r="C422" s="42" t="s">
        <v>936</v>
      </c>
      <c r="D422" s="115">
        <v>2</v>
      </c>
      <c r="E422" s="28" t="s">
        <v>648</v>
      </c>
      <c r="F422" s="50"/>
      <c r="G422" s="522"/>
      <c r="H422" s="728"/>
      <c r="I422" s="728"/>
    </row>
    <row r="423" spans="1:12" ht="45">
      <c r="A423" s="56"/>
      <c r="B423" s="19"/>
      <c r="C423" s="23" t="s">
        <v>937</v>
      </c>
      <c r="D423" s="115">
        <v>2</v>
      </c>
      <c r="E423" s="28" t="s">
        <v>540</v>
      </c>
      <c r="F423" s="23"/>
      <c r="G423" s="522"/>
      <c r="H423" s="728"/>
      <c r="I423" s="728"/>
    </row>
    <row r="424" spans="1:12" ht="45">
      <c r="A424" s="56" t="s">
        <v>938</v>
      </c>
      <c r="B424" s="19" t="s">
        <v>939</v>
      </c>
      <c r="C424" s="23" t="s">
        <v>940</v>
      </c>
      <c r="D424" s="115">
        <v>2</v>
      </c>
      <c r="E424" s="28" t="s">
        <v>895</v>
      </c>
      <c r="F424" s="28"/>
      <c r="G424" s="522"/>
      <c r="H424" s="728"/>
      <c r="I424" s="728"/>
    </row>
    <row r="425" spans="1:12" ht="18.75" hidden="1">
      <c r="A425" s="68" t="s">
        <v>65</v>
      </c>
      <c r="B425" s="925" t="s">
        <v>64</v>
      </c>
      <c r="C425" s="926"/>
      <c r="D425" s="926"/>
      <c r="E425" s="926"/>
      <c r="F425" s="926"/>
      <c r="G425" s="927"/>
      <c r="H425" s="514">
        <f>SUM(D426:D428)</f>
        <v>0</v>
      </c>
      <c r="I425" s="514">
        <f>COUNT(D426:D428)*2</f>
        <v>0</v>
      </c>
      <c r="J425" s="514"/>
      <c r="K425" s="262"/>
      <c r="L425" s="262"/>
    </row>
    <row r="426" spans="1:12" ht="45" hidden="1">
      <c r="A426" s="27" t="s">
        <v>942</v>
      </c>
      <c r="B426" s="23" t="s">
        <v>943</v>
      </c>
      <c r="C426" s="23"/>
      <c r="D426" s="52"/>
      <c r="E426" s="28"/>
      <c r="F426" s="23"/>
      <c r="G426" s="41"/>
      <c r="H426" s="516"/>
      <c r="I426" s="516"/>
      <c r="J426" s="516"/>
      <c r="K426" s="26"/>
      <c r="L426" s="26"/>
    </row>
    <row r="427" spans="1:12" ht="30" hidden="1">
      <c r="A427" s="27" t="s">
        <v>944</v>
      </c>
      <c r="B427" s="23" t="s">
        <v>945</v>
      </c>
      <c r="C427" s="28"/>
      <c r="D427" s="52"/>
      <c r="E427" s="28"/>
      <c r="F427" s="28"/>
      <c r="G427" s="41"/>
      <c r="H427" s="516"/>
      <c r="I427" s="516"/>
      <c r="J427" s="516"/>
      <c r="K427" s="26"/>
      <c r="L427" s="26"/>
    </row>
    <row r="428" spans="1:12" ht="63" hidden="1">
      <c r="A428" s="27" t="s">
        <v>946</v>
      </c>
      <c r="B428" s="33" t="s">
        <v>947</v>
      </c>
      <c r="C428" s="69"/>
      <c r="D428" s="535"/>
      <c r="E428" s="34"/>
      <c r="F428" s="34"/>
      <c r="G428" s="49"/>
      <c r="H428" s="512"/>
      <c r="I428" s="512"/>
      <c r="J428" s="512"/>
      <c r="K428" s="127"/>
      <c r="L428" s="127"/>
    </row>
    <row r="429" spans="1:12" ht="32.65" customHeight="1">
      <c r="A429" s="63" t="s">
        <v>63</v>
      </c>
      <c r="B429" s="915" t="s">
        <v>62</v>
      </c>
      <c r="C429" s="915"/>
      <c r="D429" s="915"/>
      <c r="E429" s="915"/>
      <c r="F429" s="915"/>
      <c r="G429" s="916"/>
      <c r="H429" s="728">
        <f>SUM(D430:D455)</f>
        <v>52</v>
      </c>
      <c r="I429" s="728">
        <f>COUNT(D430:D455)*2</f>
        <v>52</v>
      </c>
    </row>
    <row r="430" spans="1:12" ht="76.5" customHeight="1">
      <c r="A430" s="56" t="s">
        <v>948</v>
      </c>
      <c r="B430" s="19" t="s">
        <v>949</v>
      </c>
      <c r="C430" s="23" t="s">
        <v>950</v>
      </c>
      <c r="D430" s="115">
        <v>2</v>
      </c>
      <c r="E430" s="28" t="s">
        <v>271</v>
      </c>
      <c r="F430" s="23" t="s">
        <v>951</v>
      </c>
      <c r="G430" s="522"/>
      <c r="H430" s="728"/>
      <c r="I430" s="728"/>
    </row>
    <row r="431" spans="1:12" ht="15.75">
      <c r="A431" s="56"/>
      <c r="B431" s="19"/>
      <c r="C431" s="23" t="s">
        <v>952</v>
      </c>
      <c r="D431" s="115">
        <v>2</v>
      </c>
      <c r="E431" s="28" t="s">
        <v>379</v>
      </c>
      <c r="F431" s="28"/>
      <c r="G431" s="522"/>
      <c r="H431" s="728"/>
      <c r="I431" s="728"/>
    </row>
    <row r="432" spans="1:12" ht="30">
      <c r="A432" s="56"/>
      <c r="B432" s="19"/>
      <c r="C432" s="23" t="s">
        <v>953</v>
      </c>
      <c r="D432" s="115">
        <v>2</v>
      </c>
      <c r="E432" s="28" t="s">
        <v>341</v>
      </c>
      <c r="F432" s="28"/>
      <c r="G432" s="522"/>
      <c r="H432" s="728"/>
      <c r="I432" s="728"/>
    </row>
    <row r="433" spans="1:9" ht="48.75" customHeight="1">
      <c r="A433" s="56"/>
      <c r="B433" s="19"/>
      <c r="C433" s="23" t="s">
        <v>954</v>
      </c>
      <c r="D433" s="115">
        <v>2</v>
      </c>
      <c r="E433" s="28" t="s">
        <v>420</v>
      </c>
      <c r="F433" s="28"/>
      <c r="G433" s="522"/>
      <c r="H433" s="728"/>
      <c r="I433" s="728"/>
    </row>
    <row r="434" spans="1:9" ht="45">
      <c r="A434" s="56" t="s">
        <v>955</v>
      </c>
      <c r="B434" s="19" t="s">
        <v>956</v>
      </c>
      <c r="C434" s="23" t="s">
        <v>957</v>
      </c>
      <c r="D434" s="115">
        <v>2</v>
      </c>
      <c r="E434" s="28" t="s">
        <v>341</v>
      </c>
      <c r="F434" s="23" t="s">
        <v>958</v>
      </c>
      <c r="G434" s="522"/>
      <c r="H434" s="728"/>
      <c r="I434" s="728"/>
    </row>
    <row r="435" spans="1:9" ht="30">
      <c r="A435" s="56"/>
      <c r="B435" s="19"/>
      <c r="C435" s="23" t="s">
        <v>959</v>
      </c>
      <c r="D435" s="115">
        <v>2</v>
      </c>
      <c r="E435" s="28" t="s">
        <v>540</v>
      </c>
      <c r="F435" s="23"/>
      <c r="G435" s="522"/>
      <c r="H435" s="728"/>
      <c r="I435" s="728"/>
    </row>
    <row r="436" spans="1:9" ht="15.75">
      <c r="A436" s="56"/>
      <c r="B436" s="19"/>
      <c r="C436" s="23" t="s">
        <v>960</v>
      </c>
      <c r="D436" s="115">
        <v>2</v>
      </c>
      <c r="E436" s="28" t="s">
        <v>540</v>
      </c>
      <c r="F436" s="23"/>
      <c r="G436" s="522"/>
      <c r="H436" s="728"/>
      <c r="I436" s="728"/>
    </row>
    <row r="437" spans="1:9" ht="31.5">
      <c r="A437" s="56" t="s">
        <v>961</v>
      </c>
      <c r="B437" s="19" t="s">
        <v>962</v>
      </c>
      <c r="C437" s="23" t="s">
        <v>963</v>
      </c>
      <c r="D437" s="115">
        <v>2</v>
      </c>
      <c r="E437" s="28" t="s">
        <v>540</v>
      </c>
      <c r="F437" s="28"/>
      <c r="G437" s="522"/>
      <c r="H437" s="728"/>
      <c r="I437" s="728"/>
    </row>
    <row r="438" spans="1:9" ht="30">
      <c r="A438" s="56"/>
      <c r="B438" s="19"/>
      <c r="C438" s="23" t="s">
        <v>964</v>
      </c>
      <c r="D438" s="115">
        <v>2</v>
      </c>
      <c r="E438" s="28" t="s">
        <v>540</v>
      </c>
      <c r="F438" s="28"/>
      <c r="G438" s="522"/>
      <c r="H438" s="728"/>
      <c r="I438" s="728"/>
    </row>
    <row r="439" spans="1:9" ht="30">
      <c r="A439" s="56"/>
      <c r="B439" s="19"/>
      <c r="C439" s="23" t="s">
        <v>965</v>
      </c>
      <c r="D439" s="115">
        <v>2</v>
      </c>
      <c r="E439" s="28" t="s">
        <v>540</v>
      </c>
      <c r="F439" s="28"/>
      <c r="G439" s="522"/>
      <c r="H439" s="728"/>
      <c r="I439" s="728"/>
    </row>
    <row r="440" spans="1:9" ht="45">
      <c r="A440" s="56"/>
      <c r="B440" s="19"/>
      <c r="C440" s="23" t="s">
        <v>966</v>
      </c>
      <c r="D440" s="115">
        <v>2</v>
      </c>
      <c r="E440" s="28" t="s">
        <v>540</v>
      </c>
      <c r="F440" s="28"/>
      <c r="G440" s="522"/>
      <c r="H440" s="728"/>
      <c r="I440" s="728"/>
    </row>
    <row r="441" spans="1:9" ht="30">
      <c r="A441" s="56"/>
      <c r="B441" s="19"/>
      <c r="C441" s="23" t="s">
        <v>967</v>
      </c>
      <c r="D441" s="115">
        <v>2</v>
      </c>
      <c r="E441" s="28" t="s">
        <v>540</v>
      </c>
      <c r="F441" s="28"/>
      <c r="G441" s="522"/>
      <c r="H441" s="728"/>
      <c r="I441" s="728"/>
    </row>
    <row r="442" spans="1:9" ht="34.5" customHeight="1">
      <c r="A442" s="56"/>
      <c r="B442" s="19"/>
      <c r="C442" s="23" t="s">
        <v>968</v>
      </c>
      <c r="D442" s="115">
        <v>2</v>
      </c>
      <c r="E442" s="28" t="s">
        <v>540</v>
      </c>
      <c r="F442" s="28"/>
      <c r="G442" s="522"/>
      <c r="H442" s="728"/>
      <c r="I442" s="728"/>
    </row>
    <row r="443" spans="1:9" ht="63">
      <c r="A443" s="56" t="s">
        <v>969</v>
      </c>
      <c r="B443" s="51" t="s">
        <v>970</v>
      </c>
      <c r="C443" s="23" t="s">
        <v>971</v>
      </c>
      <c r="D443" s="115">
        <v>2</v>
      </c>
      <c r="E443" s="28" t="s">
        <v>540</v>
      </c>
      <c r="F443" s="28"/>
      <c r="G443" s="522"/>
      <c r="H443" s="728"/>
      <c r="I443" s="728"/>
    </row>
    <row r="444" spans="1:9" ht="15.75">
      <c r="A444" s="56"/>
      <c r="B444" s="51"/>
      <c r="C444" s="23" t="s">
        <v>972</v>
      </c>
      <c r="D444" s="115">
        <v>2</v>
      </c>
      <c r="E444" s="28" t="s">
        <v>341</v>
      </c>
      <c r="F444" s="28"/>
      <c r="G444" s="522"/>
      <c r="H444" s="728"/>
      <c r="I444" s="728"/>
    </row>
    <row r="445" spans="1:9" ht="75">
      <c r="A445" s="56"/>
      <c r="B445" s="51"/>
      <c r="C445" s="20" t="s">
        <v>973</v>
      </c>
      <c r="D445" s="115">
        <v>2</v>
      </c>
      <c r="E445" s="28" t="s">
        <v>540</v>
      </c>
      <c r="F445" s="28"/>
      <c r="G445" s="522"/>
      <c r="H445" s="728"/>
      <c r="I445" s="728"/>
    </row>
    <row r="446" spans="1:9" ht="90">
      <c r="A446" s="56"/>
      <c r="B446" s="51"/>
      <c r="C446" s="20" t="s">
        <v>974</v>
      </c>
      <c r="D446" s="115">
        <v>2</v>
      </c>
      <c r="E446" s="28" t="s">
        <v>540</v>
      </c>
      <c r="F446" s="28"/>
      <c r="G446" s="522"/>
      <c r="H446" s="728"/>
      <c r="I446" s="728"/>
    </row>
    <row r="447" spans="1:9" ht="30">
      <c r="A447" s="56"/>
      <c r="B447" s="51"/>
      <c r="C447" s="20" t="s">
        <v>975</v>
      </c>
      <c r="D447" s="115">
        <v>2</v>
      </c>
      <c r="E447" s="28" t="s">
        <v>540</v>
      </c>
      <c r="F447" s="28"/>
      <c r="G447" s="522"/>
      <c r="H447" s="728"/>
      <c r="I447" s="728"/>
    </row>
    <row r="448" spans="1:9" ht="45">
      <c r="A448" s="56"/>
      <c r="B448" s="51"/>
      <c r="C448" s="23" t="s">
        <v>976</v>
      </c>
      <c r="D448" s="115">
        <v>2</v>
      </c>
      <c r="E448" s="28" t="s">
        <v>377</v>
      </c>
      <c r="F448" s="28"/>
      <c r="G448" s="522"/>
      <c r="H448" s="728"/>
      <c r="I448" s="728"/>
    </row>
    <row r="449" spans="1:12" ht="45">
      <c r="A449" s="56"/>
      <c r="B449" s="51"/>
      <c r="C449" s="23" t="s">
        <v>977</v>
      </c>
      <c r="D449" s="115">
        <v>2</v>
      </c>
      <c r="E449" s="28" t="s">
        <v>648</v>
      </c>
      <c r="F449" s="28"/>
      <c r="G449" s="522"/>
      <c r="H449" s="728"/>
      <c r="I449" s="728"/>
    </row>
    <row r="450" spans="1:12" ht="64.5" customHeight="1">
      <c r="A450" s="56"/>
      <c r="B450" s="51"/>
      <c r="C450" s="20" t="s">
        <v>978</v>
      </c>
      <c r="D450" s="115">
        <v>2</v>
      </c>
      <c r="E450" s="28" t="s">
        <v>648</v>
      </c>
      <c r="F450" s="28"/>
      <c r="G450" s="522"/>
      <c r="H450" s="728"/>
      <c r="I450" s="728"/>
    </row>
    <row r="451" spans="1:12" ht="63.75" customHeight="1">
      <c r="A451" s="56"/>
      <c r="B451" s="51"/>
      <c r="C451" s="20" t="s">
        <v>979</v>
      </c>
      <c r="D451" s="115">
        <v>2</v>
      </c>
      <c r="E451" s="28" t="s">
        <v>648</v>
      </c>
      <c r="F451" s="28"/>
      <c r="G451" s="522"/>
      <c r="H451" s="728"/>
      <c r="I451" s="728"/>
    </row>
    <row r="452" spans="1:12" ht="45">
      <c r="A452" s="56" t="s">
        <v>980</v>
      </c>
      <c r="B452" s="19" t="s">
        <v>981</v>
      </c>
      <c r="C452" s="23" t="s">
        <v>982</v>
      </c>
      <c r="D452" s="115">
        <v>2</v>
      </c>
      <c r="E452" s="28" t="s">
        <v>653</v>
      </c>
      <c r="F452" s="28"/>
      <c r="G452" s="522"/>
      <c r="H452" s="728"/>
      <c r="I452" s="728"/>
    </row>
    <row r="453" spans="1:12" ht="45">
      <c r="A453" s="56"/>
      <c r="B453" s="19"/>
      <c r="C453" s="23" t="s">
        <v>983</v>
      </c>
      <c r="D453" s="115">
        <v>2</v>
      </c>
      <c r="E453" s="28" t="s">
        <v>984</v>
      </c>
      <c r="F453" s="28"/>
      <c r="G453" s="522"/>
      <c r="H453" s="728"/>
      <c r="I453" s="728"/>
    </row>
    <row r="454" spans="1:12" ht="30">
      <c r="A454" s="56"/>
      <c r="B454" s="19"/>
      <c r="C454" s="23" t="s">
        <v>985</v>
      </c>
      <c r="D454" s="115">
        <v>2</v>
      </c>
      <c r="E454" s="28" t="s">
        <v>540</v>
      </c>
      <c r="F454" s="23" t="s">
        <v>986</v>
      </c>
      <c r="G454" s="522"/>
      <c r="H454" s="728"/>
      <c r="I454" s="728"/>
    </row>
    <row r="455" spans="1:12" ht="45">
      <c r="A455" s="56"/>
      <c r="B455" s="19"/>
      <c r="C455" s="23" t="s">
        <v>987</v>
      </c>
      <c r="D455" s="115">
        <v>2</v>
      </c>
      <c r="E455" s="28" t="s">
        <v>255</v>
      </c>
      <c r="F455" s="23" t="s">
        <v>988</v>
      </c>
      <c r="G455" s="522"/>
      <c r="H455" s="728"/>
      <c r="I455" s="728"/>
    </row>
    <row r="456" spans="1:12" ht="30" customHeight="1">
      <c r="A456" s="63" t="s">
        <v>61</v>
      </c>
      <c r="B456" s="915" t="s">
        <v>60</v>
      </c>
      <c r="C456" s="915"/>
      <c r="D456" s="915"/>
      <c r="E456" s="915"/>
      <c r="F456" s="915"/>
      <c r="G456" s="916"/>
      <c r="H456" s="728">
        <f>SUM(D457:D459)</f>
        <v>4</v>
      </c>
      <c r="I456" s="728">
        <f>COUNT(D457:D459)*2</f>
        <v>4</v>
      </c>
    </row>
    <row r="457" spans="1:12" ht="45">
      <c r="A457" s="56" t="s">
        <v>989</v>
      </c>
      <c r="B457" s="19" t="s">
        <v>990</v>
      </c>
      <c r="C457" s="23" t="s">
        <v>991</v>
      </c>
      <c r="D457" s="115">
        <v>2</v>
      </c>
      <c r="E457" s="28" t="s">
        <v>341</v>
      </c>
      <c r="F457" s="28"/>
      <c r="G457" s="522"/>
      <c r="H457" s="728"/>
      <c r="I457" s="728"/>
    </row>
    <row r="458" spans="1:12" ht="31.5" hidden="1">
      <c r="A458" s="27" t="s">
        <v>992</v>
      </c>
      <c r="B458" s="67" t="s">
        <v>993</v>
      </c>
      <c r="C458" s="65"/>
      <c r="D458" s="541"/>
      <c r="E458" s="65"/>
      <c r="F458" s="65"/>
      <c r="G458" s="526"/>
      <c r="H458" s="513"/>
      <c r="I458" s="513"/>
      <c r="J458" s="513"/>
      <c r="K458" s="180"/>
      <c r="L458" s="180"/>
    </row>
    <row r="459" spans="1:12" ht="45">
      <c r="A459" s="56" t="s">
        <v>994</v>
      </c>
      <c r="B459" s="19" t="s">
        <v>995</v>
      </c>
      <c r="C459" s="23" t="s">
        <v>996</v>
      </c>
      <c r="D459" s="115">
        <v>2</v>
      </c>
      <c r="E459" s="28" t="s">
        <v>540</v>
      </c>
      <c r="F459" s="28"/>
      <c r="G459" s="522"/>
      <c r="H459" s="728"/>
      <c r="I459" s="728"/>
    </row>
    <row r="460" spans="1:12" ht="25.9" customHeight="1">
      <c r="A460" s="63" t="s">
        <v>59</v>
      </c>
      <c r="B460" s="915" t="s">
        <v>58</v>
      </c>
      <c r="C460" s="915"/>
      <c r="D460" s="915"/>
      <c r="E460" s="915"/>
      <c r="F460" s="915"/>
      <c r="G460" s="916"/>
      <c r="H460" s="728">
        <f>SUM(D461:D474)</f>
        <v>14</v>
      </c>
      <c r="I460" s="728">
        <f>COUNT(D461:D474)*2</f>
        <v>14</v>
      </c>
    </row>
    <row r="461" spans="1:12" ht="31.5" hidden="1">
      <c r="A461" s="27" t="s">
        <v>997</v>
      </c>
      <c r="B461" s="75" t="s">
        <v>998</v>
      </c>
      <c r="C461" s="38"/>
      <c r="D461" s="536"/>
      <c r="E461" s="38"/>
      <c r="F461" s="38"/>
      <c r="G461" s="527"/>
      <c r="H461" s="514"/>
      <c r="I461" s="514"/>
      <c r="J461" s="514"/>
      <c r="K461" s="262"/>
      <c r="L461" s="262"/>
    </row>
    <row r="462" spans="1:12" ht="31.5" hidden="1">
      <c r="A462" s="27" t="s">
        <v>999</v>
      </c>
      <c r="B462" s="19" t="s">
        <v>1000</v>
      </c>
      <c r="C462" s="28"/>
      <c r="D462" s="52"/>
      <c r="E462" s="28"/>
      <c r="F462" s="28"/>
      <c r="G462" s="41"/>
      <c r="H462" s="516"/>
      <c r="I462" s="516"/>
      <c r="J462" s="516"/>
      <c r="K462" s="26"/>
      <c r="L462" s="26"/>
    </row>
    <row r="463" spans="1:12" ht="31.5" hidden="1">
      <c r="A463" s="27" t="s">
        <v>1001</v>
      </c>
      <c r="B463" s="19" t="s">
        <v>1002</v>
      </c>
      <c r="C463" s="28"/>
      <c r="D463" s="52"/>
      <c r="E463" s="28"/>
      <c r="F463" s="28"/>
      <c r="G463" s="41"/>
      <c r="H463" s="516"/>
      <c r="I463" s="516"/>
      <c r="J463" s="516"/>
      <c r="K463" s="26"/>
      <c r="L463" s="26"/>
    </row>
    <row r="464" spans="1:12" ht="31.5" hidden="1">
      <c r="A464" s="27" t="s">
        <v>1003</v>
      </c>
      <c r="B464" s="19" t="s">
        <v>1004</v>
      </c>
      <c r="C464" s="28"/>
      <c r="D464" s="52"/>
      <c r="E464" s="28"/>
      <c r="F464" s="28"/>
      <c r="G464" s="41"/>
      <c r="H464" s="516"/>
      <c r="I464" s="516"/>
      <c r="J464" s="516"/>
      <c r="K464" s="26"/>
      <c r="L464" s="26"/>
    </row>
    <row r="465" spans="1:12" ht="31.5" hidden="1">
      <c r="A465" s="27" t="s">
        <v>1005</v>
      </c>
      <c r="B465" s="19" t="s">
        <v>1006</v>
      </c>
      <c r="C465" s="23"/>
      <c r="D465" s="52"/>
      <c r="E465" s="28"/>
      <c r="F465" s="28"/>
      <c r="G465" s="41"/>
      <c r="H465" s="516"/>
      <c r="I465" s="516"/>
      <c r="J465" s="516"/>
      <c r="K465" s="26"/>
      <c r="L465" s="26"/>
    </row>
    <row r="466" spans="1:12" ht="31.5" hidden="1">
      <c r="A466" s="27" t="s">
        <v>1007</v>
      </c>
      <c r="B466" s="19" t="s">
        <v>1008</v>
      </c>
      <c r="C466" s="28"/>
      <c r="D466" s="52"/>
      <c r="E466" s="28"/>
      <c r="F466" s="28"/>
      <c r="G466" s="41"/>
      <c r="H466" s="516"/>
      <c r="I466" s="516"/>
      <c r="J466" s="516"/>
      <c r="K466" s="26"/>
      <c r="L466" s="26"/>
    </row>
    <row r="467" spans="1:12" ht="31.5" hidden="1">
      <c r="A467" s="27" t="s">
        <v>1009</v>
      </c>
      <c r="B467" s="33" t="s">
        <v>1010</v>
      </c>
      <c r="C467" s="34"/>
      <c r="D467" s="535"/>
      <c r="E467" s="34"/>
      <c r="F467" s="34"/>
      <c r="G467" s="49"/>
      <c r="H467" s="512"/>
      <c r="I467" s="512"/>
      <c r="J467" s="512"/>
      <c r="K467" s="127"/>
      <c r="L467" s="127"/>
    </row>
    <row r="468" spans="1:12" ht="45">
      <c r="A468" s="56" t="s">
        <v>1011</v>
      </c>
      <c r="B468" s="19" t="s">
        <v>1012</v>
      </c>
      <c r="C468" s="23" t="s">
        <v>1013</v>
      </c>
      <c r="D468" s="115">
        <v>2</v>
      </c>
      <c r="E468" s="28" t="s">
        <v>653</v>
      </c>
      <c r="F468" s="28"/>
      <c r="G468" s="522"/>
      <c r="H468" s="728"/>
      <c r="I468" s="728"/>
    </row>
    <row r="469" spans="1:12" ht="31.5">
      <c r="A469" s="56" t="s">
        <v>1014</v>
      </c>
      <c r="B469" s="19" t="s">
        <v>1015</v>
      </c>
      <c r="C469" s="20" t="s">
        <v>1016</v>
      </c>
      <c r="D469" s="115">
        <v>2</v>
      </c>
      <c r="E469" s="28" t="s">
        <v>648</v>
      </c>
      <c r="F469" s="28"/>
      <c r="G469" s="522"/>
      <c r="H469" s="728"/>
      <c r="I469" s="728"/>
    </row>
    <row r="470" spans="1:12" ht="30">
      <c r="A470" s="56"/>
      <c r="B470" s="19"/>
      <c r="C470" s="20" t="s">
        <v>1017</v>
      </c>
      <c r="D470" s="115">
        <v>2</v>
      </c>
      <c r="E470" s="28" t="s">
        <v>271</v>
      </c>
      <c r="F470" s="28"/>
      <c r="G470" s="522"/>
      <c r="H470" s="728"/>
      <c r="I470" s="728"/>
    </row>
    <row r="471" spans="1:12" ht="45">
      <c r="A471" s="56"/>
      <c r="B471" s="19"/>
      <c r="C471" s="20" t="s">
        <v>1018</v>
      </c>
      <c r="D471" s="115">
        <v>2</v>
      </c>
      <c r="E471" s="28" t="s">
        <v>648</v>
      </c>
      <c r="F471" s="28"/>
      <c r="G471" s="522"/>
      <c r="H471" s="728"/>
      <c r="I471" s="728"/>
    </row>
    <row r="472" spans="1:12" ht="45">
      <c r="A472" s="56"/>
      <c r="B472" s="19"/>
      <c r="C472" s="20" t="s">
        <v>1019</v>
      </c>
      <c r="D472" s="115">
        <v>2</v>
      </c>
      <c r="E472" s="28" t="s">
        <v>540</v>
      </c>
      <c r="F472" s="28"/>
      <c r="G472" s="522"/>
      <c r="H472" s="728"/>
      <c r="I472" s="728"/>
    </row>
    <row r="473" spans="1:12" ht="30">
      <c r="A473" s="56"/>
      <c r="B473" s="19"/>
      <c r="C473" s="20" t="s">
        <v>1020</v>
      </c>
      <c r="D473" s="115">
        <v>2</v>
      </c>
      <c r="E473" s="28" t="s">
        <v>648</v>
      </c>
      <c r="F473" s="28"/>
      <c r="G473" s="522"/>
      <c r="H473" s="728"/>
      <c r="I473" s="728"/>
    </row>
    <row r="474" spans="1:12" ht="60">
      <c r="A474" s="56" t="s">
        <v>1021</v>
      </c>
      <c r="B474" s="19" t="s">
        <v>1022</v>
      </c>
      <c r="C474" s="20" t="s">
        <v>1023</v>
      </c>
      <c r="D474" s="115">
        <v>2</v>
      </c>
      <c r="E474" s="28" t="s">
        <v>648</v>
      </c>
      <c r="F474" s="28"/>
      <c r="G474" s="522"/>
      <c r="H474" s="728"/>
      <c r="I474" s="728"/>
    </row>
    <row r="475" spans="1:12" ht="27" hidden="1" customHeight="1">
      <c r="A475" s="68" t="s">
        <v>57</v>
      </c>
      <c r="B475" s="925" t="s">
        <v>56</v>
      </c>
      <c r="C475" s="926"/>
      <c r="D475" s="926"/>
      <c r="E475" s="926"/>
      <c r="F475" s="926"/>
      <c r="G475" s="927"/>
      <c r="H475" s="514">
        <f>SUM(D476:D478)</f>
        <v>0</v>
      </c>
      <c r="I475" s="514">
        <f>COUNT(D476:D478)*2</f>
        <v>0</v>
      </c>
      <c r="J475" s="514"/>
      <c r="K475" s="262"/>
      <c r="L475" s="262"/>
    </row>
    <row r="476" spans="1:12" ht="31.5" hidden="1">
      <c r="A476" s="27" t="s">
        <v>1024</v>
      </c>
      <c r="B476" s="19" t="s">
        <v>1025</v>
      </c>
      <c r="C476" s="28"/>
      <c r="D476" s="52"/>
      <c r="E476" s="28"/>
      <c r="F476" s="28"/>
      <c r="G476" s="41"/>
      <c r="H476" s="516"/>
      <c r="I476" s="516"/>
      <c r="J476" s="516"/>
      <c r="K476" s="26"/>
      <c r="L476" s="26"/>
    </row>
    <row r="477" spans="1:12" ht="31.5" hidden="1">
      <c r="A477" s="27" t="s">
        <v>1026</v>
      </c>
      <c r="B477" s="19" t="s">
        <v>1027</v>
      </c>
      <c r="C477" s="28"/>
      <c r="D477" s="52"/>
      <c r="E477" s="28"/>
      <c r="F477" s="28"/>
      <c r="G477" s="41"/>
      <c r="H477" s="516"/>
      <c r="I477" s="516"/>
      <c r="J477" s="516"/>
      <c r="K477" s="26"/>
      <c r="L477" s="26"/>
    </row>
    <row r="478" spans="1:12" ht="31.5" hidden="1">
      <c r="A478" s="27" t="s">
        <v>1028</v>
      </c>
      <c r="B478" s="33" t="s">
        <v>1029</v>
      </c>
      <c r="C478" s="34"/>
      <c r="D478" s="535"/>
      <c r="E478" s="34"/>
      <c r="F478" s="34"/>
      <c r="G478" s="49"/>
      <c r="H478" s="512"/>
      <c r="I478" s="512"/>
      <c r="J478" s="512"/>
      <c r="K478" s="127"/>
      <c r="L478" s="127"/>
    </row>
    <row r="479" spans="1:12" ht="25.9" customHeight="1">
      <c r="A479" s="63" t="s">
        <v>55</v>
      </c>
      <c r="B479" s="915" t="s">
        <v>54</v>
      </c>
      <c r="C479" s="915"/>
      <c r="D479" s="915"/>
      <c r="E479" s="915"/>
      <c r="F479" s="915"/>
      <c r="G479" s="916"/>
      <c r="H479" s="728">
        <f>SUM(D480:D484)</f>
        <v>4</v>
      </c>
      <c r="I479" s="728">
        <f>COUNT(D480:D484)*2</f>
        <v>4</v>
      </c>
    </row>
    <row r="480" spans="1:12" ht="31.5">
      <c r="A480" s="56" t="s">
        <v>1030</v>
      </c>
      <c r="B480" s="19" t="s">
        <v>1031</v>
      </c>
      <c r="C480" s="23" t="s">
        <v>1032</v>
      </c>
      <c r="D480" s="115">
        <v>2</v>
      </c>
      <c r="E480" s="28" t="s">
        <v>540</v>
      </c>
      <c r="F480" s="23" t="s">
        <v>1033</v>
      </c>
      <c r="G480" s="522"/>
      <c r="H480" s="728"/>
      <c r="I480" s="728"/>
    </row>
    <row r="481" spans="1:12" ht="45">
      <c r="A481" s="56"/>
      <c r="B481" s="19"/>
      <c r="C481" s="23" t="s">
        <v>1034</v>
      </c>
      <c r="D481" s="115">
        <v>2</v>
      </c>
      <c r="E481" s="28" t="s">
        <v>420</v>
      </c>
      <c r="F481" s="23" t="s">
        <v>1035</v>
      </c>
      <c r="G481" s="522"/>
      <c r="H481" s="728"/>
      <c r="I481" s="728"/>
    </row>
    <row r="482" spans="1:12" ht="31.5" hidden="1">
      <c r="A482" s="27" t="s">
        <v>1036</v>
      </c>
      <c r="B482" s="75" t="s">
        <v>1037</v>
      </c>
      <c r="C482" s="38"/>
      <c r="D482" s="536"/>
      <c r="E482" s="38"/>
      <c r="F482" s="38"/>
      <c r="G482" s="527"/>
      <c r="H482" s="514"/>
      <c r="I482" s="514"/>
      <c r="J482" s="514"/>
      <c r="K482" s="262"/>
      <c r="L482" s="262"/>
    </row>
    <row r="483" spans="1:12" ht="31.5" hidden="1">
      <c r="A483" s="27" t="s">
        <v>1038</v>
      </c>
      <c r="B483" s="19" t="s">
        <v>1039</v>
      </c>
      <c r="C483" s="28"/>
      <c r="D483" s="52"/>
      <c r="E483" s="28"/>
      <c r="F483" s="28"/>
      <c r="G483" s="41"/>
      <c r="H483" s="516"/>
      <c r="I483" s="516"/>
      <c r="J483" s="516"/>
      <c r="K483" s="26"/>
      <c r="L483" s="26"/>
    </row>
    <row r="484" spans="1:12" ht="31.5" hidden="1">
      <c r="A484" s="27" t="s">
        <v>1040</v>
      </c>
      <c r="B484" s="33" t="s">
        <v>1041</v>
      </c>
      <c r="C484" s="34"/>
      <c r="D484" s="535"/>
      <c r="E484" s="34"/>
      <c r="F484" s="34"/>
      <c r="G484" s="49"/>
      <c r="H484" s="512"/>
      <c r="I484" s="512"/>
      <c r="J484" s="512"/>
      <c r="K484" s="127"/>
      <c r="L484" s="127"/>
    </row>
    <row r="485" spans="1:12" ht="27" customHeight="1">
      <c r="A485" s="63" t="s">
        <v>53</v>
      </c>
      <c r="B485" s="915" t="s">
        <v>52</v>
      </c>
      <c r="C485" s="915"/>
      <c r="D485" s="915"/>
      <c r="E485" s="915"/>
      <c r="F485" s="915"/>
      <c r="G485" s="916"/>
      <c r="H485" s="728">
        <f>SUM(D486:D492)</f>
        <v>12</v>
      </c>
      <c r="I485" s="728">
        <f>COUNT(D486:D492)*2</f>
        <v>12</v>
      </c>
    </row>
    <row r="486" spans="1:12" ht="63">
      <c r="A486" s="56" t="s">
        <v>1042</v>
      </c>
      <c r="B486" s="19" t="s">
        <v>1043</v>
      </c>
      <c r="C486" s="19" t="s">
        <v>1044</v>
      </c>
      <c r="D486" s="115">
        <v>2</v>
      </c>
      <c r="E486" s="28" t="s">
        <v>420</v>
      </c>
      <c r="F486" s="28"/>
      <c r="G486" s="522"/>
      <c r="H486" s="728"/>
      <c r="I486" s="728"/>
    </row>
    <row r="487" spans="1:12" ht="30">
      <c r="A487" s="56"/>
      <c r="B487" s="19"/>
      <c r="C487" s="23" t="s">
        <v>1045</v>
      </c>
      <c r="D487" s="115">
        <v>2</v>
      </c>
      <c r="E487" s="28" t="s">
        <v>648</v>
      </c>
      <c r="F487" s="28"/>
      <c r="G487" s="522"/>
      <c r="H487" s="728"/>
      <c r="I487" s="728"/>
    </row>
    <row r="488" spans="1:12" ht="62.25" customHeight="1">
      <c r="A488" s="56" t="s">
        <v>1046</v>
      </c>
      <c r="B488" s="19" t="s">
        <v>1047</v>
      </c>
      <c r="C488" s="23" t="s">
        <v>1048</v>
      </c>
      <c r="D488" s="115">
        <v>2</v>
      </c>
      <c r="E488" s="28" t="s">
        <v>648</v>
      </c>
      <c r="F488" s="23" t="s">
        <v>1049</v>
      </c>
      <c r="G488" s="522"/>
      <c r="H488" s="728"/>
      <c r="I488" s="728"/>
    </row>
    <row r="489" spans="1:12" ht="60">
      <c r="A489" s="56"/>
      <c r="B489" s="19"/>
      <c r="C489" s="23" t="s">
        <v>1050</v>
      </c>
      <c r="D489" s="115">
        <v>2</v>
      </c>
      <c r="E489" s="28" t="s">
        <v>540</v>
      </c>
      <c r="F489" s="23" t="s">
        <v>1051</v>
      </c>
      <c r="G489" s="522"/>
      <c r="H489" s="728"/>
      <c r="I489" s="728"/>
    </row>
    <row r="490" spans="1:12" ht="30">
      <c r="A490" s="56"/>
      <c r="B490" s="19"/>
      <c r="C490" s="23" t="s">
        <v>1052</v>
      </c>
      <c r="D490" s="115">
        <v>2</v>
      </c>
      <c r="E490" s="28" t="s">
        <v>420</v>
      </c>
      <c r="F490" s="23"/>
      <c r="G490" s="522"/>
      <c r="H490" s="728"/>
      <c r="I490" s="728"/>
    </row>
    <row r="491" spans="1:12" ht="15.75">
      <c r="A491" s="56"/>
      <c r="B491" s="19"/>
      <c r="C491" s="23" t="s">
        <v>1053</v>
      </c>
      <c r="D491" s="115">
        <v>2</v>
      </c>
      <c r="E491" s="28" t="s">
        <v>540</v>
      </c>
      <c r="F491" s="23"/>
      <c r="G491" s="522"/>
      <c r="H491" s="728"/>
      <c r="I491" s="728"/>
    </row>
    <row r="492" spans="1:12" ht="47.25" hidden="1">
      <c r="A492" s="27" t="s">
        <v>1054</v>
      </c>
      <c r="B492" s="75" t="s">
        <v>1059</v>
      </c>
      <c r="C492" s="76"/>
      <c r="D492" s="536"/>
      <c r="E492" s="38"/>
      <c r="F492" s="38"/>
      <c r="G492" s="527"/>
      <c r="H492" s="514"/>
      <c r="I492" s="514"/>
      <c r="J492" s="514"/>
      <c r="K492" s="262"/>
      <c r="L492" s="262"/>
    </row>
    <row r="493" spans="1:12" ht="21" hidden="1">
      <c r="A493" s="68"/>
      <c r="B493" s="917" t="s">
        <v>6663</v>
      </c>
      <c r="C493" s="917"/>
      <c r="D493" s="917"/>
      <c r="E493" s="917"/>
      <c r="F493" s="917"/>
      <c r="G493" s="917"/>
      <c r="H493" s="516"/>
      <c r="I493" s="516"/>
      <c r="J493" s="516"/>
      <c r="K493" s="26"/>
      <c r="L493" s="26"/>
    </row>
    <row r="494" spans="1:12" ht="18.75" hidden="1">
      <c r="A494" s="68" t="s">
        <v>51</v>
      </c>
      <c r="B494" s="916" t="s">
        <v>50</v>
      </c>
      <c r="C494" s="923"/>
      <c r="D494" s="923"/>
      <c r="E494" s="923"/>
      <c r="F494" s="923"/>
      <c r="G494" s="924"/>
      <c r="H494" s="516">
        <f>SUM(D495:D500)</f>
        <v>0</v>
      </c>
      <c r="I494" s="516">
        <f>COUNT(D495:D500)*2</f>
        <v>0</v>
      </c>
      <c r="J494" s="516"/>
      <c r="K494" s="26"/>
      <c r="L494" s="26"/>
    </row>
    <row r="495" spans="1:12" ht="47.25" hidden="1">
      <c r="A495" s="27" t="s">
        <v>1060</v>
      </c>
      <c r="B495" s="19" t="s">
        <v>1061</v>
      </c>
      <c r="C495" s="19"/>
      <c r="D495" s="52"/>
      <c r="E495" s="28"/>
      <c r="F495" s="28"/>
      <c r="G495" s="41"/>
      <c r="H495" s="516"/>
      <c r="I495" s="516"/>
      <c r="J495" s="516"/>
      <c r="K495" s="26"/>
      <c r="L495" s="26"/>
    </row>
    <row r="496" spans="1:12" ht="47.25" hidden="1">
      <c r="A496" s="27" t="s">
        <v>1062</v>
      </c>
      <c r="B496" s="19" t="s">
        <v>1063</v>
      </c>
      <c r="C496" s="28"/>
      <c r="D496" s="52"/>
      <c r="E496" s="28"/>
      <c r="F496" s="28"/>
      <c r="G496" s="41"/>
      <c r="H496" s="516"/>
      <c r="I496" s="516"/>
      <c r="J496" s="516"/>
      <c r="K496" s="26"/>
      <c r="L496" s="26"/>
    </row>
    <row r="497" spans="1:12" ht="47.25" hidden="1">
      <c r="A497" s="27" t="s">
        <v>1064</v>
      </c>
      <c r="B497" s="19" t="s">
        <v>1065</v>
      </c>
      <c r="C497" s="28"/>
      <c r="D497" s="52"/>
      <c r="E497" s="28"/>
      <c r="F497" s="28"/>
      <c r="G497" s="41"/>
      <c r="H497" s="516"/>
      <c r="I497" s="516"/>
      <c r="J497" s="516"/>
      <c r="K497" s="26"/>
      <c r="L497" s="26"/>
    </row>
    <row r="498" spans="1:12" ht="63" hidden="1">
      <c r="A498" s="27" t="s">
        <v>1066</v>
      </c>
      <c r="B498" s="19" t="s">
        <v>1067</v>
      </c>
      <c r="C498" s="28"/>
      <c r="D498" s="52"/>
      <c r="E498" s="28"/>
      <c r="F498" s="28"/>
      <c r="G498" s="41"/>
      <c r="H498" s="516"/>
      <c r="I498" s="516"/>
      <c r="J498" s="516"/>
      <c r="K498" s="26"/>
      <c r="L498" s="26"/>
    </row>
    <row r="499" spans="1:12" ht="47.25" hidden="1">
      <c r="A499" s="27" t="s">
        <v>1068</v>
      </c>
      <c r="B499" s="19" t="s">
        <v>1069</v>
      </c>
      <c r="C499" s="28"/>
      <c r="D499" s="52"/>
      <c r="E499" s="28"/>
      <c r="F499" s="28"/>
      <c r="G499" s="41"/>
      <c r="H499" s="516"/>
      <c r="I499" s="516"/>
      <c r="J499" s="516"/>
      <c r="K499" s="26"/>
      <c r="L499" s="26"/>
    </row>
    <row r="500" spans="1:12" ht="30" hidden="1">
      <c r="A500" s="27" t="s">
        <v>1070</v>
      </c>
      <c r="B500" s="23" t="s">
        <v>1071</v>
      </c>
      <c r="C500" s="28"/>
      <c r="D500" s="52"/>
      <c r="E500" s="28"/>
      <c r="F500" s="28"/>
      <c r="G500" s="41"/>
      <c r="H500" s="516"/>
      <c r="I500" s="516"/>
      <c r="J500" s="516"/>
      <c r="K500" s="26"/>
      <c r="L500" s="26"/>
    </row>
    <row r="501" spans="1:12" ht="18.75" hidden="1">
      <c r="A501" s="68" t="s">
        <v>49</v>
      </c>
      <c r="B501" s="916" t="s">
        <v>48</v>
      </c>
      <c r="C501" s="923"/>
      <c r="D501" s="923"/>
      <c r="E501" s="923"/>
      <c r="F501" s="923"/>
      <c r="G501" s="924"/>
      <c r="H501" s="516">
        <f>SUM(D502:D512)</f>
        <v>0</v>
      </c>
      <c r="I501" s="516">
        <f>COUNT(D502:D512)*2</f>
        <v>0</v>
      </c>
      <c r="J501" s="516"/>
      <c r="K501" s="26"/>
      <c r="L501" s="26"/>
    </row>
    <row r="502" spans="1:12" ht="60" hidden="1">
      <c r="A502" s="27" t="s">
        <v>1072</v>
      </c>
      <c r="B502" s="23" t="s">
        <v>1970</v>
      </c>
      <c r="C502" s="28"/>
      <c r="D502" s="52"/>
      <c r="E502" s="28"/>
      <c r="F502" s="28"/>
      <c r="G502" s="523"/>
      <c r="H502" s="516"/>
      <c r="I502" s="516"/>
      <c r="J502" s="516"/>
      <c r="K502" s="26"/>
      <c r="L502" s="26"/>
    </row>
    <row r="503" spans="1:12" ht="45" hidden="1">
      <c r="A503" s="27" t="s">
        <v>1073</v>
      </c>
      <c r="B503" s="23" t="s">
        <v>1981</v>
      </c>
      <c r="C503" s="28"/>
      <c r="D503" s="52"/>
      <c r="E503" s="28"/>
      <c r="F503" s="28"/>
      <c r="G503" s="523"/>
      <c r="H503" s="516"/>
      <c r="I503" s="516"/>
      <c r="J503" s="516"/>
      <c r="K503" s="26"/>
      <c r="L503" s="26"/>
    </row>
    <row r="504" spans="1:12" ht="45" hidden="1">
      <c r="A504" s="27" t="s">
        <v>1075</v>
      </c>
      <c r="B504" s="172" t="s">
        <v>1991</v>
      </c>
      <c r="C504" s="28"/>
      <c r="D504" s="52"/>
      <c r="E504" s="28"/>
      <c r="F504" s="28"/>
      <c r="G504" s="523"/>
      <c r="H504" s="516"/>
      <c r="I504" s="516"/>
      <c r="J504" s="516"/>
      <c r="K504" s="26"/>
      <c r="L504" s="26"/>
    </row>
    <row r="505" spans="1:12" ht="45" hidden="1">
      <c r="A505" s="27" t="s">
        <v>1076</v>
      </c>
      <c r="B505" s="23" t="s">
        <v>1074</v>
      </c>
      <c r="C505" s="28"/>
      <c r="D505" s="52"/>
      <c r="E505" s="28"/>
      <c r="F505" s="28"/>
      <c r="G505" s="523"/>
      <c r="H505" s="516"/>
      <c r="I505" s="516"/>
      <c r="J505" s="516"/>
      <c r="K505" s="26"/>
      <c r="L505" s="26"/>
    </row>
    <row r="506" spans="1:12" ht="45" hidden="1">
      <c r="A506" s="27" t="s">
        <v>2001</v>
      </c>
      <c r="B506" s="23" t="s">
        <v>2002</v>
      </c>
      <c r="C506" s="28"/>
      <c r="D506" s="52"/>
      <c r="E506" s="28"/>
      <c r="F506" s="28"/>
      <c r="G506" s="523"/>
      <c r="H506" s="516"/>
      <c r="I506" s="516"/>
      <c r="J506" s="516"/>
      <c r="K506" s="26"/>
      <c r="L506" s="26"/>
    </row>
    <row r="507" spans="1:12" ht="30" hidden="1">
      <c r="A507" s="27" t="s">
        <v>2007</v>
      </c>
      <c r="B507" s="23" t="s">
        <v>2008</v>
      </c>
      <c r="C507" s="28"/>
      <c r="D507" s="52"/>
      <c r="E507" s="28"/>
      <c r="F507" s="28"/>
      <c r="G507" s="523"/>
      <c r="H507" s="516"/>
      <c r="I507" s="516"/>
      <c r="J507" s="516"/>
      <c r="K507" s="26"/>
      <c r="L507" s="26"/>
    </row>
    <row r="508" spans="1:12" ht="45" hidden="1">
      <c r="A508" s="27" t="s">
        <v>2019</v>
      </c>
      <c r="B508" s="23" t="s">
        <v>2020</v>
      </c>
      <c r="C508" s="28"/>
      <c r="D508" s="52"/>
      <c r="E508" s="28"/>
      <c r="F508" s="28"/>
      <c r="G508" s="523"/>
      <c r="H508" s="516"/>
      <c r="I508" s="516"/>
      <c r="J508" s="516"/>
      <c r="K508" s="26"/>
      <c r="L508" s="26"/>
    </row>
    <row r="509" spans="1:12" ht="45" hidden="1">
      <c r="A509" s="27" t="s">
        <v>2024</v>
      </c>
      <c r="B509" s="23" t="s">
        <v>2025</v>
      </c>
      <c r="C509" s="28"/>
      <c r="D509" s="52"/>
      <c r="E509" s="28"/>
      <c r="F509" s="28"/>
      <c r="G509" s="523"/>
      <c r="H509" s="516"/>
      <c r="I509" s="516"/>
      <c r="J509" s="516"/>
      <c r="K509" s="26"/>
      <c r="L509" s="26"/>
    </row>
    <row r="510" spans="1:12" ht="30" hidden="1">
      <c r="A510" s="27" t="s">
        <v>2032</v>
      </c>
      <c r="B510" s="23" t="s">
        <v>2033</v>
      </c>
      <c r="C510" s="28"/>
      <c r="D510" s="52"/>
      <c r="E510" s="28"/>
      <c r="F510" s="28"/>
      <c r="G510" s="523"/>
      <c r="H510" s="516"/>
      <c r="I510" s="516"/>
      <c r="J510" s="516"/>
      <c r="K510" s="26"/>
      <c r="L510" s="26"/>
    </row>
    <row r="511" spans="1:12" ht="30" hidden="1">
      <c r="A511" s="27" t="s">
        <v>2036</v>
      </c>
      <c r="B511" s="23" t="s">
        <v>2037</v>
      </c>
      <c r="C511" s="28"/>
      <c r="D511" s="52"/>
      <c r="E511" s="28"/>
      <c r="F511" s="28"/>
      <c r="G511" s="523"/>
      <c r="H511" s="516"/>
      <c r="I511" s="516"/>
      <c r="J511" s="516"/>
      <c r="K511" s="26"/>
      <c r="L511" s="26"/>
    </row>
    <row r="512" spans="1:12" ht="45" hidden="1">
      <c r="A512" s="27" t="s">
        <v>2044</v>
      </c>
      <c r="B512" s="23" t="s">
        <v>2045</v>
      </c>
      <c r="C512" s="28"/>
      <c r="D512" s="52"/>
      <c r="E512" s="28"/>
      <c r="F512" s="28"/>
      <c r="G512" s="523"/>
      <c r="H512" s="516"/>
      <c r="I512" s="516"/>
      <c r="J512" s="516"/>
      <c r="K512" s="26"/>
      <c r="L512" s="26"/>
    </row>
    <row r="513" spans="1:12" ht="18.75" hidden="1">
      <c r="A513" s="68" t="s">
        <v>47</v>
      </c>
      <c r="B513" s="916" t="s">
        <v>46</v>
      </c>
      <c r="C513" s="923"/>
      <c r="D513" s="923"/>
      <c r="E513" s="923"/>
      <c r="F513" s="923"/>
      <c r="G513" s="924"/>
      <c r="H513" s="516">
        <f>SUM(D514:D519)</f>
        <v>0</v>
      </c>
      <c r="I513" s="516">
        <f>COUNT(D514:D519)*2</f>
        <v>0</v>
      </c>
      <c r="J513" s="516"/>
      <c r="K513" s="26"/>
      <c r="L513" s="26"/>
    </row>
    <row r="514" spans="1:12" ht="45" hidden="1">
      <c r="A514" s="27" t="s">
        <v>1077</v>
      </c>
      <c r="B514" s="23" t="s">
        <v>2049</v>
      </c>
      <c r="C514" s="28"/>
      <c r="D514" s="52"/>
      <c r="E514" s="28"/>
      <c r="F514" s="28"/>
      <c r="G514" s="523"/>
      <c r="H514" s="516"/>
      <c r="I514" s="516"/>
      <c r="J514" s="516"/>
      <c r="K514" s="26"/>
      <c r="L514" s="26"/>
    </row>
    <row r="515" spans="1:12" ht="45" hidden="1">
      <c r="A515" s="27" t="s">
        <v>1078</v>
      </c>
      <c r="B515" s="23" t="s">
        <v>2058</v>
      </c>
      <c r="C515" s="28"/>
      <c r="D515" s="52"/>
      <c r="E515" s="28"/>
      <c r="F515" s="28"/>
      <c r="G515" s="523"/>
      <c r="H515" s="516"/>
      <c r="I515" s="516"/>
      <c r="J515" s="516"/>
      <c r="K515" s="26"/>
      <c r="L515" s="26"/>
    </row>
    <row r="516" spans="1:12" ht="30" hidden="1">
      <c r="A516" s="27" t="s">
        <v>1079</v>
      </c>
      <c r="B516" s="23" t="s">
        <v>2061</v>
      </c>
      <c r="C516" s="28"/>
      <c r="D516" s="52"/>
      <c r="E516" s="28"/>
      <c r="F516" s="28"/>
      <c r="G516" s="523"/>
      <c r="H516" s="516"/>
      <c r="I516" s="516"/>
      <c r="J516" s="516"/>
      <c r="K516" s="26"/>
      <c r="L516" s="26"/>
    </row>
    <row r="517" spans="1:12" ht="45" hidden="1">
      <c r="A517" s="27" t="s">
        <v>2066</v>
      </c>
      <c r="B517" s="23" t="s">
        <v>2067</v>
      </c>
      <c r="C517" s="28"/>
      <c r="D517" s="52"/>
      <c r="E517" s="28"/>
      <c r="F517" s="28"/>
      <c r="G517" s="523"/>
      <c r="H517" s="516"/>
      <c r="I517" s="516"/>
      <c r="J517" s="516"/>
      <c r="K517" s="26"/>
      <c r="L517" s="26"/>
    </row>
    <row r="518" spans="1:12" ht="45" hidden="1">
      <c r="A518" s="27" t="s">
        <v>1081</v>
      </c>
      <c r="B518" s="23" t="s">
        <v>6226</v>
      </c>
      <c r="C518" s="28"/>
      <c r="D518" s="52"/>
      <c r="E518" s="28"/>
      <c r="F518" s="28"/>
      <c r="G518" s="523"/>
      <c r="H518" s="516"/>
      <c r="I518" s="516"/>
      <c r="J518" s="516"/>
      <c r="K518" s="26"/>
      <c r="L518" s="26"/>
    </row>
    <row r="519" spans="1:12" ht="47.25" hidden="1">
      <c r="A519" s="27" t="s">
        <v>6224</v>
      </c>
      <c r="B519" s="116" t="s">
        <v>1082</v>
      </c>
      <c r="C519" s="28"/>
      <c r="D519" s="52"/>
      <c r="E519" s="28"/>
      <c r="F519" s="28"/>
      <c r="G519" s="523"/>
      <c r="H519" s="516"/>
      <c r="I519" s="516"/>
      <c r="J519" s="516"/>
      <c r="K519" s="26"/>
      <c r="L519" s="26"/>
    </row>
    <row r="520" spans="1:12" ht="18.75" hidden="1">
      <c r="A520" s="68" t="s">
        <v>45</v>
      </c>
      <c r="B520" s="916" t="s">
        <v>44</v>
      </c>
      <c r="C520" s="923"/>
      <c r="D520" s="923"/>
      <c r="E520" s="923"/>
      <c r="F520" s="923"/>
      <c r="G520" s="924"/>
      <c r="H520" s="516">
        <f>SUM(D521:D530)</f>
        <v>0</v>
      </c>
      <c r="I520" s="516">
        <f>COUNT(D521:D530)*2</f>
        <v>0</v>
      </c>
      <c r="J520" s="516"/>
      <c r="K520" s="26"/>
      <c r="L520" s="26"/>
    </row>
    <row r="521" spans="1:12" ht="31.5" hidden="1">
      <c r="A521" s="27" t="s">
        <v>1083</v>
      </c>
      <c r="B521" s="19" t="s">
        <v>1084</v>
      </c>
      <c r="C521" s="28"/>
      <c r="D521" s="52"/>
      <c r="E521" s="28"/>
      <c r="F521" s="28"/>
      <c r="G521" s="523"/>
      <c r="H521" s="516"/>
      <c r="I521" s="516"/>
      <c r="J521" s="516"/>
      <c r="K521" s="26"/>
      <c r="L521" s="26"/>
    </row>
    <row r="522" spans="1:12" ht="63" hidden="1">
      <c r="A522" s="27" t="s">
        <v>1085</v>
      </c>
      <c r="B522" s="19" t="s">
        <v>1086</v>
      </c>
      <c r="C522" s="28"/>
      <c r="D522" s="52"/>
      <c r="E522" s="28"/>
      <c r="F522" s="28"/>
      <c r="G522" s="523"/>
      <c r="H522" s="516"/>
      <c r="I522" s="516"/>
      <c r="J522" s="516"/>
      <c r="K522" s="26"/>
      <c r="L522" s="26"/>
    </row>
    <row r="523" spans="1:12" ht="31.5" hidden="1">
      <c r="A523" s="27" t="s">
        <v>1087</v>
      </c>
      <c r="B523" s="19" t="s">
        <v>1088</v>
      </c>
      <c r="C523" s="28"/>
      <c r="D523" s="52"/>
      <c r="E523" s="28"/>
      <c r="F523" s="28"/>
      <c r="G523" s="523"/>
      <c r="H523" s="516"/>
      <c r="I523" s="516"/>
      <c r="J523" s="516"/>
      <c r="K523" s="26"/>
      <c r="L523" s="26"/>
    </row>
    <row r="524" spans="1:12" ht="31.5" hidden="1">
      <c r="A524" s="27" t="s">
        <v>1089</v>
      </c>
      <c r="B524" s="19" t="s">
        <v>6227</v>
      </c>
      <c r="C524" s="28"/>
      <c r="D524" s="52"/>
      <c r="E524" s="28"/>
      <c r="F524" s="28"/>
      <c r="G524" s="523"/>
      <c r="H524" s="516"/>
      <c r="I524" s="516"/>
      <c r="J524" s="516"/>
      <c r="K524" s="26"/>
      <c r="L524" s="26"/>
    </row>
    <row r="525" spans="1:12" ht="31.5" hidden="1">
      <c r="A525" s="27" t="s">
        <v>1090</v>
      </c>
      <c r="B525" s="19" t="s">
        <v>6228</v>
      </c>
      <c r="C525" s="28"/>
      <c r="D525" s="52"/>
      <c r="E525" s="28"/>
      <c r="F525" s="28"/>
      <c r="G525" s="523"/>
      <c r="H525" s="516"/>
      <c r="I525" s="516"/>
      <c r="J525" s="516"/>
      <c r="K525" s="26"/>
      <c r="L525" s="26"/>
    </row>
    <row r="526" spans="1:12" ht="31.5" hidden="1">
      <c r="A526" s="27" t="s">
        <v>1092</v>
      </c>
      <c r="B526" s="19" t="s">
        <v>6229</v>
      </c>
      <c r="C526" s="28"/>
      <c r="D526" s="52"/>
      <c r="E526" s="28"/>
      <c r="F526" s="28"/>
      <c r="G526" s="523"/>
      <c r="H526" s="516"/>
      <c r="I526" s="516"/>
      <c r="J526" s="516"/>
      <c r="K526" s="26"/>
      <c r="L526" s="26"/>
    </row>
    <row r="527" spans="1:12" ht="47.25" hidden="1">
      <c r="A527" s="27" t="s">
        <v>1094</v>
      </c>
      <c r="B527" s="19" t="s">
        <v>1091</v>
      </c>
      <c r="C527" s="28"/>
      <c r="D527" s="52"/>
      <c r="E527" s="28"/>
      <c r="F527" s="28"/>
      <c r="G527" s="523"/>
      <c r="H527" s="516"/>
      <c r="I527" s="516"/>
      <c r="J527" s="516"/>
      <c r="K527" s="26"/>
      <c r="L527" s="26"/>
    </row>
    <row r="528" spans="1:12" ht="47.25" hidden="1">
      <c r="A528" s="27" t="s">
        <v>3447</v>
      </c>
      <c r="B528" s="19" t="s">
        <v>6230</v>
      </c>
      <c r="C528" s="28"/>
      <c r="D528" s="52"/>
      <c r="E528" s="28"/>
      <c r="F528" s="28"/>
      <c r="G528" s="523"/>
      <c r="H528" s="516"/>
      <c r="I528" s="516"/>
      <c r="J528" s="516"/>
      <c r="K528" s="26"/>
      <c r="L528" s="26"/>
    </row>
    <row r="529" spans="1:12" ht="31.5" hidden="1">
      <c r="A529" s="27" t="s">
        <v>3448</v>
      </c>
      <c r="B529" s="19" t="s">
        <v>1095</v>
      </c>
      <c r="C529" s="28"/>
      <c r="D529" s="52"/>
      <c r="E529" s="28"/>
      <c r="F529" s="28"/>
      <c r="G529" s="523"/>
      <c r="H529" s="516"/>
      <c r="I529" s="516"/>
      <c r="J529" s="516"/>
      <c r="K529" s="26"/>
      <c r="L529" s="26"/>
    </row>
    <row r="530" spans="1:12" ht="47.25" hidden="1">
      <c r="A530" s="27" t="s">
        <v>6231</v>
      </c>
      <c r="B530" s="19" t="s">
        <v>6232</v>
      </c>
      <c r="C530" s="28"/>
      <c r="D530" s="52"/>
      <c r="E530" s="28"/>
      <c r="F530" s="28"/>
      <c r="G530" s="528"/>
      <c r="H530" s="516"/>
      <c r="I530" s="516"/>
      <c r="J530" s="516"/>
      <c r="K530" s="26"/>
      <c r="L530" s="26"/>
    </row>
    <row r="531" spans="1:12" ht="18.75" hidden="1">
      <c r="A531" s="68" t="s">
        <v>43</v>
      </c>
      <c r="B531" s="916" t="s">
        <v>42</v>
      </c>
      <c r="C531" s="923"/>
      <c r="D531" s="923"/>
      <c r="E531" s="923"/>
      <c r="F531" s="923"/>
      <c r="G531" s="924"/>
      <c r="H531" s="516">
        <f>SUM(D532:D537)</f>
        <v>0</v>
      </c>
      <c r="I531" s="516">
        <f>COUNT(D532:D537)*2</f>
        <v>0</v>
      </c>
      <c r="J531" s="516"/>
      <c r="K531" s="26"/>
      <c r="L531" s="26"/>
    </row>
    <row r="532" spans="1:12" ht="31.5" hidden="1">
      <c r="A532" s="27" t="s">
        <v>1096</v>
      </c>
      <c r="B532" s="19" t="s">
        <v>1097</v>
      </c>
      <c r="C532" s="28"/>
      <c r="D532" s="52"/>
      <c r="E532" s="28"/>
      <c r="F532" s="28"/>
      <c r="G532" s="41"/>
      <c r="H532" s="516"/>
      <c r="I532" s="516"/>
      <c r="J532" s="516"/>
      <c r="K532" s="26"/>
      <c r="L532" s="26"/>
    </row>
    <row r="533" spans="1:12" ht="31.5" hidden="1">
      <c r="A533" s="27" t="s">
        <v>1098</v>
      </c>
      <c r="B533" s="19" t="s">
        <v>1099</v>
      </c>
      <c r="C533" s="28"/>
      <c r="D533" s="52"/>
      <c r="E533" s="28"/>
      <c r="F533" s="28"/>
      <c r="G533" s="41"/>
      <c r="H533" s="516"/>
      <c r="I533" s="516"/>
      <c r="J533" s="516"/>
      <c r="K533" s="26"/>
      <c r="L533" s="26"/>
    </row>
    <row r="534" spans="1:12" ht="31.5" hidden="1">
      <c r="A534" s="27" t="s">
        <v>1100</v>
      </c>
      <c r="B534" s="19" t="s">
        <v>1101</v>
      </c>
      <c r="C534" s="28"/>
      <c r="D534" s="52"/>
      <c r="E534" s="28"/>
      <c r="F534" s="28"/>
      <c r="G534" s="41"/>
      <c r="H534" s="516"/>
      <c r="I534" s="516"/>
      <c r="J534" s="516"/>
      <c r="K534" s="26"/>
      <c r="L534" s="26"/>
    </row>
    <row r="535" spans="1:12" ht="31.5" hidden="1">
      <c r="A535" s="27" t="s">
        <v>1102</v>
      </c>
      <c r="B535" s="19" t="s">
        <v>1103</v>
      </c>
      <c r="C535" s="28"/>
      <c r="D535" s="52"/>
      <c r="E535" s="28"/>
      <c r="F535" s="28"/>
      <c r="G535" s="41"/>
      <c r="H535" s="516"/>
      <c r="I535" s="516"/>
      <c r="J535" s="516"/>
      <c r="K535" s="26"/>
      <c r="L535" s="26"/>
    </row>
    <row r="536" spans="1:12" ht="31.5" hidden="1">
      <c r="A536" s="27" t="s">
        <v>1104</v>
      </c>
      <c r="B536" s="19" t="s">
        <v>1105</v>
      </c>
      <c r="C536" s="28"/>
      <c r="D536" s="52"/>
      <c r="E536" s="28"/>
      <c r="F536" s="28"/>
      <c r="G536" s="41"/>
      <c r="H536" s="516"/>
      <c r="I536" s="516"/>
      <c r="J536" s="516"/>
      <c r="K536" s="26"/>
      <c r="L536" s="26"/>
    </row>
    <row r="537" spans="1:12" ht="31.5" hidden="1">
      <c r="A537" s="27" t="s">
        <v>1106</v>
      </c>
      <c r="B537" s="19" t="s">
        <v>1107</v>
      </c>
      <c r="C537" s="28"/>
      <c r="D537" s="52"/>
      <c r="E537" s="28"/>
      <c r="F537" s="28"/>
      <c r="G537" s="41"/>
      <c r="H537" s="516"/>
      <c r="I537" s="516"/>
      <c r="J537" s="516"/>
      <c r="K537" s="26"/>
      <c r="L537" s="26"/>
    </row>
    <row r="538" spans="1:12" ht="18.75" hidden="1">
      <c r="A538" s="68" t="s">
        <v>41</v>
      </c>
      <c r="B538" s="916" t="s">
        <v>40</v>
      </c>
      <c r="C538" s="923"/>
      <c r="D538" s="923"/>
      <c r="E538" s="923"/>
      <c r="F538" s="923"/>
      <c r="G538" s="924"/>
      <c r="H538" s="516">
        <f>SUM(D539:D542)</f>
        <v>0</v>
      </c>
      <c r="I538" s="516">
        <f>COUNT(D539:D542)*2</f>
        <v>0</v>
      </c>
      <c r="J538" s="516"/>
      <c r="K538" s="26"/>
      <c r="L538" s="26"/>
    </row>
    <row r="539" spans="1:12" ht="15.75" hidden="1">
      <c r="A539" s="27" t="s">
        <v>1108</v>
      </c>
      <c r="B539" s="19" t="s">
        <v>1109</v>
      </c>
      <c r="C539" s="28"/>
      <c r="D539" s="52"/>
      <c r="E539" s="28"/>
      <c r="F539" s="28"/>
      <c r="G539" s="41"/>
      <c r="H539" s="516"/>
      <c r="I539" s="516"/>
      <c r="J539" s="516"/>
      <c r="K539" s="26"/>
      <c r="L539" s="26"/>
    </row>
    <row r="540" spans="1:12" ht="15.75" hidden="1">
      <c r="A540" s="27" t="s">
        <v>1110</v>
      </c>
      <c r="B540" s="19" t="s">
        <v>1111</v>
      </c>
      <c r="C540" s="28"/>
      <c r="D540" s="52"/>
      <c r="E540" s="28"/>
      <c r="F540" s="28"/>
      <c r="G540" s="41"/>
      <c r="H540" s="516"/>
      <c r="I540" s="516"/>
      <c r="J540" s="516"/>
      <c r="K540" s="26"/>
      <c r="L540" s="26"/>
    </row>
    <row r="541" spans="1:12" ht="15.75" hidden="1">
      <c r="A541" s="27" t="s">
        <v>1112</v>
      </c>
      <c r="B541" s="19" t="s">
        <v>1113</v>
      </c>
      <c r="C541" s="28"/>
      <c r="D541" s="52"/>
      <c r="E541" s="28"/>
      <c r="F541" s="28"/>
      <c r="G541" s="41"/>
      <c r="H541" s="516"/>
      <c r="I541" s="516"/>
      <c r="J541" s="516"/>
      <c r="K541" s="26"/>
      <c r="L541" s="26"/>
    </row>
    <row r="542" spans="1:12" ht="15.75" hidden="1">
      <c r="A542" s="27" t="s">
        <v>1114</v>
      </c>
      <c r="B542" s="19" t="s">
        <v>1115</v>
      </c>
      <c r="C542" s="28"/>
      <c r="D542" s="52"/>
      <c r="E542" s="28"/>
      <c r="F542" s="28"/>
      <c r="G542" s="41"/>
      <c r="H542" s="516"/>
      <c r="I542" s="516"/>
      <c r="J542" s="516"/>
      <c r="K542" s="26"/>
      <c r="L542" s="26"/>
    </row>
    <row r="543" spans="1:12" ht="30.75" hidden="1" customHeight="1">
      <c r="A543" s="27"/>
      <c r="B543" s="928" t="s">
        <v>6538</v>
      </c>
      <c r="C543" s="929"/>
      <c r="D543" s="929"/>
      <c r="E543" s="929"/>
      <c r="F543" s="929"/>
      <c r="G543" s="929"/>
      <c r="H543" s="516"/>
      <c r="I543" s="516"/>
      <c r="J543" s="516"/>
      <c r="K543" s="26"/>
      <c r="L543" s="26"/>
    </row>
    <row r="544" spans="1:12" ht="18.75" hidden="1">
      <c r="A544" s="68" t="s">
        <v>39</v>
      </c>
      <c r="B544" s="916" t="s">
        <v>38</v>
      </c>
      <c r="C544" s="923"/>
      <c r="D544" s="923"/>
      <c r="E544" s="923"/>
      <c r="F544" s="923"/>
      <c r="G544" s="924"/>
      <c r="H544" s="516">
        <f>SUM(D545:D554)</f>
        <v>0</v>
      </c>
      <c r="I544" s="516">
        <f>COUNT(D545:D554)*2</f>
        <v>0</v>
      </c>
      <c r="J544" s="516"/>
      <c r="K544" s="26"/>
      <c r="L544" s="26"/>
    </row>
    <row r="545" spans="1:12" ht="47.25" hidden="1">
      <c r="A545" s="27" t="s">
        <v>1116</v>
      </c>
      <c r="B545" s="19" t="s">
        <v>1117</v>
      </c>
      <c r="C545" s="28"/>
      <c r="D545" s="52"/>
      <c r="E545" s="28"/>
      <c r="F545" s="28"/>
      <c r="G545" s="41"/>
      <c r="H545" s="516"/>
      <c r="I545" s="516"/>
      <c r="J545" s="516"/>
      <c r="K545" s="26"/>
      <c r="L545" s="26"/>
    </row>
    <row r="546" spans="1:12" ht="47.25" hidden="1">
      <c r="A546" s="27" t="s">
        <v>1118</v>
      </c>
      <c r="B546" s="19" t="s">
        <v>1119</v>
      </c>
      <c r="C546" s="28"/>
      <c r="D546" s="52"/>
      <c r="E546" s="28"/>
      <c r="F546" s="28"/>
      <c r="G546" s="41"/>
      <c r="H546" s="516"/>
      <c r="I546" s="516"/>
      <c r="J546" s="516"/>
      <c r="K546" s="26"/>
      <c r="L546" s="26"/>
    </row>
    <row r="547" spans="1:12" ht="47.25" hidden="1">
      <c r="A547" s="27" t="s">
        <v>1120</v>
      </c>
      <c r="B547" s="19" t="s">
        <v>1121</v>
      </c>
      <c r="C547" s="28"/>
      <c r="D547" s="52"/>
      <c r="E547" s="28"/>
      <c r="F547" s="28"/>
      <c r="G547" s="41"/>
      <c r="H547" s="516"/>
      <c r="I547" s="516"/>
      <c r="J547" s="516"/>
      <c r="K547" s="26"/>
      <c r="L547" s="26"/>
    </row>
    <row r="548" spans="1:12" ht="31.5" hidden="1">
      <c r="A548" s="27" t="s">
        <v>1122</v>
      </c>
      <c r="B548" s="19" t="s">
        <v>1123</v>
      </c>
      <c r="C548" s="28"/>
      <c r="D548" s="52"/>
      <c r="E548" s="28"/>
      <c r="F548" s="28"/>
      <c r="G548" s="41"/>
      <c r="H548" s="516"/>
      <c r="I548" s="516"/>
      <c r="J548" s="516"/>
      <c r="K548" s="26"/>
      <c r="L548" s="26"/>
    </row>
    <row r="549" spans="1:12" ht="47.25" hidden="1">
      <c r="A549" s="27" t="s">
        <v>1124</v>
      </c>
      <c r="B549" s="19" t="s">
        <v>1125</v>
      </c>
      <c r="C549" s="28"/>
      <c r="D549" s="52"/>
      <c r="E549" s="28"/>
      <c r="F549" s="28"/>
      <c r="G549" s="41"/>
      <c r="H549" s="516"/>
      <c r="I549" s="516"/>
      <c r="J549" s="516"/>
      <c r="K549" s="26"/>
      <c r="L549" s="26"/>
    </row>
    <row r="550" spans="1:12" ht="31.5" hidden="1">
      <c r="A550" s="27" t="s">
        <v>1126</v>
      </c>
      <c r="B550" s="19" t="s">
        <v>1127</v>
      </c>
      <c r="C550" s="28"/>
      <c r="D550" s="52"/>
      <c r="E550" s="28"/>
      <c r="F550" s="28"/>
      <c r="G550" s="41"/>
      <c r="H550" s="516"/>
      <c r="I550" s="516"/>
      <c r="J550" s="516"/>
      <c r="K550" s="26"/>
      <c r="L550" s="26"/>
    </row>
    <row r="551" spans="1:12" ht="47.25" hidden="1">
      <c r="A551" s="27" t="s">
        <v>1128</v>
      </c>
      <c r="B551" s="19" t="s">
        <v>1129</v>
      </c>
      <c r="C551" s="28"/>
      <c r="D551" s="52"/>
      <c r="E551" s="28"/>
      <c r="F551" s="28"/>
      <c r="G551" s="41"/>
      <c r="H551" s="516"/>
      <c r="I551" s="516"/>
      <c r="J551" s="516"/>
      <c r="K551" s="26"/>
      <c r="L551" s="26"/>
    </row>
    <row r="552" spans="1:12" ht="63" hidden="1">
      <c r="A552" s="27" t="s">
        <v>1130</v>
      </c>
      <c r="B552" s="19" t="s">
        <v>1131</v>
      </c>
      <c r="C552" s="28"/>
      <c r="D552" s="52"/>
      <c r="E552" s="28"/>
      <c r="F552" s="28"/>
      <c r="G552" s="41"/>
      <c r="H552" s="516"/>
      <c r="I552" s="516"/>
      <c r="J552" s="516"/>
      <c r="K552" s="26"/>
      <c r="L552" s="26"/>
    </row>
    <row r="553" spans="1:12" ht="31.5" hidden="1">
      <c r="A553" s="27" t="s">
        <v>1132</v>
      </c>
      <c r="B553" s="19" t="s">
        <v>1133</v>
      </c>
      <c r="C553" s="28"/>
      <c r="D553" s="52"/>
      <c r="E553" s="28"/>
      <c r="F553" s="28"/>
      <c r="G553" s="41"/>
      <c r="H553" s="516"/>
      <c r="I553" s="516"/>
      <c r="J553" s="516"/>
      <c r="K553" s="26"/>
      <c r="L553" s="26"/>
    </row>
    <row r="554" spans="1:12" ht="47.25" hidden="1">
      <c r="A554" s="32" t="s">
        <v>1134</v>
      </c>
      <c r="B554" s="33" t="s">
        <v>1135</v>
      </c>
      <c r="C554" s="34"/>
      <c r="D554" s="535"/>
      <c r="E554" s="34"/>
      <c r="F554" s="34"/>
      <c r="G554" s="49"/>
      <c r="H554" s="512"/>
      <c r="I554" s="512"/>
      <c r="J554" s="512"/>
      <c r="K554" s="127"/>
      <c r="L554" s="127"/>
    </row>
    <row r="555" spans="1:12" ht="21">
      <c r="A555" s="77" t="s">
        <v>336</v>
      </c>
      <c r="B555" s="917" t="s">
        <v>1136</v>
      </c>
      <c r="C555" s="917"/>
      <c r="D555" s="917"/>
      <c r="E555" s="917"/>
      <c r="F555" s="917"/>
      <c r="G555" s="918"/>
      <c r="H555" s="728">
        <f>H556+H564+H574+H580+H591+H603</f>
        <v>108</v>
      </c>
      <c r="I555" s="728">
        <f>I556+I564+I574+I580+I591+I603</f>
        <v>108</v>
      </c>
    </row>
    <row r="556" spans="1:12" ht="18.75">
      <c r="A556" s="78" t="s">
        <v>37</v>
      </c>
      <c r="B556" s="915" t="s">
        <v>36</v>
      </c>
      <c r="C556" s="915"/>
      <c r="D556" s="915"/>
      <c r="E556" s="915"/>
      <c r="F556" s="915"/>
      <c r="G556" s="916"/>
      <c r="H556" s="728">
        <f>SUM(D557:D563)</f>
        <v>10</v>
      </c>
      <c r="I556" s="728">
        <f>COUNT(D557:D563)*2</f>
        <v>10</v>
      </c>
    </row>
    <row r="557" spans="1:12" ht="31.5" hidden="1">
      <c r="A557" s="79" t="s">
        <v>1137</v>
      </c>
      <c r="B557" s="67" t="s">
        <v>1138</v>
      </c>
      <c r="C557" s="80"/>
      <c r="D557" s="542"/>
      <c r="E557" s="81"/>
      <c r="F557" s="81"/>
      <c r="G557" s="529"/>
      <c r="H557" s="513"/>
      <c r="I557" s="513"/>
      <c r="J557" s="513"/>
      <c r="K557" s="180"/>
      <c r="L557" s="180"/>
    </row>
    <row r="558" spans="1:12" ht="47.25">
      <c r="A558" s="82" t="s">
        <v>1139</v>
      </c>
      <c r="B558" s="19" t="s">
        <v>1140</v>
      </c>
      <c r="C558" s="20" t="s">
        <v>1141</v>
      </c>
      <c r="D558" s="597">
        <v>2</v>
      </c>
      <c r="E558" s="22" t="s">
        <v>540</v>
      </c>
      <c r="F558" s="25" t="s">
        <v>1142</v>
      </c>
      <c r="G558" s="530"/>
      <c r="H558" s="728"/>
      <c r="I558" s="728"/>
    </row>
    <row r="559" spans="1:12" ht="31.5" hidden="1">
      <c r="A559" s="79" t="s">
        <v>1143</v>
      </c>
      <c r="B559" s="67" t="s">
        <v>1144</v>
      </c>
      <c r="C559" s="80"/>
      <c r="D559" s="543"/>
      <c r="E559" s="81"/>
      <c r="F559" s="81"/>
      <c r="G559" s="529"/>
      <c r="H559" s="513"/>
      <c r="I559" s="513"/>
      <c r="J559" s="513"/>
      <c r="K559" s="180"/>
      <c r="L559" s="180"/>
    </row>
    <row r="560" spans="1:12" ht="31.5">
      <c r="A560" s="82" t="s">
        <v>1145</v>
      </c>
      <c r="B560" s="19" t="s">
        <v>1146</v>
      </c>
      <c r="C560" s="23" t="s">
        <v>1147</v>
      </c>
      <c r="D560" s="597">
        <v>2</v>
      </c>
      <c r="E560" s="22" t="s">
        <v>540</v>
      </c>
      <c r="F560" s="25" t="s">
        <v>1148</v>
      </c>
      <c r="G560" s="530"/>
      <c r="H560" s="728"/>
      <c r="I560" s="728"/>
    </row>
    <row r="561" spans="1:9" ht="30">
      <c r="A561" s="82"/>
      <c r="B561" s="19"/>
      <c r="C561" s="23" t="s">
        <v>1149</v>
      </c>
      <c r="D561" s="597">
        <v>2</v>
      </c>
      <c r="E561" s="22" t="s">
        <v>540</v>
      </c>
      <c r="F561" s="22"/>
      <c r="G561" s="530"/>
      <c r="H561" s="728"/>
      <c r="I561" s="728"/>
    </row>
    <row r="562" spans="1:9" ht="47.25">
      <c r="A562" s="82" t="s">
        <v>1150</v>
      </c>
      <c r="B562" s="19" t="s">
        <v>1151</v>
      </c>
      <c r="C562" s="20" t="s">
        <v>1152</v>
      </c>
      <c r="D562" s="597">
        <v>2</v>
      </c>
      <c r="E562" s="22" t="s">
        <v>540</v>
      </c>
      <c r="F562" s="30" t="s">
        <v>1153</v>
      </c>
      <c r="G562" s="530"/>
      <c r="H562" s="728"/>
      <c r="I562" s="728"/>
    </row>
    <row r="563" spans="1:9" ht="50.25" customHeight="1">
      <c r="A563" s="82" t="s">
        <v>1154</v>
      </c>
      <c r="B563" s="19" t="s">
        <v>1155</v>
      </c>
      <c r="C563" s="20" t="s">
        <v>1156</v>
      </c>
      <c r="D563" s="597">
        <v>2</v>
      </c>
      <c r="E563" s="22" t="s">
        <v>540</v>
      </c>
      <c r="F563" s="22"/>
      <c r="G563" s="530"/>
      <c r="H563" s="728"/>
      <c r="I563" s="728"/>
    </row>
    <row r="564" spans="1:9" ht="18.75">
      <c r="A564" s="84" t="s">
        <v>35</v>
      </c>
      <c r="B564" s="915" t="s">
        <v>34</v>
      </c>
      <c r="C564" s="915"/>
      <c r="D564" s="915"/>
      <c r="E564" s="915"/>
      <c r="F564" s="915"/>
      <c r="G564" s="916"/>
      <c r="H564" s="728">
        <f>SUM(D565:D573)</f>
        <v>18</v>
      </c>
      <c r="I564" s="728">
        <f>COUNT(D565:D573)*2</f>
        <v>18</v>
      </c>
    </row>
    <row r="565" spans="1:9" ht="45">
      <c r="A565" s="82" t="s">
        <v>1157</v>
      </c>
      <c r="B565" s="19" t="s">
        <v>1158</v>
      </c>
      <c r="C565" s="23" t="s">
        <v>1159</v>
      </c>
      <c r="D565" s="597">
        <v>2</v>
      </c>
      <c r="E565" s="22" t="s">
        <v>341</v>
      </c>
      <c r="F565" s="50" t="s">
        <v>1160</v>
      </c>
      <c r="G565" s="530"/>
      <c r="H565" s="728"/>
      <c r="I565" s="728"/>
    </row>
    <row r="566" spans="1:9" ht="45">
      <c r="A566" s="82"/>
      <c r="B566" s="19"/>
      <c r="C566" s="23" t="s">
        <v>1161</v>
      </c>
      <c r="D566" s="597">
        <v>2</v>
      </c>
      <c r="E566" s="22" t="s">
        <v>379</v>
      </c>
      <c r="F566" s="50" t="s">
        <v>1162</v>
      </c>
      <c r="G566" s="530"/>
      <c r="H566" s="728"/>
      <c r="I566" s="728"/>
    </row>
    <row r="567" spans="1:9" ht="60">
      <c r="A567" s="82"/>
      <c r="B567" s="19"/>
      <c r="C567" s="23" t="s">
        <v>1163</v>
      </c>
      <c r="D567" s="597">
        <v>2</v>
      </c>
      <c r="E567" s="22" t="s">
        <v>379</v>
      </c>
      <c r="F567" s="50" t="s">
        <v>1164</v>
      </c>
      <c r="G567" s="530"/>
      <c r="H567" s="728"/>
      <c r="I567" s="728"/>
    </row>
    <row r="568" spans="1:9" ht="57" customHeight="1">
      <c r="A568" s="82"/>
      <c r="B568" s="19"/>
      <c r="C568" s="23" t="s">
        <v>1165</v>
      </c>
      <c r="D568" s="597">
        <v>2</v>
      </c>
      <c r="E568" s="22" t="s">
        <v>379</v>
      </c>
      <c r="F568" s="50" t="s">
        <v>1166</v>
      </c>
      <c r="G568" s="530"/>
      <c r="H568" s="728"/>
      <c r="I568" s="728"/>
    </row>
    <row r="569" spans="1:9" ht="60">
      <c r="A569" s="82"/>
      <c r="B569" s="19"/>
      <c r="C569" s="23" t="s">
        <v>1167</v>
      </c>
      <c r="D569" s="597">
        <v>2</v>
      </c>
      <c r="E569" s="22" t="s">
        <v>341</v>
      </c>
      <c r="F569" s="50" t="s">
        <v>1168</v>
      </c>
      <c r="G569" s="530"/>
      <c r="H569" s="728"/>
      <c r="I569" s="728"/>
    </row>
    <row r="570" spans="1:9" ht="31.5">
      <c r="A570" s="82" t="s">
        <v>1169</v>
      </c>
      <c r="B570" s="19" t="s">
        <v>1170</v>
      </c>
      <c r="C570" s="23" t="s">
        <v>1171</v>
      </c>
      <c r="D570" s="597">
        <v>2</v>
      </c>
      <c r="E570" s="22" t="s">
        <v>271</v>
      </c>
      <c r="F570" s="50" t="s">
        <v>1172</v>
      </c>
      <c r="G570" s="530"/>
      <c r="H570" s="728"/>
      <c r="I570" s="728"/>
    </row>
    <row r="571" spans="1:9" ht="30">
      <c r="A571" s="82"/>
      <c r="B571" s="19"/>
      <c r="C571" s="23" t="s">
        <v>1173</v>
      </c>
      <c r="D571" s="597">
        <v>2</v>
      </c>
      <c r="E571" s="22" t="s">
        <v>420</v>
      </c>
      <c r="F571" s="22"/>
      <c r="G571" s="530"/>
      <c r="H571" s="728"/>
      <c r="I571" s="728"/>
    </row>
    <row r="572" spans="1:9" ht="31.5">
      <c r="A572" s="82" t="s">
        <v>1174</v>
      </c>
      <c r="B572" s="19" t="s">
        <v>1175</v>
      </c>
      <c r="C572" s="23" t="s">
        <v>1176</v>
      </c>
      <c r="D572" s="597">
        <v>2</v>
      </c>
      <c r="E572" s="22" t="s">
        <v>341</v>
      </c>
      <c r="F572" s="22"/>
      <c r="G572" s="530"/>
      <c r="H572" s="728"/>
      <c r="I572" s="728"/>
    </row>
    <row r="573" spans="1:9" ht="66" customHeight="1">
      <c r="A573" s="82"/>
      <c r="B573" s="19"/>
      <c r="C573" s="30" t="s">
        <v>1177</v>
      </c>
      <c r="D573" s="597">
        <v>2</v>
      </c>
      <c r="E573" s="26" t="s">
        <v>660</v>
      </c>
      <c r="F573" s="25" t="s">
        <v>1178</v>
      </c>
      <c r="G573" s="530"/>
      <c r="H573" s="728"/>
      <c r="I573" s="728"/>
    </row>
    <row r="574" spans="1:9" ht="18.75">
      <c r="A574" s="84" t="s">
        <v>33</v>
      </c>
      <c r="B574" s="915" t="s">
        <v>32</v>
      </c>
      <c r="C574" s="915"/>
      <c r="D574" s="915"/>
      <c r="E574" s="915"/>
      <c r="F574" s="915"/>
      <c r="G574" s="916"/>
      <c r="H574" s="728">
        <f>SUM(D575:D579)</f>
        <v>10</v>
      </c>
      <c r="I574" s="728">
        <f>COUNT(D575:D579)*2</f>
        <v>10</v>
      </c>
    </row>
    <row r="575" spans="1:9" ht="31.5">
      <c r="A575" s="82" t="s">
        <v>1179</v>
      </c>
      <c r="B575" s="74" t="s">
        <v>1180</v>
      </c>
      <c r="C575" s="23" t="s">
        <v>1181</v>
      </c>
      <c r="D575" s="597">
        <v>2</v>
      </c>
      <c r="E575" s="22" t="s">
        <v>379</v>
      </c>
      <c r="F575" s="22"/>
      <c r="G575" s="530"/>
      <c r="H575" s="728"/>
      <c r="I575" s="728"/>
    </row>
    <row r="576" spans="1:9" ht="15.75">
      <c r="A576" s="82"/>
      <c r="B576" s="74"/>
      <c r="C576" s="23" t="s">
        <v>1182</v>
      </c>
      <c r="D576" s="597">
        <v>2</v>
      </c>
      <c r="E576" s="22" t="s">
        <v>379</v>
      </c>
      <c r="F576" s="22"/>
      <c r="G576" s="530"/>
      <c r="H576" s="728"/>
      <c r="I576" s="728"/>
    </row>
    <row r="577" spans="1:9" ht="30">
      <c r="A577" s="82"/>
      <c r="B577" s="74"/>
      <c r="C577" s="20" t="s">
        <v>1183</v>
      </c>
      <c r="D577" s="597">
        <v>2</v>
      </c>
      <c r="E577" s="22" t="s">
        <v>379</v>
      </c>
      <c r="F577" s="22"/>
      <c r="G577" s="530"/>
      <c r="H577" s="728"/>
      <c r="I577" s="728"/>
    </row>
    <row r="578" spans="1:9" ht="45">
      <c r="A578" s="82" t="s">
        <v>1184</v>
      </c>
      <c r="B578" s="19" t="s">
        <v>1185</v>
      </c>
      <c r="C578" s="20" t="s">
        <v>1186</v>
      </c>
      <c r="D578" s="597">
        <v>2</v>
      </c>
      <c r="E578" s="22" t="s">
        <v>379</v>
      </c>
      <c r="F578" s="22"/>
      <c r="G578" s="530"/>
      <c r="H578" s="728"/>
      <c r="I578" s="728"/>
    </row>
    <row r="579" spans="1:9" ht="45">
      <c r="A579" s="82"/>
      <c r="B579" s="19"/>
      <c r="C579" s="20" t="s">
        <v>1187</v>
      </c>
      <c r="D579" s="597">
        <v>2</v>
      </c>
      <c r="E579" s="22" t="s">
        <v>420</v>
      </c>
      <c r="F579" s="22"/>
      <c r="G579" s="530"/>
      <c r="H579" s="728"/>
      <c r="I579" s="728"/>
    </row>
    <row r="580" spans="1:9" ht="18.75">
      <c r="A580" s="84" t="s">
        <v>31</v>
      </c>
      <c r="B580" s="915" t="s">
        <v>30</v>
      </c>
      <c r="C580" s="915"/>
      <c r="D580" s="915"/>
      <c r="E580" s="915"/>
      <c r="F580" s="915"/>
      <c r="G580" s="916"/>
      <c r="H580" s="728">
        <f>SUM(D581:D590)</f>
        <v>20</v>
      </c>
      <c r="I580" s="728">
        <f>COUNT(D581:D590)*2</f>
        <v>20</v>
      </c>
    </row>
    <row r="581" spans="1:9" ht="120">
      <c r="A581" s="82" t="s">
        <v>1188</v>
      </c>
      <c r="B581" s="20" t="s">
        <v>1189</v>
      </c>
      <c r="C581" s="20" t="s">
        <v>1190</v>
      </c>
      <c r="D581" s="597">
        <v>2</v>
      </c>
      <c r="E581" s="22" t="s">
        <v>271</v>
      </c>
      <c r="F581" s="50" t="s">
        <v>1191</v>
      </c>
      <c r="G581" s="530"/>
      <c r="H581" s="728"/>
      <c r="I581" s="728"/>
    </row>
    <row r="582" spans="1:9" ht="195.75" customHeight="1">
      <c r="A582" s="82"/>
      <c r="B582" s="20"/>
      <c r="C582" s="20" t="s">
        <v>1192</v>
      </c>
      <c r="D582" s="597">
        <v>2</v>
      </c>
      <c r="E582" s="22" t="s">
        <v>271</v>
      </c>
      <c r="F582" s="50" t="s">
        <v>1193</v>
      </c>
      <c r="G582" s="530"/>
      <c r="H582" s="728"/>
      <c r="I582" s="728"/>
    </row>
    <row r="583" spans="1:9" ht="45">
      <c r="A583" s="82"/>
      <c r="B583" s="20"/>
      <c r="C583" s="30" t="s">
        <v>1194</v>
      </c>
      <c r="D583" s="598">
        <v>2</v>
      </c>
      <c r="E583" s="22" t="s">
        <v>271</v>
      </c>
      <c r="F583" s="26" t="s">
        <v>1195</v>
      </c>
      <c r="G583" s="530"/>
      <c r="H583" s="728"/>
      <c r="I583" s="728"/>
    </row>
    <row r="584" spans="1:9" ht="63" customHeight="1">
      <c r="A584" s="82"/>
      <c r="B584" s="20"/>
      <c r="C584" s="30" t="s">
        <v>1196</v>
      </c>
      <c r="D584" s="597">
        <v>2</v>
      </c>
      <c r="E584" s="22" t="s">
        <v>271</v>
      </c>
      <c r="F584" s="25" t="s">
        <v>1197</v>
      </c>
      <c r="G584" s="478"/>
      <c r="H584" s="728"/>
      <c r="I584" s="728"/>
    </row>
    <row r="585" spans="1:9" ht="45">
      <c r="A585" s="82"/>
      <c r="B585" s="20"/>
      <c r="C585" s="20" t="s">
        <v>1198</v>
      </c>
      <c r="D585" s="597">
        <v>2</v>
      </c>
      <c r="E585" s="22" t="s">
        <v>271</v>
      </c>
      <c r="F585" s="50" t="s">
        <v>1199</v>
      </c>
      <c r="G585" s="530"/>
      <c r="H585" s="728"/>
      <c r="I585" s="728"/>
    </row>
    <row r="586" spans="1:9" ht="30">
      <c r="A586" s="82"/>
      <c r="B586" s="20"/>
      <c r="C586" s="20" t="s">
        <v>1200</v>
      </c>
      <c r="D586" s="597">
        <v>2</v>
      </c>
      <c r="E586" s="22" t="s">
        <v>271</v>
      </c>
      <c r="F586" s="50"/>
      <c r="G586" s="530"/>
      <c r="H586" s="728"/>
      <c r="I586" s="728"/>
    </row>
    <row r="587" spans="1:9" ht="45">
      <c r="A587" s="82" t="s">
        <v>1201</v>
      </c>
      <c r="B587" s="20" t="s">
        <v>1202</v>
      </c>
      <c r="C587" s="23" t="s">
        <v>1203</v>
      </c>
      <c r="D587" s="597">
        <v>2</v>
      </c>
      <c r="E587" s="22" t="s">
        <v>379</v>
      </c>
      <c r="F587" s="30" t="s">
        <v>1204</v>
      </c>
      <c r="G587" s="530"/>
      <c r="H587" s="728"/>
      <c r="I587" s="728"/>
    </row>
    <row r="588" spans="1:9" ht="45">
      <c r="A588" s="82"/>
      <c r="B588" s="20"/>
      <c r="C588" s="23" t="s">
        <v>1205</v>
      </c>
      <c r="D588" s="597">
        <v>2</v>
      </c>
      <c r="E588" s="22" t="s">
        <v>379</v>
      </c>
      <c r="F588" s="30" t="s">
        <v>1206</v>
      </c>
      <c r="G588" s="530"/>
      <c r="H588" s="728"/>
      <c r="I588" s="728"/>
    </row>
    <row r="589" spans="1:9" ht="60">
      <c r="A589" s="82"/>
      <c r="B589" s="20"/>
      <c r="C589" s="23" t="s">
        <v>1207</v>
      </c>
      <c r="D589" s="597">
        <v>2</v>
      </c>
      <c r="E589" s="22" t="s">
        <v>379</v>
      </c>
      <c r="F589" s="30" t="s">
        <v>1208</v>
      </c>
      <c r="G589" s="530"/>
      <c r="H589" s="728"/>
      <c r="I589" s="728"/>
    </row>
    <row r="590" spans="1:9" ht="30">
      <c r="A590" s="82"/>
      <c r="B590" s="20"/>
      <c r="C590" s="20" t="s">
        <v>1209</v>
      </c>
      <c r="D590" s="597">
        <v>2</v>
      </c>
      <c r="E590" s="22" t="s">
        <v>379</v>
      </c>
      <c r="F590" s="30"/>
      <c r="G590" s="530"/>
      <c r="H590" s="728"/>
      <c r="I590" s="728"/>
    </row>
    <row r="591" spans="1:9" ht="18.75">
      <c r="A591" s="85" t="s">
        <v>29</v>
      </c>
      <c r="B591" s="915" t="s">
        <v>28</v>
      </c>
      <c r="C591" s="915"/>
      <c r="D591" s="915"/>
      <c r="E591" s="915"/>
      <c r="F591" s="915"/>
      <c r="G591" s="916"/>
      <c r="H591" s="728">
        <f>SUM(D592:D602)</f>
        <v>20</v>
      </c>
      <c r="I591" s="728">
        <f>COUNT(D592:D602)*2</f>
        <v>20</v>
      </c>
    </row>
    <row r="592" spans="1:9" ht="45">
      <c r="A592" s="82" t="s">
        <v>1210</v>
      </c>
      <c r="B592" s="23" t="s">
        <v>1211</v>
      </c>
      <c r="C592" s="23" t="s">
        <v>1212</v>
      </c>
      <c r="D592" s="597">
        <v>2</v>
      </c>
      <c r="E592" s="22" t="s">
        <v>341</v>
      </c>
      <c r="F592" s="22"/>
      <c r="G592" s="530"/>
      <c r="H592" s="728"/>
      <c r="I592" s="728"/>
    </row>
    <row r="593" spans="1:12" ht="45">
      <c r="A593" s="82" t="s">
        <v>1213</v>
      </c>
      <c r="B593" s="20" t="s">
        <v>1214</v>
      </c>
      <c r="C593" s="23" t="s">
        <v>1215</v>
      </c>
      <c r="D593" s="597">
        <v>2</v>
      </c>
      <c r="E593" s="22" t="s">
        <v>379</v>
      </c>
      <c r="F593" s="25" t="s">
        <v>1216</v>
      </c>
      <c r="G593" s="530"/>
      <c r="H593" s="728"/>
      <c r="I593" s="728"/>
    </row>
    <row r="594" spans="1:12" ht="45">
      <c r="A594" s="82"/>
      <c r="B594" s="20"/>
      <c r="C594" s="23" t="s">
        <v>1217</v>
      </c>
      <c r="D594" s="597">
        <v>2</v>
      </c>
      <c r="E594" s="22" t="s">
        <v>379</v>
      </c>
      <c r="F594" s="25" t="s">
        <v>1218</v>
      </c>
      <c r="G594" s="530"/>
      <c r="H594" s="728"/>
      <c r="I594" s="728"/>
    </row>
    <row r="595" spans="1:12" ht="45">
      <c r="A595" s="82" t="s">
        <v>1219</v>
      </c>
      <c r="B595" s="20" t="s">
        <v>1220</v>
      </c>
      <c r="C595" s="23" t="s">
        <v>1221</v>
      </c>
      <c r="D595" s="597">
        <v>2</v>
      </c>
      <c r="E595" s="22" t="s">
        <v>540</v>
      </c>
      <c r="F595" s="22"/>
      <c r="G595" s="530"/>
      <c r="H595" s="728"/>
      <c r="I595" s="728"/>
    </row>
    <row r="596" spans="1:12" ht="45">
      <c r="A596" s="82"/>
      <c r="B596" s="20"/>
      <c r="C596" s="23" t="s">
        <v>1222</v>
      </c>
      <c r="D596" s="597">
        <v>2</v>
      </c>
      <c r="E596" s="22" t="s">
        <v>540</v>
      </c>
      <c r="F596" s="22"/>
      <c r="G596" s="530"/>
      <c r="H596" s="728"/>
      <c r="I596" s="728"/>
    </row>
    <row r="597" spans="1:12" ht="60" customHeight="1">
      <c r="A597" s="82"/>
      <c r="B597" s="20"/>
      <c r="C597" s="30" t="s">
        <v>1223</v>
      </c>
      <c r="D597" s="597">
        <v>2</v>
      </c>
      <c r="E597" s="22" t="s">
        <v>540</v>
      </c>
      <c r="F597" s="22"/>
      <c r="G597" s="530"/>
      <c r="H597" s="728"/>
      <c r="I597" s="728"/>
    </row>
    <row r="598" spans="1:12" ht="46.5" customHeight="1">
      <c r="A598" s="82"/>
      <c r="B598" s="20"/>
      <c r="C598" s="23" t="s">
        <v>1224</v>
      </c>
      <c r="D598" s="597">
        <v>2</v>
      </c>
      <c r="E598" s="22" t="s">
        <v>379</v>
      </c>
      <c r="F598" s="25" t="s">
        <v>1225</v>
      </c>
      <c r="G598" s="530"/>
      <c r="H598" s="728"/>
      <c r="I598" s="728"/>
    </row>
    <row r="599" spans="1:12" ht="60">
      <c r="A599" s="82"/>
      <c r="B599" s="20"/>
      <c r="C599" s="23" t="s">
        <v>1226</v>
      </c>
      <c r="D599" s="597">
        <v>2</v>
      </c>
      <c r="E599" s="22" t="s">
        <v>379</v>
      </c>
      <c r="F599" s="25" t="s">
        <v>1227</v>
      </c>
      <c r="G599" s="530"/>
      <c r="H599" s="728"/>
      <c r="I599" s="728"/>
    </row>
    <row r="600" spans="1:12" ht="75">
      <c r="A600" s="82" t="s">
        <v>1228</v>
      </c>
      <c r="B600" s="23" t="s">
        <v>1229</v>
      </c>
      <c r="C600" s="23" t="s">
        <v>1230</v>
      </c>
      <c r="D600" s="597">
        <v>2</v>
      </c>
      <c r="E600" s="22" t="s">
        <v>379</v>
      </c>
      <c r="F600" s="22"/>
      <c r="G600" s="530"/>
      <c r="H600" s="728"/>
      <c r="I600" s="728"/>
    </row>
    <row r="601" spans="1:12" ht="30">
      <c r="A601" s="82"/>
      <c r="B601" s="23"/>
      <c r="C601" s="23" t="s">
        <v>1231</v>
      </c>
      <c r="D601" s="597">
        <v>2</v>
      </c>
      <c r="E601" s="22"/>
      <c r="F601" s="22"/>
      <c r="G601" s="530"/>
      <c r="H601" s="728"/>
      <c r="I601" s="728"/>
    </row>
    <row r="602" spans="1:12" ht="34.5" hidden="1" customHeight="1">
      <c r="A602" s="79" t="s">
        <v>1232</v>
      </c>
      <c r="B602" s="86" t="s">
        <v>1233</v>
      </c>
      <c r="C602" s="80"/>
      <c r="D602" s="542"/>
      <c r="E602" s="81"/>
      <c r="F602" s="81"/>
      <c r="G602" s="529"/>
      <c r="H602" s="513"/>
      <c r="I602" s="513"/>
      <c r="J602" s="513"/>
      <c r="K602" s="180"/>
      <c r="L602" s="180"/>
    </row>
    <row r="603" spans="1:12" ht="34.5" customHeight="1">
      <c r="A603" s="85" t="s">
        <v>27</v>
      </c>
      <c r="B603" s="915" t="s">
        <v>26</v>
      </c>
      <c r="C603" s="915"/>
      <c r="D603" s="915"/>
      <c r="E603" s="915"/>
      <c r="F603" s="915"/>
      <c r="G603" s="916"/>
      <c r="H603" s="728">
        <f>SUM(D604:D618)</f>
        <v>30</v>
      </c>
      <c r="I603" s="728">
        <f>COUNT(D604:D618)*2</f>
        <v>30</v>
      </c>
    </row>
    <row r="604" spans="1:12" ht="45">
      <c r="A604" s="82" t="s">
        <v>1234</v>
      </c>
      <c r="B604" s="74" t="s">
        <v>1235</v>
      </c>
      <c r="C604" s="20" t="s">
        <v>3053</v>
      </c>
      <c r="D604" s="597">
        <v>2</v>
      </c>
      <c r="E604" s="22" t="s">
        <v>341</v>
      </c>
      <c r="F604" s="42" t="s">
        <v>3523</v>
      </c>
      <c r="G604" s="530"/>
      <c r="H604" s="728"/>
      <c r="I604" s="728"/>
    </row>
    <row r="605" spans="1:12" ht="30">
      <c r="A605" s="82"/>
      <c r="B605" s="74"/>
      <c r="C605" s="25" t="s">
        <v>6669</v>
      </c>
      <c r="D605" s="597">
        <v>2</v>
      </c>
      <c r="E605" s="22" t="s">
        <v>341</v>
      </c>
      <c r="F605" s="22"/>
      <c r="G605" s="530"/>
      <c r="H605" s="728"/>
      <c r="I605" s="728"/>
    </row>
    <row r="606" spans="1:12" ht="135">
      <c r="A606" s="82"/>
      <c r="B606" s="74"/>
      <c r="C606" s="25" t="s">
        <v>6668</v>
      </c>
      <c r="D606" s="597">
        <v>2</v>
      </c>
      <c r="E606" s="22" t="s">
        <v>379</v>
      </c>
      <c r="F606" s="25" t="s">
        <v>6679</v>
      </c>
      <c r="G606" s="530"/>
      <c r="H606" s="728"/>
      <c r="I606" s="728"/>
    </row>
    <row r="607" spans="1:12" ht="102.75" customHeight="1">
      <c r="A607" s="82"/>
      <c r="B607" s="74"/>
      <c r="C607" s="25" t="s">
        <v>2175</v>
      </c>
      <c r="D607" s="597">
        <v>2</v>
      </c>
      <c r="E607" s="22" t="s">
        <v>341</v>
      </c>
      <c r="F607" s="25" t="s">
        <v>6678</v>
      </c>
      <c r="G607" s="530"/>
      <c r="H607" s="728"/>
      <c r="I607" s="728"/>
    </row>
    <row r="608" spans="1:12" ht="50.25" customHeight="1">
      <c r="A608" s="82"/>
      <c r="B608" s="74"/>
      <c r="C608" s="20" t="s">
        <v>1237</v>
      </c>
      <c r="D608" s="597">
        <v>2</v>
      </c>
      <c r="E608" s="22" t="s">
        <v>341</v>
      </c>
      <c r="F608" s="42" t="s">
        <v>3524</v>
      </c>
      <c r="G608" s="530"/>
      <c r="H608" s="728"/>
      <c r="I608" s="728"/>
    </row>
    <row r="609" spans="1:12" ht="50.25" customHeight="1">
      <c r="A609" s="82"/>
      <c r="B609" s="74"/>
      <c r="C609" s="23" t="s">
        <v>1238</v>
      </c>
      <c r="D609" s="597">
        <v>2</v>
      </c>
      <c r="E609" s="22"/>
      <c r="F609" s="22"/>
      <c r="G609" s="530"/>
      <c r="H609" s="728"/>
      <c r="I609" s="728"/>
    </row>
    <row r="610" spans="1:12" ht="51.75" customHeight="1">
      <c r="A610" s="82" t="s">
        <v>1239</v>
      </c>
      <c r="B610" s="74" t="s">
        <v>1240</v>
      </c>
      <c r="C610" s="23" t="s">
        <v>1241</v>
      </c>
      <c r="D610" s="606">
        <v>2</v>
      </c>
      <c r="E610" s="31" t="s">
        <v>341</v>
      </c>
      <c r="F610" s="20" t="s">
        <v>1242</v>
      </c>
      <c r="G610" s="530"/>
      <c r="H610" s="728"/>
      <c r="I610" s="728"/>
    </row>
    <row r="611" spans="1:12" ht="80.25" customHeight="1">
      <c r="A611" s="82"/>
      <c r="B611" s="74"/>
      <c r="C611" s="23" t="s">
        <v>6671</v>
      </c>
      <c r="D611" s="600">
        <v>2</v>
      </c>
      <c r="E611" s="31" t="s">
        <v>341</v>
      </c>
      <c r="F611" s="20" t="s">
        <v>6677</v>
      </c>
      <c r="G611" s="530"/>
      <c r="H611" s="728"/>
      <c r="I611" s="728"/>
    </row>
    <row r="612" spans="1:12" ht="52.5" customHeight="1">
      <c r="A612" s="82"/>
      <c r="B612" s="74"/>
      <c r="C612" s="23" t="s">
        <v>1243</v>
      </c>
      <c r="D612" s="600">
        <v>2</v>
      </c>
      <c r="E612" s="31" t="s">
        <v>271</v>
      </c>
      <c r="F612" s="20" t="s">
        <v>1244</v>
      </c>
      <c r="G612" s="530"/>
      <c r="H612" s="728"/>
      <c r="I612" s="728"/>
    </row>
    <row r="613" spans="1:12" ht="49.5" customHeight="1">
      <c r="A613" s="82"/>
      <c r="B613" s="74"/>
      <c r="C613" s="23" t="s">
        <v>1245</v>
      </c>
      <c r="D613" s="600">
        <v>2</v>
      </c>
      <c r="E613" s="31" t="s">
        <v>420</v>
      </c>
      <c r="F613" s="20" t="s">
        <v>1246</v>
      </c>
      <c r="G613" s="530"/>
      <c r="H613" s="728"/>
      <c r="I613" s="728"/>
    </row>
    <row r="614" spans="1:12" ht="75">
      <c r="A614" s="82"/>
      <c r="B614" s="74"/>
      <c r="C614" s="23" t="s">
        <v>6672</v>
      </c>
      <c r="D614" s="600">
        <v>2</v>
      </c>
      <c r="E614" s="22" t="s">
        <v>341</v>
      </c>
      <c r="F614" s="30" t="s">
        <v>6675</v>
      </c>
      <c r="G614" s="530"/>
      <c r="H614" s="728"/>
      <c r="I614" s="728"/>
    </row>
    <row r="615" spans="1:12" ht="31.5">
      <c r="A615" s="87" t="s">
        <v>1247</v>
      </c>
      <c r="B615" s="74" t="s">
        <v>1248</v>
      </c>
      <c r="C615" s="549" t="s">
        <v>1249</v>
      </c>
      <c r="D615" s="597">
        <v>2</v>
      </c>
      <c r="E615" s="22" t="s">
        <v>420</v>
      </c>
      <c r="F615" s="22"/>
      <c r="G615" s="530"/>
      <c r="H615" s="728"/>
      <c r="I615" s="728"/>
    </row>
    <row r="616" spans="1:12" ht="30">
      <c r="A616" s="87"/>
      <c r="B616" s="74"/>
      <c r="C616" s="550" t="s">
        <v>1250</v>
      </c>
      <c r="D616" s="597">
        <v>2</v>
      </c>
      <c r="E616" s="22" t="s">
        <v>271</v>
      </c>
      <c r="F616" s="22"/>
      <c r="G616" s="530"/>
      <c r="H616" s="728"/>
      <c r="I616" s="728"/>
    </row>
    <row r="617" spans="1:12" ht="45">
      <c r="A617" s="87"/>
      <c r="B617" s="74"/>
      <c r="C617" s="551" t="s">
        <v>1251</v>
      </c>
      <c r="D617" s="597">
        <v>2</v>
      </c>
      <c r="E617" s="22" t="s">
        <v>271</v>
      </c>
      <c r="F617" s="22"/>
      <c r="G617" s="530"/>
      <c r="H617" s="728"/>
      <c r="I617" s="728"/>
    </row>
    <row r="618" spans="1:12" ht="30">
      <c r="A618" s="87"/>
      <c r="B618" s="74"/>
      <c r="C618" s="552" t="s">
        <v>6670</v>
      </c>
      <c r="D618" s="597">
        <v>2</v>
      </c>
      <c r="E618" s="22" t="s">
        <v>540</v>
      </c>
      <c r="F618" s="22"/>
      <c r="G618" s="530"/>
      <c r="H618" s="728"/>
      <c r="I618" s="728"/>
    </row>
    <row r="619" spans="1:12" ht="23.25">
      <c r="A619" s="61" t="s">
        <v>336</v>
      </c>
      <c r="B619" s="936" t="s">
        <v>1253</v>
      </c>
      <c r="C619" s="936"/>
      <c r="D619" s="936"/>
      <c r="E619" s="936"/>
      <c r="F619" s="936"/>
      <c r="G619" s="937"/>
      <c r="H619" s="728">
        <f>H620+H627+H632+H650+H654+H662+H670+H623+H674+H681</f>
        <v>78</v>
      </c>
      <c r="I619" s="728">
        <f>I620+I627+I632+I650+I654+I662+I670+I623+I674+I681</f>
        <v>78</v>
      </c>
    </row>
    <row r="620" spans="1:12" ht="18.75">
      <c r="A620" s="62" t="s">
        <v>25</v>
      </c>
      <c r="B620" s="915" t="s">
        <v>24</v>
      </c>
      <c r="C620" s="915"/>
      <c r="D620" s="915"/>
      <c r="E620" s="915"/>
      <c r="F620" s="915"/>
      <c r="G620" s="916"/>
      <c r="H620" s="728">
        <f>SUM(D621:D622)</f>
        <v>2</v>
      </c>
      <c r="I620" s="728">
        <f>COUNT(D621:D622)*2</f>
        <v>2</v>
      </c>
    </row>
    <row r="621" spans="1:12" ht="80.25" customHeight="1">
      <c r="A621" s="63" t="s">
        <v>1254</v>
      </c>
      <c r="B621" s="19" t="s">
        <v>1255</v>
      </c>
      <c r="C621" s="74" t="s">
        <v>1256</v>
      </c>
      <c r="D621" s="597">
        <v>2</v>
      </c>
      <c r="E621" s="28" t="s">
        <v>540</v>
      </c>
      <c r="F621" s="28"/>
      <c r="G621" s="522"/>
      <c r="H621" s="728"/>
      <c r="I621" s="728"/>
    </row>
    <row r="622" spans="1:12" ht="30" hidden="1">
      <c r="A622" s="68" t="s">
        <v>1257</v>
      </c>
      <c r="B622" s="76" t="s">
        <v>1258</v>
      </c>
      <c r="C622" s="38"/>
      <c r="D622" s="536"/>
      <c r="E622" s="38"/>
      <c r="F622" s="38"/>
      <c r="G622" s="527"/>
      <c r="H622" s="514"/>
      <c r="I622" s="514"/>
      <c r="J622" s="514"/>
      <c r="K622" s="262"/>
      <c r="L622" s="262"/>
    </row>
    <row r="623" spans="1:12" ht="18.75" hidden="1">
      <c r="A623" s="68" t="s">
        <v>23</v>
      </c>
      <c r="B623" s="916" t="s">
        <v>22</v>
      </c>
      <c r="C623" s="923"/>
      <c r="D623" s="923"/>
      <c r="E623" s="923"/>
      <c r="F623" s="923"/>
      <c r="G623" s="924"/>
      <c r="H623" s="516">
        <f>SUM(D624:D626)</f>
        <v>0</v>
      </c>
      <c r="I623" s="516">
        <f>COUNT(D624:D6260*2)</f>
        <v>0</v>
      </c>
      <c r="J623" s="516"/>
      <c r="K623" s="26"/>
      <c r="L623" s="26"/>
    </row>
    <row r="624" spans="1:12" ht="31.5" hidden="1">
      <c r="A624" s="68" t="s">
        <v>1259</v>
      </c>
      <c r="B624" s="74" t="s">
        <v>1260</v>
      </c>
      <c r="C624" s="28"/>
      <c r="D624" s="52"/>
      <c r="E624" s="28" t="s">
        <v>540</v>
      </c>
      <c r="F624" s="28"/>
      <c r="G624" s="41"/>
      <c r="H624" s="516"/>
      <c r="I624" s="516"/>
      <c r="J624" s="516"/>
      <c r="K624" s="26"/>
      <c r="L624" s="26"/>
    </row>
    <row r="625" spans="1:12" ht="31.5" hidden="1">
      <c r="A625" s="68" t="s">
        <v>1261</v>
      </c>
      <c r="B625" s="74" t="s">
        <v>1262</v>
      </c>
      <c r="C625" s="28"/>
      <c r="D625" s="52"/>
      <c r="E625" s="28" t="s">
        <v>540</v>
      </c>
      <c r="F625" s="28"/>
      <c r="G625" s="41"/>
      <c r="H625" s="516"/>
      <c r="I625" s="516"/>
      <c r="J625" s="516"/>
      <c r="K625" s="26"/>
      <c r="L625" s="26"/>
    </row>
    <row r="626" spans="1:12" ht="31.5" hidden="1">
      <c r="A626" s="68" t="s">
        <v>1263</v>
      </c>
      <c r="B626" s="88" t="s">
        <v>1264</v>
      </c>
      <c r="C626" s="34"/>
      <c r="D626" s="535"/>
      <c r="E626" s="34" t="s">
        <v>540</v>
      </c>
      <c r="F626" s="34"/>
      <c r="G626" s="49"/>
      <c r="H626" s="512"/>
      <c r="I626" s="512"/>
      <c r="J626" s="512"/>
      <c r="K626" s="127"/>
      <c r="L626" s="127"/>
    </row>
    <row r="627" spans="1:12" ht="18.75">
      <c r="A627" s="63" t="s">
        <v>21</v>
      </c>
      <c r="B627" s="915" t="s">
        <v>20</v>
      </c>
      <c r="C627" s="915"/>
      <c r="D627" s="915"/>
      <c r="E627" s="915"/>
      <c r="F627" s="915"/>
      <c r="G627" s="916"/>
      <c r="H627" s="728">
        <f>SUM(D628:D631)</f>
        <v>8</v>
      </c>
      <c r="I627" s="728">
        <f>COUNT(D628:D631)*2</f>
        <v>8</v>
      </c>
    </row>
    <row r="628" spans="1:12" ht="90">
      <c r="A628" s="56" t="s">
        <v>1265</v>
      </c>
      <c r="B628" s="74" t="s">
        <v>1266</v>
      </c>
      <c r="C628" s="20" t="s">
        <v>1267</v>
      </c>
      <c r="D628" s="115">
        <v>2</v>
      </c>
      <c r="E628" s="28" t="s">
        <v>540</v>
      </c>
      <c r="F628" s="28"/>
      <c r="G628" s="522"/>
      <c r="H628" s="728"/>
      <c r="I628" s="728"/>
    </row>
    <row r="629" spans="1:12" ht="64.5" customHeight="1">
      <c r="A629" s="56"/>
      <c r="B629" s="74"/>
      <c r="C629" s="23" t="s">
        <v>1268</v>
      </c>
      <c r="D629" s="115">
        <v>2</v>
      </c>
      <c r="E629" s="28" t="s">
        <v>540</v>
      </c>
      <c r="F629" s="28"/>
      <c r="G629" s="522"/>
      <c r="H629" s="728"/>
      <c r="I629" s="728"/>
    </row>
    <row r="630" spans="1:12" ht="66" customHeight="1">
      <c r="A630" s="56" t="s">
        <v>1269</v>
      </c>
      <c r="B630" s="74" t="s">
        <v>1270</v>
      </c>
      <c r="C630" s="30" t="s">
        <v>1271</v>
      </c>
      <c r="D630" s="598">
        <v>2</v>
      </c>
      <c r="E630" s="28" t="s">
        <v>540</v>
      </c>
      <c r="F630" s="28"/>
      <c r="G630" s="522"/>
      <c r="H630" s="728"/>
      <c r="I630" s="728"/>
    </row>
    <row r="631" spans="1:12" ht="47.25">
      <c r="A631" s="56" t="s">
        <v>1272</v>
      </c>
      <c r="B631" s="19" t="s">
        <v>1273</v>
      </c>
      <c r="C631" s="74" t="s">
        <v>1274</v>
      </c>
      <c r="D631" s="115">
        <v>2</v>
      </c>
      <c r="E631" s="28" t="s">
        <v>540</v>
      </c>
      <c r="F631" s="74" t="s">
        <v>1275</v>
      </c>
      <c r="G631" s="522"/>
      <c r="H631" s="728"/>
      <c r="I631" s="728"/>
    </row>
    <row r="632" spans="1:12" ht="44.25" customHeight="1">
      <c r="A632" s="63" t="s">
        <v>19</v>
      </c>
      <c r="B632" s="915" t="s">
        <v>18</v>
      </c>
      <c r="C632" s="915"/>
      <c r="D632" s="915"/>
      <c r="E632" s="915"/>
      <c r="F632" s="915"/>
      <c r="G632" s="916"/>
      <c r="H632" s="728">
        <f>SUM(D633:D649)</f>
        <v>34</v>
      </c>
      <c r="I632" s="728">
        <f>COUNT(D633:D649)*2</f>
        <v>34</v>
      </c>
    </row>
    <row r="633" spans="1:12" ht="60">
      <c r="A633" s="56" t="s">
        <v>1276</v>
      </c>
      <c r="B633" s="74" t="s">
        <v>1277</v>
      </c>
      <c r="C633" s="30" t="s">
        <v>1278</v>
      </c>
      <c r="D633" s="598">
        <v>2</v>
      </c>
      <c r="E633" s="26" t="s">
        <v>648</v>
      </c>
      <c r="F633" s="28"/>
      <c r="G633" s="522"/>
      <c r="H633" s="728"/>
      <c r="I633" s="728"/>
    </row>
    <row r="634" spans="1:12" ht="30">
      <c r="A634" s="56"/>
      <c r="B634" s="74"/>
      <c r="C634" s="23" t="s">
        <v>1279</v>
      </c>
      <c r="D634" s="115">
        <v>2</v>
      </c>
      <c r="E634" s="28" t="s">
        <v>341</v>
      </c>
      <c r="F634" s="28"/>
      <c r="G634" s="522"/>
      <c r="H634" s="728"/>
      <c r="I634" s="728"/>
    </row>
    <row r="635" spans="1:12" ht="45">
      <c r="A635" s="56" t="s">
        <v>1280</v>
      </c>
      <c r="B635" s="74" t="s">
        <v>1281</v>
      </c>
      <c r="C635" s="20" t="s">
        <v>1282</v>
      </c>
      <c r="D635" s="115">
        <v>2</v>
      </c>
      <c r="E635" s="28" t="s">
        <v>648</v>
      </c>
      <c r="F635" s="28"/>
      <c r="G635" s="522"/>
      <c r="H635" s="728"/>
      <c r="I635" s="728"/>
    </row>
    <row r="636" spans="1:12" ht="51" customHeight="1">
      <c r="A636" s="56"/>
      <c r="B636" s="74"/>
      <c r="C636" s="20" t="s">
        <v>1283</v>
      </c>
      <c r="D636" s="115">
        <v>2</v>
      </c>
      <c r="E636" s="28" t="s">
        <v>648</v>
      </c>
      <c r="F636" s="28"/>
      <c r="G636" s="522"/>
      <c r="H636" s="728"/>
      <c r="I636" s="728"/>
    </row>
    <row r="637" spans="1:12" ht="51.75" customHeight="1">
      <c r="A637" s="56"/>
      <c r="B637" s="74"/>
      <c r="C637" s="20" t="s">
        <v>1284</v>
      </c>
      <c r="D637" s="115">
        <v>2</v>
      </c>
      <c r="E637" s="28" t="s">
        <v>648</v>
      </c>
      <c r="F637" s="28"/>
      <c r="G637" s="522"/>
      <c r="H637" s="728"/>
      <c r="I637" s="728"/>
    </row>
    <row r="638" spans="1:12" ht="51.75" customHeight="1">
      <c r="A638" s="56"/>
      <c r="B638" s="74"/>
      <c r="C638" s="20" t="s">
        <v>1285</v>
      </c>
      <c r="D638" s="115">
        <v>2</v>
      </c>
      <c r="E638" s="28" t="s">
        <v>648</v>
      </c>
      <c r="F638" s="28"/>
      <c r="G638" s="522"/>
      <c r="H638" s="728"/>
      <c r="I638" s="728"/>
    </row>
    <row r="639" spans="1:12" ht="52.5" customHeight="1">
      <c r="A639" s="56"/>
      <c r="B639" s="74"/>
      <c r="C639" s="20" t="s">
        <v>1286</v>
      </c>
      <c r="D639" s="115">
        <v>2</v>
      </c>
      <c r="E639" s="28" t="s">
        <v>648</v>
      </c>
      <c r="F639" s="28"/>
      <c r="G639" s="522"/>
      <c r="H639" s="728"/>
      <c r="I639" s="728"/>
    </row>
    <row r="640" spans="1:12" ht="60">
      <c r="A640" s="56"/>
      <c r="B640" s="74"/>
      <c r="C640" s="20" t="s">
        <v>1287</v>
      </c>
      <c r="D640" s="115">
        <v>2</v>
      </c>
      <c r="E640" s="28" t="s">
        <v>648</v>
      </c>
      <c r="F640" s="28"/>
      <c r="G640" s="522"/>
      <c r="H640" s="728"/>
      <c r="I640" s="728"/>
    </row>
    <row r="641" spans="1:9" ht="45">
      <c r="A641" s="56"/>
      <c r="B641" s="74"/>
      <c r="C641" s="20" t="s">
        <v>1288</v>
      </c>
      <c r="D641" s="115">
        <v>2</v>
      </c>
      <c r="E641" s="28" t="s">
        <v>648</v>
      </c>
      <c r="F641" s="28"/>
      <c r="G641" s="522"/>
      <c r="H641" s="728"/>
      <c r="I641" s="728"/>
    </row>
    <row r="642" spans="1:9" ht="62.25" customHeight="1">
      <c r="A642" s="56"/>
      <c r="B642" s="74"/>
      <c r="C642" s="20" t="s">
        <v>1289</v>
      </c>
      <c r="D642" s="115">
        <v>2</v>
      </c>
      <c r="E642" s="28" t="s">
        <v>648</v>
      </c>
      <c r="F642" s="28"/>
      <c r="G642" s="522"/>
      <c r="H642" s="728"/>
      <c r="I642" s="728"/>
    </row>
    <row r="643" spans="1:9" ht="64.5" customHeight="1">
      <c r="A643" s="56"/>
      <c r="B643" s="74"/>
      <c r="C643" s="20" t="s">
        <v>1290</v>
      </c>
      <c r="D643" s="115">
        <v>2</v>
      </c>
      <c r="E643" s="28" t="s">
        <v>648</v>
      </c>
      <c r="F643" s="28"/>
      <c r="G643" s="522"/>
      <c r="H643" s="728"/>
      <c r="I643" s="728"/>
    </row>
    <row r="644" spans="1:9" ht="60">
      <c r="A644" s="56"/>
      <c r="B644" s="74"/>
      <c r="C644" s="20" t="s">
        <v>1291</v>
      </c>
      <c r="D644" s="115">
        <v>2</v>
      </c>
      <c r="E644" s="28" t="s">
        <v>648</v>
      </c>
      <c r="F644" s="28"/>
      <c r="G644" s="522"/>
      <c r="H644" s="728"/>
      <c r="I644" s="728"/>
    </row>
    <row r="645" spans="1:9" ht="79.5" customHeight="1">
      <c r="A645" s="56"/>
      <c r="B645" s="74"/>
      <c r="C645" s="20" t="s">
        <v>1292</v>
      </c>
      <c r="D645" s="115">
        <v>2</v>
      </c>
      <c r="E645" s="28" t="s">
        <v>648</v>
      </c>
      <c r="F645" s="28"/>
      <c r="G645" s="522"/>
      <c r="H645" s="728"/>
      <c r="I645" s="728"/>
    </row>
    <row r="646" spans="1:9" ht="60">
      <c r="A646" s="56"/>
      <c r="B646" s="74"/>
      <c r="C646" s="20" t="s">
        <v>1293</v>
      </c>
      <c r="D646" s="115">
        <v>2</v>
      </c>
      <c r="E646" s="28" t="s">
        <v>648</v>
      </c>
      <c r="F646" s="28"/>
      <c r="G646" s="522"/>
      <c r="H646" s="728"/>
      <c r="I646" s="728"/>
    </row>
    <row r="647" spans="1:9" ht="45">
      <c r="A647" s="56"/>
      <c r="B647" s="74"/>
      <c r="C647" s="20" t="s">
        <v>1294</v>
      </c>
      <c r="D647" s="115">
        <v>2</v>
      </c>
      <c r="E647" s="28" t="s">
        <v>648</v>
      </c>
      <c r="F647" s="28"/>
      <c r="G647" s="522"/>
      <c r="H647" s="728"/>
      <c r="I647" s="728"/>
    </row>
    <row r="648" spans="1:9" ht="31.5">
      <c r="A648" s="56" t="s">
        <v>1295</v>
      </c>
      <c r="B648" s="74" t="s">
        <v>1296</v>
      </c>
      <c r="C648" s="20" t="s">
        <v>1297</v>
      </c>
      <c r="D648" s="115">
        <v>2</v>
      </c>
      <c r="E648" s="28" t="s">
        <v>540</v>
      </c>
      <c r="F648" s="28"/>
      <c r="G648" s="522"/>
      <c r="H648" s="728"/>
      <c r="I648" s="728"/>
    </row>
    <row r="649" spans="1:9" ht="66" customHeight="1">
      <c r="A649" s="56" t="s">
        <v>1298</v>
      </c>
      <c r="B649" s="74" t="s">
        <v>1299</v>
      </c>
      <c r="C649" s="20" t="s">
        <v>1300</v>
      </c>
      <c r="D649" s="115">
        <v>2</v>
      </c>
      <c r="E649" s="28" t="s">
        <v>341</v>
      </c>
      <c r="F649" s="23" t="s">
        <v>1301</v>
      </c>
      <c r="G649" s="522"/>
      <c r="H649" s="728"/>
      <c r="I649" s="728"/>
    </row>
    <row r="650" spans="1:9" ht="25.15" customHeight="1">
      <c r="A650" s="63" t="s">
        <v>1302</v>
      </c>
      <c r="B650" s="915" t="s">
        <v>16</v>
      </c>
      <c r="C650" s="915"/>
      <c r="D650" s="915"/>
      <c r="E650" s="915"/>
      <c r="F650" s="915"/>
      <c r="G650" s="916"/>
      <c r="H650" s="728">
        <f>SUM(D651:D653)</f>
        <v>6</v>
      </c>
      <c r="I650" s="728">
        <f>COUNT(D651:D653)*2</f>
        <v>6</v>
      </c>
    </row>
    <row r="651" spans="1:9" ht="30">
      <c r="A651" s="56" t="s">
        <v>1303</v>
      </c>
      <c r="B651" s="74" t="s">
        <v>1304</v>
      </c>
      <c r="C651" s="42" t="s">
        <v>1305</v>
      </c>
      <c r="D651" s="115">
        <v>2</v>
      </c>
      <c r="E651" s="28" t="s">
        <v>540</v>
      </c>
      <c r="F651" s="28"/>
      <c r="G651" s="522"/>
      <c r="H651" s="728"/>
      <c r="I651" s="728"/>
    </row>
    <row r="652" spans="1:9" ht="31.5">
      <c r="A652" s="56" t="s">
        <v>1306</v>
      </c>
      <c r="B652" s="74" t="s">
        <v>1307</v>
      </c>
      <c r="C652" s="20" t="s">
        <v>1308</v>
      </c>
      <c r="D652" s="115">
        <v>2</v>
      </c>
      <c r="E652" s="28" t="s">
        <v>540</v>
      </c>
      <c r="F652" s="28"/>
      <c r="G652" s="522"/>
      <c r="H652" s="728"/>
      <c r="I652" s="728"/>
    </row>
    <row r="653" spans="1:9" ht="31.5">
      <c r="A653" s="56" t="s">
        <v>1309</v>
      </c>
      <c r="B653" s="74" t="s">
        <v>1310</v>
      </c>
      <c r="C653" s="23" t="s">
        <v>1311</v>
      </c>
      <c r="D653" s="115">
        <v>2</v>
      </c>
      <c r="E653" s="28" t="s">
        <v>540</v>
      </c>
      <c r="F653" s="28"/>
      <c r="G653" s="522"/>
      <c r="H653" s="728"/>
      <c r="I653" s="728"/>
    </row>
    <row r="654" spans="1:9" ht="18.75">
      <c r="A654" s="63" t="s">
        <v>15</v>
      </c>
      <c r="B654" s="915" t="s">
        <v>14</v>
      </c>
      <c r="C654" s="915"/>
      <c r="D654" s="915"/>
      <c r="E654" s="915"/>
      <c r="F654" s="915"/>
      <c r="G654" s="916"/>
      <c r="H654" s="728">
        <f>SUM(D655:D661)</f>
        <v>14</v>
      </c>
      <c r="I654" s="728">
        <f>COUNT(D655:D661)*2</f>
        <v>14</v>
      </c>
    </row>
    <row r="655" spans="1:9" ht="31.5">
      <c r="A655" s="56" t="s">
        <v>1312</v>
      </c>
      <c r="B655" s="19" t="s">
        <v>1313</v>
      </c>
      <c r="C655" s="20" t="s">
        <v>1314</v>
      </c>
      <c r="D655" s="115">
        <v>2</v>
      </c>
      <c r="E655" s="28" t="s">
        <v>653</v>
      </c>
      <c r="F655" s="28"/>
      <c r="G655" s="522"/>
      <c r="H655" s="728"/>
      <c r="I655" s="728"/>
    </row>
    <row r="656" spans="1:9" ht="31.5">
      <c r="A656" s="56" t="s">
        <v>1315</v>
      </c>
      <c r="B656" s="19" t="s">
        <v>1316</v>
      </c>
      <c r="C656" s="45" t="s">
        <v>1317</v>
      </c>
      <c r="D656" s="115">
        <v>2</v>
      </c>
      <c r="E656" s="28" t="s">
        <v>653</v>
      </c>
      <c r="F656" s="28"/>
      <c r="G656" s="522"/>
      <c r="H656" s="728"/>
      <c r="I656" s="728"/>
    </row>
    <row r="657" spans="1:12" ht="30">
      <c r="A657" s="56"/>
      <c r="B657" s="19"/>
      <c r="C657" s="45" t="s">
        <v>1318</v>
      </c>
      <c r="D657" s="115">
        <v>2</v>
      </c>
      <c r="E657" s="28" t="s">
        <v>653</v>
      </c>
      <c r="F657" s="28"/>
      <c r="G657" s="522"/>
      <c r="H657" s="728"/>
      <c r="I657" s="728"/>
    </row>
    <row r="658" spans="1:12" ht="30">
      <c r="A658" s="56"/>
      <c r="B658" s="19"/>
      <c r="C658" s="45" t="s">
        <v>1319</v>
      </c>
      <c r="D658" s="115">
        <v>2</v>
      </c>
      <c r="E658" s="28" t="s">
        <v>653</v>
      </c>
      <c r="F658" s="28"/>
      <c r="G658" s="522"/>
      <c r="H658" s="728"/>
      <c r="I658" s="728"/>
    </row>
    <row r="659" spans="1:12" ht="31.5">
      <c r="A659" s="56" t="s">
        <v>1320</v>
      </c>
      <c r="B659" s="51" t="s">
        <v>1321</v>
      </c>
      <c r="C659" s="30" t="s">
        <v>1322</v>
      </c>
      <c r="D659" s="115">
        <v>2</v>
      </c>
      <c r="E659" s="28" t="s">
        <v>653</v>
      </c>
      <c r="F659" s="28"/>
      <c r="G659" s="522"/>
      <c r="H659" s="728"/>
      <c r="I659" s="728"/>
    </row>
    <row r="660" spans="1:12" ht="31.5">
      <c r="A660" s="56" t="s">
        <v>1323</v>
      </c>
      <c r="B660" s="19" t="s">
        <v>1324</v>
      </c>
      <c r="C660" s="31" t="s">
        <v>1325</v>
      </c>
      <c r="D660" s="115">
        <v>2</v>
      </c>
      <c r="E660" s="28" t="s">
        <v>653</v>
      </c>
      <c r="F660" s="28"/>
      <c r="G660" s="522"/>
      <c r="H660" s="728"/>
      <c r="I660" s="728"/>
    </row>
    <row r="661" spans="1:12" ht="79.5" customHeight="1">
      <c r="A661" s="56" t="s">
        <v>1326</v>
      </c>
      <c r="B661" s="19" t="s">
        <v>1327</v>
      </c>
      <c r="C661" s="20" t="s">
        <v>1328</v>
      </c>
      <c r="D661" s="115">
        <v>2</v>
      </c>
      <c r="E661" s="28" t="s">
        <v>653</v>
      </c>
      <c r="F661" s="28"/>
      <c r="G661" s="522"/>
      <c r="H661" s="728"/>
      <c r="I661" s="728"/>
    </row>
    <row r="662" spans="1:12" ht="54.75" customHeight="1">
      <c r="A662" s="63" t="s">
        <v>13</v>
      </c>
      <c r="B662" s="933" t="s">
        <v>1329</v>
      </c>
      <c r="C662" s="934"/>
      <c r="D662" s="934"/>
      <c r="E662" s="934"/>
      <c r="F662" s="934"/>
      <c r="G662" s="934"/>
      <c r="H662" s="728">
        <f>SUM(D663:D669)</f>
        <v>6</v>
      </c>
      <c r="I662" s="728">
        <f>COUNT(D663:D669)*2</f>
        <v>6</v>
      </c>
    </row>
    <row r="663" spans="1:12" ht="195" hidden="1">
      <c r="A663" s="89" t="s">
        <v>1330</v>
      </c>
      <c r="B663" s="50" t="s">
        <v>1332</v>
      </c>
      <c r="C663" s="50" t="s">
        <v>1333</v>
      </c>
      <c r="D663" s="544"/>
      <c r="E663" s="26" t="s">
        <v>540</v>
      </c>
      <c r="F663" s="91" t="s">
        <v>1334</v>
      </c>
      <c r="G663" s="531"/>
      <c r="H663" s="610"/>
      <c r="I663" s="610"/>
      <c r="J663" s="514"/>
      <c r="K663" s="262"/>
      <c r="L663" s="262"/>
    </row>
    <row r="664" spans="1:12" ht="105" hidden="1">
      <c r="A664" s="89" t="s">
        <v>1335</v>
      </c>
      <c r="B664" s="50" t="s">
        <v>1336</v>
      </c>
      <c r="C664" s="50" t="s">
        <v>1337</v>
      </c>
      <c r="D664" s="544"/>
      <c r="E664" s="26" t="s">
        <v>540</v>
      </c>
      <c r="F664" s="91" t="s">
        <v>1338</v>
      </c>
      <c r="G664" s="524"/>
      <c r="H664" s="533"/>
      <c r="I664" s="533"/>
      <c r="J664" s="516"/>
      <c r="K664" s="26"/>
      <c r="L664" s="26"/>
    </row>
    <row r="665" spans="1:12" ht="135" hidden="1">
      <c r="A665" s="89" t="s">
        <v>1339</v>
      </c>
      <c r="B665" s="50" t="s">
        <v>1340</v>
      </c>
      <c r="C665" s="50" t="s">
        <v>1341</v>
      </c>
      <c r="D665" s="544"/>
      <c r="E665" s="26" t="s">
        <v>540</v>
      </c>
      <c r="F665" s="91" t="s">
        <v>1342</v>
      </c>
      <c r="G665" s="524"/>
      <c r="H665" s="607"/>
      <c r="I665" s="607"/>
      <c r="J665" s="512"/>
      <c r="K665" s="127"/>
      <c r="L665" s="127"/>
    </row>
    <row r="666" spans="1:12" ht="135">
      <c r="A666" s="63" t="s">
        <v>1343</v>
      </c>
      <c r="B666" s="50" t="s">
        <v>1344</v>
      </c>
      <c r="C666" s="50" t="s">
        <v>1345</v>
      </c>
      <c r="D666" s="601">
        <v>2</v>
      </c>
      <c r="E666" s="26" t="s">
        <v>540</v>
      </c>
      <c r="F666" s="91" t="s">
        <v>1346</v>
      </c>
      <c r="G666" s="594"/>
      <c r="H666" s="728"/>
      <c r="I666" s="728"/>
    </row>
    <row r="667" spans="1:12" ht="105">
      <c r="A667" s="63" t="s">
        <v>1347</v>
      </c>
      <c r="B667" s="50" t="s">
        <v>1348</v>
      </c>
      <c r="C667" s="50" t="s">
        <v>1349</v>
      </c>
      <c r="D667" s="601">
        <v>2</v>
      </c>
      <c r="E667" s="26" t="s">
        <v>540</v>
      </c>
      <c r="F667" s="91" t="s">
        <v>1350</v>
      </c>
      <c r="G667" s="594"/>
      <c r="H667" s="728"/>
      <c r="I667" s="728"/>
    </row>
    <row r="668" spans="1:12" ht="135" hidden="1">
      <c r="A668" s="89" t="s">
        <v>1351</v>
      </c>
      <c r="B668" s="50" t="s">
        <v>1352</v>
      </c>
      <c r="C668" s="50" t="s">
        <v>1353</v>
      </c>
      <c r="D668" s="544"/>
      <c r="E668" s="26" t="s">
        <v>540</v>
      </c>
      <c r="F668" s="91" t="s">
        <v>1354</v>
      </c>
      <c r="G668" s="524"/>
      <c r="H668" s="609"/>
      <c r="I668" s="609"/>
      <c r="J668" s="513"/>
      <c r="K668" s="180"/>
      <c r="L668" s="180"/>
    </row>
    <row r="669" spans="1:12" ht="165">
      <c r="A669" s="63" t="s">
        <v>1355</v>
      </c>
      <c r="B669" s="50" t="s">
        <v>1356</v>
      </c>
      <c r="C669" s="50" t="s">
        <v>1357</v>
      </c>
      <c r="D669" s="601">
        <v>2</v>
      </c>
      <c r="E669" s="26" t="s">
        <v>540</v>
      </c>
      <c r="F669" s="91" t="s">
        <v>1358</v>
      </c>
      <c r="G669" s="594"/>
      <c r="H669" s="728"/>
      <c r="I669" s="728"/>
    </row>
    <row r="670" spans="1:12" ht="18.75">
      <c r="A670" s="63" t="s">
        <v>12</v>
      </c>
      <c r="B670" s="915" t="s">
        <v>11</v>
      </c>
      <c r="C670" s="915"/>
      <c r="D670" s="915"/>
      <c r="E670" s="915"/>
      <c r="F670" s="915"/>
      <c r="G670" s="916"/>
      <c r="H670" s="728">
        <f>SUM(D671:D673)</f>
        <v>6</v>
      </c>
      <c r="I670" s="728">
        <f>COUNT(D671:D673)*2</f>
        <v>6</v>
      </c>
    </row>
    <row r="671" spans="1:12" ht="31.5">
      <c r="A671" s="56" t="s">
        <v>1359</v>
      </c>
      <c r="B671" s="74" t="s">
        <v>1360</v>
      </c>
      <c r="C671" s="23" t="s">
        <v>1361</v>
      </c>
      <c r="D671" s="115">
        <v>2</v>
      </c>
      <c r="E671" s="28" t="s">
        <v>271</v>
      </c>
      <c r="F671" s="28" t="s">
        <v>1362</v>
      </c>
      <c r="G671" s="522"/>
      <c r="H671" s="728"/>
      <c r="I671" s="728"/>
    </row>
    <row r="672" spans="1:12" ht="30">
      <c r="A672" s="73"/>
      <c r="B672" s="74"/>
      <c r="C672" s="23" t="s">
        <v>1363</v>
      </c>
      <c r="D672" s="115">
        <v>2</v>
      </c>
      <c r="E672" s="28" t="s">
        <v>271</v>
      </c>
      <c r="F672" s="28" t="s">
        <v>1364</v>
      </c>
      <c r="G672" s="522"/>
      <c r="H672" s="728"/>
      <c r="I672" s="728"/>
    </row>
    <row r="673" spans="1:12" ht="45">
      <c r="A673" s="60" t="s">
        <v>1365</v>
      </c>
      <c r="B673" s="74" t="s">
        <v>1366</v>
      </c>
      <c r="C673" s="28" t="s">
        <v>2273</v>
      </c>
      <c r="D673" s="115">
        <v>2</v>
      </c>
      <c r="E673" s="28" t="s">
        <v>540</v>
      </c>
      <c r="F673" s="23" t="s">
        <v>1367</v>
      </c>
      <c r="G673" s="522"/>
      <c r="H673" s="728"/>
      <c r="I673" s="728"/>
    </row>
    <row r="674" spans="1:12" ht="15.75" hidden="1">
      <c r="A674" s="92" t="s">
        <v>10</v>
      </c>
      <c r="B674" s="930" t="s">
        <v>1368</v>
      </c>
      <c r="C674" s="931"/>
      <c r="D674" s="931"/>
      <c r="E674" s="931"/>
      <c r="F674" s="931"/>
      <c r="G674" s="935"/>
      <c r="H674" s="610">
        <f>SUM(D675:D680)</f>
        <v>0</v>
      </c>
      <c r="I674" s="610">
        <f>COUNT(D675:D680)*2</f>
        <v>0</v>
      </c>
      <c r="J674" s="514"/>
      <c r="K674" s="262"/>
      <c r="L674" s="262"/>
    </row>
    <row r="675" spans="1:12" ht="45" hidden="1">
      <c r="A675" s="92" t="s">
        <v>1369</v>
      </c>
      <c r="B675" s="50" t="s">
        <v>1370</v>
      </c>
      <c r="C675" s="50"/>
      <c r="D675" s="545"/>
      <c r="E675" s="50"/>
      <c r="F675" s="50"/>
      <c r="G675" s="532"/>
      <c r="H675" s="533"/>
      <c r="I675" s="533"/>
      <c r="J675" s="516"/>
      <c r="K675" s="26"/>
      <c r="L675" s="26"/>
    </row>
    <row r="676" spans="1:12" ht="45" hidden="1">
      <c r="A676" s="92" t="s">
        <v>1371</v>
      </c>
      <c r="B676" s="50" t="s">
        <v>1372</v>
      </c>
      <c r="C676" s="50"/>
      <c r="D676" s="545"/>
      <c r="E676" s="50"/>
      <c r="F676" s="50"/>
      <c r="G676" s="532"/>
      <c r="H676" s="533"/>
      <c r="I676" s="533"/>
      <c r="J676" s="516"/>
      <c r="K676" s="26"/>
      <c r="L676" s="26"/>
    </row>
    <row r="677" spans="1:12" ht="45" hidden="1">
      <c r="A677" s="92" t="s">
        <v>1373</v>
      </c>
      <c r="B677" s="50" t="s">
        <v>1374</v>
      </c>
      <c r="C677" s="50"/>
      <c r="D677" s="545"/>
      <c r="E677" s="50"/>
      <c r="F677" s="50"/>
      <c r="G677" s="532"/>
      <c r="H677" s="533"/>
      <c r="I677" s="533"/>
      <c r="J677" s="516"/>
      <c r="K677" s="26"/>
      <c r="L677" s="26"/>
    </row>
    <row r="678" spans="1:12" ht="60" hidden="1">
      <c r="A678" s="92" t="s">
        <v>1375</v>
      </c>
      <c r="B678" s="50" t="s">
        <v>1376</v>
      </c>
      <c r="C678" s="50"/>
      <c r="D678" s="545"/>
      <c r="E678" s="50"/>
      <c r="F678" s="50"/>
      <c r="G678" s="532"/>
      <c r="H678" s="533"/>
      <c r="I678" s="533"/>
      <c r="J678" s="516"/>
      <c r="K678" s="26"/>
      <c r="L678" s="26"/>
    </row>
    <row r="679" spans="1:12" ht="30" hidden="1">
      <c r="A679" s="92" t="s">
        <v>1377</v>
      </c>
      <c r="B679" s="50" t="s">
        <v>1378</v>
      </c>
      <c r="C679" s="50"/>
      <c r="D679" s="545"/>
      <c r="E679" s="50"/>
      <c r="F679" s="50"/>
      <c r="G679" s="532"/>
      <c r="H679" s="533"/>
      <c r="I679" s="533"/>
      <c r="J679" s="516"/>
      <c r="K679" s="26"/>
      <c r="L679" s="26"/>
    </row>
    <row r="680" spans="1:12" ht="30" hidden="1">
      <c r="A680" s="92" t="s">
        <v>1379</v>
      </c>
      <c r="B680" s="50" t="s">
        <v>1380</v>
      </c>
      <c r="C680" s="50"/>
      <c r="D680" s="545"/>
      <c r="E680" s="50"/>
      <c r="F680" s="50"/>
      <c r="G680" s="532"/>
      <c r="H680" s="607"/>
      <c r="I680" s="607"/>
      <c r="J680" s="512"/>
      <c r="K680" s="127"/>
      <c r="L680" s="127"/>
    </row>
    <row r="681" spans="1:12" ht="15.75">
      <c r="A681" s="93" t="s">
        <v>1381</v>
      </c>
      <c r="B681" s="930" t="s">
        <v>8</v>
      </c>
      <c r="C681" s="931"/>
      <c r="D681" s="932"/>
      <c r="E681" s="931"/>
      <c r="F681" s="931"/>
      <c r="G681" s="931"/>
      <c r="H681" s="728">
        <f>SUM(D682:D691)</f>
        <v>2</v>
      </c>
      <c r="I681" s="728">
        <f>COUNT(D682:D691)*2</f>
        <v>2</v>
      </c>
    </row>
    <row r="682" spans="1:12" ht="60" hidden="1">
      <c r="A682" s="92" t="s">
        <v>1382</v>
      </c>
      <c r="B682" s="50" t="s">
        <v>1383</v>
      </c>
      <c r="C682" s="50"/>
      <c r="D682" s="545"/>
      <c r="E682" s="50"/>
      <c r="F682" s="50"/>
      <c r="G682" s="532"/>
      <c r="H682" s="610"/>
      <c r="I682" s="610"/>
      <c r="J682" s="514"/>
      <c r="K682" s="262"/>
      <c r="L682" s="262"/>
    </row>
    <row r="683" spans="1:12" ht="45" hidden="1">
      <c r="A683" s="92" t="s">
        <v>1384</v>
      </c>
      <c r="B683" s="50" t="s">
        <v>1385</v>
      </c>
      <c r="C683" s="50"/>
      <c r="D683" s="545"/>
      <c r="E683" s="50"/>
      <c r="F683" s="50"/>
      <c r="G683" s="532"/>
      <c r="H683" s="533"/>
      <c r="I683" s="533"/>
      <c r="J683" s="516"/>
      <c r="K683" s="26"/>
      <c r="L683" s="26"/>
    </row>
    <row r="684" spans="1:12" ht="45" hidden="1">
      <c r="A684" s="92" t="s">
        <v>1386</v>
      </c>
      <c r="B684" s="50" t="s">
        <v>1387</v>
      </c>
      <c r="C684" s="50"/>
      <c r="D684" s="545"/>
      <c r="E684" s="50"/>
      <c r="F684" s="50"/>
      <c r="G684" s="532"/>
      <c r="H684" s="533"/>
      <c r="I684" s="533"/>
      <c r="J684" s="516"/>
      <c r="K684" s="26"/>
      <c r="L684" s="26"/>
    </row>
    <row r="685" spans="1:12" ht="30" hidden="1">
      <c r="A685" s="92" t="s">
        <v>1388</v>
      </c>
      <c r="B685" s="50" t="s">
        <v>1389</v>
      </c>
      <c r="C685" s="50"/>
      <c r="D685" s="545"/>
      <c r="E685" s="50"/>
      <c r="F685" s="50"/>
      <c r="G685" s="532"/>
      <c r="H685" s="533"/>
      <c r="I685" s="533"/>
      <c r="J685" s="516"/>
      <c r="K685" s="26"/>
      <c r="L685" s="26"/>
    </row>
    <row r="686" spans="1:12" ht="45" hidden="1">
      <c r="A686" s="92" t="s">
        <v>1390</v>
      </c>
      <c r="B686" s="50" t="s">
        <v>1391</v>
      </c>
      <c r="C686" s="50"/>
      <c r="D686" s="545"/>
      <c r="E686" s="50"/>
      <c r="F686" s="50"/>
      <c r="G686" s="532"/>
      <c r="H686" s="607"/>
      <c r="I686" s="607"/>
      <c r="J686" s="512"/>
      <c r="K686" s="127"/>
      <c r="L686" s="127"/>
    </row>
    <row r="687" spans="1:12" ht="90">
      <c r="A687" s="60" t="s">
        <v>1392</v>
      </c>
      <c r="B687" s="50" t="s">
        <v>1393</v>
      </c>
      <c r="C687" s="50" t="s">
        <v>1394</v>
      </c>
      <c r="D687" s="602">
        <v>2</v>
      </c>
      <c r="E687" s="34" t="s">
        <v>540</v>
      </c>
      <c r="F687" s="50" t="s">
        <v>1395</v>
      </c>
      <c r="G687" s="593"/>
      <c r="H687" s="728"/>
      <c r="I687" s="728"/>
    </row>
    <row r="688" spans="1:12" ht="60" hidden="1">
      <c r="A688" s="27" t="s">
        <v>1396</v>
      </c>
      <c r="B688" s="50" t="s">
        <v>1397</v>
      </c>
      <c r="C688" s="50"/>
      <c r="D688" s="545"/>
      <c r="E688" s="50"/>
      <c r="F688" s="50"/>
      <c r="G688" s="532"/>
      <c r="H688" s="610"/>
      <c r="I688" s="610"/>
      <c r="J688" s="514"/>
      <c r="K688" s="262"/>
      <c r="L688" s="262"/>
    </row>
    <row r="689" spans="1:12" ht="30" hidden="1">
      <c r="A689" s="27" t="s">
        <v>1398</v>
      </c>
      <c r="B689" s="50" t="s">
        <v>1399</v>
      </c>
      <c r="C689" s="50"/>
      <c r="D689" s="545"/>
      <c r="E689" s="50"/>
      <c r="F689" s="50"/>
      <c r="G689" s="532"/>
      <c r="H689" s="533"/>
      <c r="I689" s="533"/>
      <c r="J689" s="516"/>
      <c r="K689" s="26"/>
      <c r="L689" s="26"/>
    </row>
    <row r="690" spans="1:12" ht="30" hidden="1">
      <c r="A690" s="27" t="s">
        <v>1400</v>
      </c>
      <c r="B690" s="50" t="s">
        <v>1401</v>
      </c>
      <c r="C690" s="50"/>
      <c r="D690" s="545"/>
      <c r="E690" s="50"/>
      <c r="F690" s="50"/>
      <c r="G690" s="532"/>
      <c r="H690" s="533"/>
      <c r="I690" s="533"/>
      <c r="J690" s="516"/>
      <c r="K690" s="26"/>
      <c r="L690" s="26"/>
    </row>
    <row r="691" spans="1:12" ht="45" hidden="1">
      <c r="A691" s="27" t="s">
        <v>1402</v>
      </c>
      <c r="B691" s="50" t="s">
        <v>1403</v>
      </c>
      <c r="C691" s="50"/>
      <c r="D691" s="545"/>
      <c r="E691" s="50"/>
      <c r="F691" s="50"/>
      <c r="G691" s="532"/>
      <c r="H691" s="607"/>
      <c r="I691" s="607"/>
      <c r="J691" s="512"/>
      <c r="K691" s="127"/>
      <c r="L691" s="127"/>
    </row>
    <row r="692" spans="1:12" ht="21">
      <c r="A692" s="96"/>
      <c r="B692" s="917" t="s">
        <v>1404</v>
      </c>
      <c r="C692" s="917"/>
      <c r="D692" s="917"/>
      <c r="E692" s="917"/>
      <c r="F692" s="917"/>
      <c r="G692" s="918"/>
      <c r="H692" s="728">
        <f>H693+H704+H711+H715</f>
        <v>36</v>
      </c>
      <c r="I692" s="728">
        <f>I693+I704+I711+I715</f>
        <v>36</v>
      </c>
    </row>
    <row r="693" spans="1:12" ht="18.75">
      <c r="A693" s="97" t="s">
        <v>7</v>
      </c>
      <c r="B693" s="915" t="s">
        <v>6</v>
      </c>
      <c r="C693" s="915"/>
      <c r="D693" s="915"/>
      <c r="E693" s="915"/>
      <c r="F693" s="915"/>
      <c r="G693" s="916"/>
      <c r="H693" s="728">
        <f>SUM(D694:D703)</f>
        <v>18</v>
      </c>
      <c r="I693" s="728">
        <f>COUNT(D694:D703)*2</f>
        <v>18</v>
      </c>
    </row>
    <row r="694" spans="1:12" ht="30">
      <c r="A694" s="56" t="s">
        <v>1405</v>
      </c>
      <c r="B694" s="23" t="s">
        <v>1406</v>
      </c>
      <c r="C694" s="23" t="s">
        <v>1407</v>
      </c>
      <c r="D694" s="115">
        <v>2</v>
      </c>
      <c r="E694" s="22" t="s">
        <v>648</v>
      </c>
      <c r="F694" s="22"/>
      <c r="G694" s="530"/>
      <c r="H694" s="728"/>
      <c r="I694" s="728"/>
    </row>
    <row r="695" spans="1:12">
      <c r="A695" s="56"/>
      <c r="B695" s="23"/>
      <c r="C695" s="23" t="s">
        <v>1408</v>
      </c>
      <c r="D695" s="115">
        <v>2</v>
      </c>
      <c r="E695" s="22" t="s">
        <v>648</v>
      </c>
      <c r="F695" s="22"/>
      <c r="G695" s="530"/>
      <c r="H695" s="728"/>
      <c r="I695" s="728"/>
    </row>
    <row r="696" spans="1:12" ht="54" customHeight="1">
      <c r="A696" s="56"/>
      <c r="B696" s="23"/>
      <c r="C696" s="23" t="s">
        <v>1409</v>
      </c>
      <c r="D696" s="115">
        <v>2</v>
      </c>
      <c r="E696" s="22" t="s">
        <v>648</v>
      </c>
      <c r="F696" s="22"/>
      <c r="G696" s="530"/>
      <c r="H696" s="728"/>
      <c r="I696" s="728"/>
    </row>
    <row r="697" spans="1:12" ht="45">
      <c r="A697" s="56"/>
      <c r="B697" s="23"/>
      <c r="C697" s="23" t="s">
        <v>1410</v>
      </c>
      <c r="D697" s="115">
        <v>2</v>
      </c>
      <c r="E697" s="22" t="s">
        <v>648</v>
      </c>
      <c r="F697" s="22"/>
      <c r="G697" s="530"/>
      <c r="H697" s="728"/>
      <c r="I697" s="728"/>
    </row>
    <row r="698" spans="1:12" ht="50.25" customHeight="1">
      <c r="A698" s="56"/>
      <c r="B698" s="23"/>
      <c r="C698" s="23" t="s">
        <v>1411</v>
      </c>
      <c r="D698" s="115">
        <v>2</v>
      </c>
      <c r="E698" s="22" t="s">
        <v>648</v>
      </c>
      <c r="F698" s="22"/>
      <c r="G698" s="530"/>
      <c r="H698" s="728"/>
      <c r="I698" s="728"/>
    </row>
    <row r="699" spans="1:12" ht="51" customHeight="1">
      <c r="A699" s="18"/>
      <c r="B699" s="23"/>
      <c r="C699" s="23" t="s">
        <v>1412</v>
      </c>
      <c r="D699" s="115">
        <v>2</v>
      </c>
      <c r="E699" s="22" t="s">
        <v>648</v>
      </c>
      <c r="F699" s="22"/>
      <c r="G699" s="530"/>
      <c r="H699" s="728"/>
      <c r="I699" s="728"/>
    </row>
    <row r="700" spans="1:12" ht="60">
      <c r="A700" s="18"/>
      <c r="B700" s="23"/>
      <c r="C700" s="20" t="s">
        <v>1413</v>
      </c>
      <c r="D700" s="115">
        <v>2</v>
      </c>
      <c r="E700" s="22" t="s">
        <v>648</v>
      </c>
      <c r="F700" s="25" t="s">
        <v>1414</v>
      </c>
      <c r="G700" s="530"/>
      <c r="H700" s="728"/>
      <c r="I700" s="728"/>
    </row>
    <row r="701" spans="1:12" ht="30">
      <c r="A701" s="18"/>
      <c r="B701" s="23"/>
      <c r="C701" s="23" t="s">
        <v>1415</v>
      </c>
      <c r="D701" s="115">
        <v>2</v>
      </c>
      <c r="E701" s="22" t="s">
        <v>648</v>
      </c>
      <c r="F701" s="22"/>
      <c r="G701" s="530"/>
      <c r="H701" s="728"/>
      <c r="I701" s="728"/>
    </row>
    <row r="702" spans="1:12">
      <c r="A702" s="18"/>
      <c r="B702" s="23"/>
      <c r="C702" s="31" t="s">
        <v>1416</v>
      </c>
      <c r="D702" s="115">
        <v>2</v>
      </c>
      <c r="E702" s="22" t="s">
        <v>648</v>
      </c>
      <c r="F702" s="22"/>
      <c r="G702" s="530"/>
      <c r="H702" s="728"/>
      <c r="I702" s="728"/>
    </row>
    <row r="703" spans="1:12" ht="30" hidden="1">
      <c r="A703" s="27" t="s">
        <v>1417</v>
      </c>
      <c r="B703" s="57" t="s">
        <v>1418</v>
      </c>
      <c r="C703" s="31"/>
      <c r="D703" s="534"/>
      <c r="E703" s="22" t="s">
        <v>648</v>
      </c>
      <c r="F703" s="22"/>
      <c r="G703" s="530"/>
      <c r="H703" s="609"/>
      <c r="I703" s="609"/>
      <c r="J703" s="513"/>
      <c r="K703" s="180"/>
      <c r="L703" s="180"/>
    </row>
    <row r="704" spans="1:12" ht="18.75">
      <c r="A704" s="56" t="s">
        <v>5</v>
      </c>
      <c r="B704" s="915" t="s">
        <v>4</v>
      </c>
      <c r="C704" s="915"/>
      <c r="D704" s="915"/>
      <c r="E704" s="915"/>
      <c r="F704" s="915"/>
      <c r="G704" s="916"/>
      <c r="H704" s="728">
        <f>SUM(D705:D710)</f>
        <v>10</v>
      </c>
      <c r="I704" s="728">
        <f>COUNT(D705:D710)*2</f>
        <v>10</v>
      </c>
    </row>
    <row r="705" spans="1:12" ht="30">
      <c r="A705" s="56" t="s">
        <v>1419</v>
      </c>
      <c r="B705" s="23" t="s">
        <v>1420</v>
      </c>
      <c r="C705" s="23" t="s">
        <v>1421</v>
      </c>
      <c r="D705" s="115">
        <v>2</v>
      </c>
      <c r="E705" s="22" t="s">
        <v>648</v>
      </c>
      <c r="F705" s="22"/>
      <c r="G705" s="530"/>
      <c r="H705" s="728"/>
      <c r="I705" s="728"/>
    </row>
    <row r="706" spans="1:12" ht="30" customHeight="1">
      <c r="A706" s="56"/>
      <c r="B706" s="23"/>
      <c r="C706" s="23" t="s">
        <v>1422</v>
      </c>
      <c r="D706" s="115">
        <v>2</v>
      </c>
      <c r="E706" s="22" t="s">
        <v>648</v>
      </c>
      <c r="F706" s="22"/>
      <c r="G706" s="530"/>
      <c r="H706" s="728"/>
      <c r="I706" s="728"/>
    </row>
    <row r="707" spans="1:12" ht="47.25" customHeight="1">
      <c r="A707" s="56"/>
      <c r="B707" s="23"/>
      <c r="C707" s="20" t="s">
        <v>1423</v>
      </c>
      <c r="D707" s="115">
        <v>2</v>
      </c>
      <c r="E707" s="22" t="s">
        <v>648</v>
      </c>
      <c r="F707" s="22"/>
      <c r="G707" s="530"/>
      <c r="H707" s="728"/>
      <c r="I707" s="728"/>
    </row>
    <row r="708" spans="1:12" ht="45">
      <c r="A708" s="56"/>
      <c r="B708" s="23"/>
      <c r="C708" s="31" t="s">
        <v>1424</v>
      </c>
      <c r="D708" s="115">
        <v>2</v>
      </c>
      <c r="E708" s="22" t="s">
        <v>648</v>
      </c>
      <c r="F708" s="25" t="s">
        <v>1425</v>
      </c>
      <c r="G708" s="530"/>
      <c r="H708" s="728"/>
      <c r="I708" s="728"/>
    </row>
    <row r="709" spans="1:12" ht="60">
      <c r="A709" s="56" t="s">
        <v>1426</v>
      </c>
      <c r="B709" s="23"/>
      <c r="C709" s="20" t="s">
        <v>1427</v>
      </c>
      <c r="D709" s="115">
        <v>2</v>
      </c>
      <c r="E709" s="22" t="s">
        <v>648</v>
      </c>
      <c r="F709" s="22"/>
      <c r="G709" s="530"/>
      <c r="H709" s="728"/>
      <c r="I709" s="728"/>
    </row>
    <row r="710" spans="1:12" ht="50.25" hidden="1" customHeight="1">
      <c r="A710" s="27" t="s">
        <v>1428</v>
      </c>
      <c r="B710" s="86" t="s">
        <v>1429</v>
      </c>
      <c r="C710" s="80"/>
      <c r="D710" s="542"/>
      <c r="E710" s="81"/>
      <c r="F710" s="81"/>
      <c r="G710" s="529"/>
      <c r="H710" s="513"/>
      <c r="I710" s="513"/>
      <c r="J710" s="513"/>
      <c r="K710" s="180"/>
      <c r="L710" s="180"/>
    </row>
    <row r="711" spans="1:12" ht="18.75">
      <c r="A711" s="56" t="s">
        <v>3</v>
      </c>
      <c r="B711" s="915" t="s">
        <v>2</v>
      </c>
      <c r="C711" s="915"/>
      <c r="D711" s="915"/>
      <c r="E711" s="915"/>
      <c r="F711" s="915"/>
      <c r="G711" s="916"/>
      <c r="H711" s="728">
        <f>SUM(D712:D714)</f>
        <v>4</v>
      </c>
      <c r="I711" s="728">
        <f>COUNT(D712:D714)*2</f>
        <v>4</v>
      </c>
    </row>
    <row r="712" spans="1:12" ht="30">
      <c r="A712" s="56" t="s">
        <v>1430</v>
      </c>
      <c r="B712" s="23" t="s">
        <v>1431</v>
      </c>
      <c r="C712" s="23" t="s">
        <v>1432</v>
      </c>
      <c r="D712" s="115">
        <v>2</v>
      </c>
      <c r="E712" s="22" t="s">
        <v>648</v>
      </c>
      <c r="F712" s="22"/>
      <c r="G712" s="530"/>
      <c r="H712" s="728"/>
      <c r="I712" s="728"/>
    </row>
    <row r="713" spans="1:12" ht="45">
      <c r="A713" s="56"/>
      <c r="B713" s="23"/>
      <c r="C713" s="20" t="s">
        <v>1433</v>
      </c>
      <c r="D713" s="115">
        <v>2</v>
      </c>
      <c r="E713" s="22" t="s">
        <v>648</v>
      </c>
      <c r="F713" s="25" t="s">
        <v>1434</v>
      </c>
      <c r="G713" s="530"/>
      <c r="H713" s="728"/>
      <c r="I713" s="728"/>
    </row>
    <row r="714" spans="1:12" ht="30.75" hidden="1" customHeight="1">
      <c r="A714" s="27" t="s">
        <v>1435</v>
      </c>
      <c r="B714" s="86" t="s">
        <v>1436</v>
      </c>
      <c r="C714" s="80"/>
      <c r="D714" s="542"/>
      <c r="E714" s="81"/>
      <c r="F714" s="81"/>
      <c r="G714" s="529"/>
      <c r="H714" s="513"/>
      <c r="I714" s="513"/>
      <c r="J714" s="513"/>
      <c r="K714" s="180"/>
      <c r="L714" s="180"/>
    </row>
    <row r="715" spans="1:12" ht="18.75">
      <c r="A715" s="56" t="s">
        <v>1</v>
      </c>
      <c r="B715" s="915" t="s">
        <v>0</v>
      </c>
      <c r="C715" s="915"/>
      <c r="D715" s="915"/>
      <c r="E715" s="915"/>
      <c r="F715" s="915"/>
      <c r="G715" s="916"/>
      <c r="H715" s="728">
        <f>SUM(D716:D718)</f>
        <v>4</v>
      </c>
      <c r="I715" s="728">
        <f>COUNT(D716:D718)*2</f>
        <v>4</v>
      </c>
    </row>
    <row r="716" spans="1:12" ht="45">
      <c r="A716" s="56" t="s">
        <v>1437</v>
      </c>
      <c r="B716" s="23" t="s">
        <v>1438</v>
      </c>
      <c r="C716" s="23" t="s">
        <v>1439</v>
      </c>
      <c r="D716" s="115">
        <v>2</v>
      </c>
      <c r="E716" s="22" t="s">
        <v>648</v>
      </c>
      <c r="F716" s="25" t="s">
        <v>1440</v>
      </c>
      <c r="G716" s="530"/>
      <c r="H716" s="728"/>
      <c r="I716" s="728"/>
    </row>
    <row r="717" spans="1:12" ht="45">
      <c r="A717" s="18"/>
      <c r="B717" s="23"/>
      <c r="C717" s="20" t="s">
        <v>1441</v>
      </c>
      <c r="D717" s="115">
        <v>2</v>
      </c>
      <c r="E717" s="22" t="s">
        <v>648</v>
      </c>
      <c r="F717" s="25" t="s">
        <v>1442</v>
      </c>
      <c r="G717" s="530"/>
      <c r="H717" s="728"/>
      <c r="I717" s="728"/>
    </row>
    <row r="718" spans="1:12" ht="36.75" hidden="1" customHeight="1">
      <c r="A718" s="27" t="s">
        <v>1443</v>
      </c>
      <c r="B718" s="23" t="s">
        <v>1444</v>
      </c>
      <c r="C718" s="31"/>
      <c r="D718" s="52"/>
      <c r="E718" s="22"/>
      <c r="F718" s="22"/>
      <c r="G718" s="22"/>
      <c r="H718" s="514"/>
      <c r="I718" s="514"/>
      <c r="J718" s="514"/>
      <c r="K718" s="262"/>
      <c r="L718" s="262"/>
    </row>
    <row r="719" spans="1:12" ht="21" hidden="1" customHeight="1">
      <c r="A719" s="29" t="s">
        <v>1445</v>
      </c>
      <c r="D719" s="393"/>
      <c r="H719" s="512"/>
      <c r="I719" s="512"/>
      <c r="J719" s="512"/>
      <c r="K719" s="127"/>
      <c r="L719" s="127"/>
    </row>
    <row r="721" spans="1:7">
      <c r="A721" s="37"/>
      <c r="B721" s="37"/>
      <c r="C721" s="37"/>
      <c r="D721" s="606"/>
      <c r="E721" s="37"/>
      <c r="F721" s="37"/>
      <c r="G721" s="37"/>
    </row>
    <row r="722" spans="1:7">
      <c r="A722" s="37"/>
      <c r="B722" s="37"/>
      <c r="C722" s="37"/>
      <c r="D722" s="606"/>
      <c r="E722" s="37"/>
      <c r="F722" s="37"/>
      <c r="G722" s="37"/>
    </row>
    <row r="723" spans="1:7">
      <c r="A723" s="99"/>
      <c r="B723" s="99"/>
      <c r="C723" s="99"/>
      <c r="D723" s="792"/>
      <c r="E723" s="99"/>
      <c r="F723" s="99"/>
      <c r="G723" s="37"/>
    </row>
    <row r="724" spans="1:7">
      <c r="A724" s="99"/>
      <c r="B724" s="99"/>
      <c r="C724" s="99"/>
      <c r="D724" s="792"/>
      <c r="E724" s="99"/>
      <c r="F724" s="99"/>
      <c r="G724" s="37"/>
    </row>
    <row r="725" spans="1:7">
      <c r="A725" s="100"/>
      <c r="B725" s="100"/>
      <c r="C725" s="100"/>
      <c r="D725" s="604"/>
      <c r="E725" s="100"/>
      <c r="F725" s="100"/>
      <c r="G725" s="764"/>
    </row>
    <row r="726" spans="1:7">
      <c r="A726" s="100"/>
      <c r="B726" s="100"/>
      <c r="C726" s="100"/>
      <c r="D726" s="604"/>
      <c r="E726" s="100"/>
      <c r="F726" s="100"/>
      <c r="G726" s="764"/>
    </row>
    <row r="727" spans="1:7">
      <c r="A727" s="100"/>
      <c r="B727" s="100"/>
      <c r="C727" s="100"/>
      <c r="D727" s="604"/>
      <c r="E727" s="100"/>
      <c r="F727" s="100"/>
      <c r="G727" s="764"/>
    </row>
    <row r="728" spans="1:7">
      <c r="A728" s="100"/>
      <c r="B728" s="100"/>
      <c r="C728" s="100"/>
      <c r="D728" s="604"/>
      <c r="E728" s="100"/>
      <c r="F728" s="100"/>
      <c r="G728" s="764"/>
    </row>
    <row r="729" spans="1:7">
      <c r="A729" s="100"/>
      <c r="B729" s="100"/>
      <c r="C729" s="100"/>
      <c r="D729" s="604"/>
      <c r="E729" s="100"/>
      <c r="F729" s="100"/>
      <c r="G729" s="764"/>
    </row>
    <row r="730" spans="1:7">
      <c r="A730" s="100"/>
      <c r="B730" s="100"/>
      <c r="C730" s="100"/>
      <c r="D730" s="604"/>
      <c r="E730" s="100"/>
      <c r="F730" s="100"/>
      <c r="G730" s="764"/>
    </row>
    <row r="731" spans="1:7">
      <c r="A731" s="100"/>
      <c r="B731" s="100"/>
      <c r="C731" s="100"/>
      <c r="D731" s="604"/>
      <c r="E731" s="100"/>
      <c r="F731" s="100"/>
      <c r="G731" s="764"/>
    </row>
    <row r="732" spans="1:7">
      <c r="A732" s="101"/>
      <c r="B732" s="101"/>
      <c r="C732" s="101"/>
      <c r="D732" s="605"/>
      <c r="E732" s="101"/>
      <c r="F732" s="101"/>
      <c r="G732" s="764"/>
    </row>
    <row r="733" spans="1:7">
      <c r="A733" s="101"/>
      <c r="B733" s="101"/>
      <c r="C733" s="101"/>
      <c r="D733" s="605"/>
      <c r="E733" s="101"/>
      <c r="F733" s="101"/>
      <c r="G733" s="764"/>
    </row>
    <row r="734" spans="1:7" ht="21">
      <c r="A734" s="716"/>
      <c r="B734" s="716" t="s">
        <v>1446</v>
      </c>
      <c r="C734" s="716" t="s">
        <v>1447</v>
      </c>
      <c r="D734" s="729" t="s">
        <v>1448</v>
      </c>
      <c r="E734" s="730">
        <f>H3</f>
        <v>1</v>
      </c>
      <c r="F734" s="101"/>
      <c r="G734" s="764"/>
    </row>
    <row r="735" spans="1:7">
      <c r="A735" s="716" t="s">
        <v>176</v>
      </c>
      <c r="B735" s="716">
        <f>IF(E734=0,0,H43)</f>
        <v>42</v>
      </c>
      <c r="C735" s="716">
        <f>IF(E734=0,0,I43)</f>
        <v>42</v>
      </c>
      <c r="D735" s="731">
        <f>IF(E734=0,0,B735/C735)</f>
        <v>1</v>
      </c>
      <c r="E735" s="716"/>
      <c r="F735" s="101"/>
      <c r="G735" s="764"/>
    </row>
    <row r="736" spans="1:7">
      <c r="A736" s="716" t="s">
        <v>178</v>
      </c>
      <c r="B736" s="716">
        <f>IF(E734=0,0,H100)</f>
        <v>80</v>
      </c>
      <c r="C736" s="716">
        <f>IF(E734=0,0,I100)</f>
        <v>80</v>
      </c>
      <c r="D736" s="731">
        <f>IF(E734=0,0,B736/C736)</f>
        <v>1</v>
      </c>
      <c r="E736" s="716"/>
      <c r="F736" s="101"/>
      <c r="G736" s="764"/>
    </row>
    <row r="737" spans="1:7">
      <c r="A737" s="716" t="s">
        <v>180</v>
      </c>
      <c r="B737" s="716">
        <f>IF(E734=0,0,H163)</f>
        <v>174</v>
      </c>
      <c r="C737" s="716">
        <f>IF(E734=0,0,I163)</f>
        <v>174</v>
      </c>
      <c r="D737" s="731">
        <f>IF(E734=0,0,B737/C737)</f>
        <v>1</v>
      </c>
      <c r="E737" s="716"/>
      <c r="F737" s="101"/>
      <c r="G737" s="764"/>
    </row>
    <row r="738" spans="1:7">
      <c r="A738" s="716" t="s">
        <v>182</v>
      </c>
      <c r="B738" s="716">
        <f>IF(E734=0,0,H266)</f>
        <v>108</v>
      </c>
      <c r="C738" s="716">
        <f>IF(E734=0,0,I266)</f>
        <v>108</v>
      </c>
      <c r="D738" s="731">
        <f>IF(E734=0,0,B738/C738)</f>
        <v>1</v>
      </c>
      <c r="E738" s="716"/>
      <c r="F738" s="101"/>
      <c r="G738" s="764"/>
    </row>
    <row r="739" spans="1:7">
      <c r="A739" s="716" t="s">
        <v>184</v>
      </c>
      <c r="B739" s="716">
        <f>IF(E734=0,0,H344)</f>
        <v>224</v>
      </c>
      <c r="C739" s="716">
        <f>IF(E734=0,0,I344)</f>
        <v>224</v>
      </c>
      <c r="D739" s="731">
        <f>IF(E734=0,0,B739/C739)</f>
        <v>1</v>
      </c>
      <c r="E739" s="716"/>
      <c r="F739" s="101"/>
      <c r="G739" s="764"/>
    </row>
    <row r="740" spans="1:7">
      <c r="A740" s="716" t="s">
        <v>186</v>
      </c>
      <c r="B740" s="716">
        <f>IF(E734=0,0,H555)</f>
        <v>108</v>
      </c>
      <c r="C740" s="716">
        <f>IF(E734=0,0,I555)</f>
        <v>108</v>
      </c>
      <c r="D740" s="731">
        <f>IF(E734=0,0,B740/C740)</f>
        <v>1</v>
      </c>
      <c r="E740" s="716"/>
      <c r="F740" s="101"/>
      <c r="G740" s="764"/>
    </row>
    <row r="741" spans="1:7">
      <c r="A741" s="716" t="s">
        <v>187</v>
      </c>
      <c r="B741" s="716">
        <f>IF(E734=0,0,H619)</f>
        <v>78</v>
      </c>
      <c r="C741" s="716">
        <f>IF(E734=0,0,I619)</f>
        <v>78</v>
      </c>
      <c r="D741" s="731">
        <f>IF(E734=0,0,B741/C741)</f>
        <v>1</v>
      </c>
      <c r="E741" s="716"/>
      <c r="F741" s="101"/>
      <c r="G741" s="764"/>
    </row>
    <row r="742" spans="1:7">
      <c r="A742" s="716" t="s">
        <v>189</v>
      </c>
      <c r="B742" s="716">
        <f>IF(E734=0,0,H692)</f>
        <v>36</v>
      </c>
      <c r="C742" s="716">
        <f>IF(E734=0,0,I692)</f>
        <v>36</v>
      </c>
      <c r="D742" s="731">
        <f>IF(E734=0,0,B742/C742)</f>
        <v>1</v>
      </c>
      <c r="E742" s="716"/>
      <c r="F742" s="101"/>
      <c r="G742" s="764"/>
    </row>
    <row r="743" spans="1:7">
      <c r="A743" s="716" t="s">
        <v>1449</v>
      </c>
      <c r="B743" s="716">
        <f>IF(E734=0,0,SUM(B735:B742))</f>
        <v>850</v>
      </c>
      <c r="C743" s="716">
        <f>IF(E734=0,0,SUM(C735:C742))</f>
        <v>850</v>
      </c>
      <c r="D743" s="731">
        <f>IF(E734=0,0,B743/C743)</f>
        <v>1</v>
      </c>
      <c r="E743" s="716"/>
      <c r="F743" s="101"/>
      <c r="G743" s="101"/>
    </row>
    <row r="744" spans="1:7">
      <c r="A744" s="716"/>
      <c r="B744" s="716"/>
      <c r="C744" s="716"/>
      <c r="D744" s="729"/>
      <c r="E744" s="716"/>
      <c r="F744" s="101"/>
      <c r="G744" s="101"/>
    </row>
    <row r="745" spans="1:7">
      <c r="A745" s="716"/>
      <c r="B745" s="716"/>
      <c r="C745" s="716"/>
      <c r="D745" s="729"/>
      <c r="E745" s="716"/>
      <c r="F745" s="101"/>
      <c r="G745" s="101"/>
    </row>
    <row r="746" spans="1:7">
      <c r="A746" s="716">
        <v>0</v>
      </c>
      <c r="B746" s="716"/>
      <c r="C746" s="716"/>
      <c r="D746" s="729"/>
      <c r="E746" s="716"/>
      <c r="F746" s="101"/>
      <c r="G746" s="101"/>
    </row>
    <row r="747" spans="1:7">
      <c r="A747" s="716">
        <v>1</v>
      </c>
      <c r="B747" s="716"/>
      <c r="C747" s="716"/>
      <c r="D747" s="729"/>
      <c r="E747" s="716"/>
      <c r="F747" s="101"/>
      <c r="G747" s="101"/>
    </row>
    <row r="748" spans="1:7">
      <c r="A748" s="101">
        <v>2</v>
      </c>
      <c r="B748" s="101"/>
      <c r="C748" s="101"/>
      <c r="D748" s="605"/>
      <c r="E748" s="101"/>
      <c r="F748" s="101"/>
      <c r="G748" s="101"/>
    </row>
    <row r="749" spans="1:7">
      <c r="A749" s="101"/>
      <c r="B749" s="101"/>
      <c r="C749" s="101"/>
      <c r="D749" s="605"/>
      <c r="E749" s="101"/>
      <c r="F749" s="101"/>
      <c r="G749" s="101"/>
    </row>
    <row r="750" spans="1:7">
      <c r="A750" s="101">
        <v>0</v>
      </c>
      <c r="B750" s="101"/>
      <c r="C750" s="101"/>
      <c r="D750" s="605"/>
      <c r="E750" s="101"/>
      <c r="F750" s="101"/>
      <c r="G750" s="101"/>
    </row>
    <row r="751" spans="1:7">
      <c r="A751" s="101">
        <v>1</v>
      </c>
      <c r="B751" s="101"/>
      <c r="C751" s="101"/>
      <c r="D751" s="605"/>
      <c r="E751" s="101"/>
      <c r="F751" s="101"/>
      <c r="G751" s="101"/>
    </row>
    <row r="752" spans="1:7">
      <c r="A752" s="101">
        <v>2</v>
      </c>
      <c r="B752" s="101"/>
      <c r="C752" s="101"/>
      <c r="D752" s="605"/>
      <c r="E752" s="101"/>
      <c r="F752" s="101"/>
      <c r="G752" s="37"/>
    </row>
    <row r="753" spans="1:7">
      <c r="A753" s="101"/>
      <c r="B753" s="101"/>
      <c r="C753" s="101"/>
      <c r="D753" s="605"/>
      <c r="E753" s="101"/>
      <c r="F753" s="101"/>
      <c r="G753" s="37"/>
    </row>
    <row r="754" spans="1:7">
      <c r="A754" s="101"/>
      <c r="B754" s="101"/>
      <c r="C754" s="101"/>
      <c r="D754" s="605"/>
      <c r="E754" s="101"/>
      <c r="F754" s="101"/>
      <c r="G754" s="37"/>
    </row>
    <row r="755" spans="1:7">
      <c r="A755" s="101"/>
      <c r="B755" s="101"/>
      <c r="C755" s="101"/>
      <c r="D755" s="605"/>
      <c r="E755" s="101"/>
      <c r="F755" s="101"/>
      <c r="G755" s="37"/>
    </row>
    <row r="756" spans="1:7">
      <c r="A756" s="101"/>
      <c r="B756" s="101"/>
      <c r="C756" s="101"/>
      <c r="D756" s="605"/>
      <c r="E756" s="101"/>
      <c r="F756" s="101"/>
      <c r="G756" s="37"/>
    </row>
    <row r="757" spans="1:7">
      <c r="A757" s="101"/>
      <c r="B757" s="101"/>
      <c r="C757" s="101"/>
      <c r="D757" s="605"/>
      <c r="E757" s="101"/>
      <c r="F757" s="101"/>
      <c r="G757" s="37"/>
    </row>
    <row r="758" spans="1:7">
      <c r="A758" s="101"/>
      <c r="B758" s="101"/>
      <c r="C758" s="101"/>
      <c r="D758" s="605"/>
      <c r="E758" s="101"/>
      <c r="F758" s="101"/>
      <c r="G758" s="37"/>
    </row>
    <row r="759" spans="1:7">
      <c r="B759" s="29"/>
      <c r="C759" s="29"/>
      <c r="D759" s="818"/>
      <c r="E759" s="29"/>
      <c r="F759" s="29"/>
      <c r="G759" s="37"/>
    </row>
    <row r="760" spans="1:7">
      <c r="A760" s="37"/>
      <c r="B760" s="37"/>
      <c r="C760" s="37"/>
      <c r="D760" s="606"/>
      <c r="E760" s="37"/>
      <c r="F760" s="37"/>
      <c r="G760" s="37"/>
    </row>
    <row r="761" spans="1:7">
      <c r="A761" s="37"/>
      <c r="B761" s="37"/>
      <c r="C761" s="37"/>
      <c r="D761" s="606"/>
      <c r="E761" s="37"/>
      <c r="F761" s="37"/>
      <c r="G761" s="37"/>
    </row>
    <row r="762" spans="1:7">
      <c r="A762" s="37"/>
      <c r="B762" s="37"/>
      <c r="C762" s="37"/>
      <c r="D762" s="606"/>
      <c r="E762" s="37"/>
      <c r="F762" s="37"/>
      <c r="G762" s="37"/>
    </row>
    <row r="763" spans="1:7">
      <c r="A763" s="37"/>
      <c r="B763" s="37"/>
      <c r="C763" s="37"/>
      <c r="D763" s="606"/>
      <c r="E763" s="37"/>
      <c r="F763" s="37"/>
      <c r="G763" s="37"/>
    </row>
    <row r="764" spans="1:7">
      <c r="A764" s="37"/>
      <c r="B764" s="37"/>
      <c r="C764" s="37"/>
      <c r="D764" s="606"/>
      <c r="E764" s="37"/>
      <c r="F764" s="37"/>
      <c r="G764" s="37"/>
    </row>
    <row r="765" spans="1:7">
      <c r="A765" s="37"/>
      <c r="B765" s="37"/>
      <c r="C765" s="37"/>
      <c r="D765" s="606"/>
      <c r="E765" s="37"/>
      <c r="F765" s="37"/>
      <c r="G765" s="37"/>
    </row>
    <row r="766" spans="1:7">
      <c r="A766" s="37"/>
      <c r="B766" s="37"/>
      <c r="C766" s="37"/>
      <c r="D766" s="606"/>
      <c r="E766" s="37"/>
      <c r="F766" s="37"/>
      <c r="G766" s="37"/>
    </row>
    <row r="767" spans="1:7">
      <c r="A767" s="37"/>
      <c r="B767" s="37"/>
      <c r="C767" s="37"/>
      <c r="D767" s="606"/>
      <c r="E767" s="37"/>
      <c r="F767" s="37"/>
      <c r="G767" s="37"/>
    </row>
    <row r="768" spans="1:7">
      <c r="A768" s="37"/>
      <c r="B768" s="37"/>
      <c r="C768" s="37"/>
      <c r="D768" s="606"/>
      <c r="E768" s="37"/>
      <c r="F768" s="37"/>
      <c r="G768" s="37"/>
    </row>
    <row r="769" spans="1:7">
      <c r="A769" s="37"/>
      <c r="B769" s="37"/>
      <c r="C769" s="37"/>
      <c r="D769" s="606"/>
      <c r="E769" s="37"/>
      <c r="F769" s="37"/>
      <c r="G769" s="37"/>
    </row>
    <row r="770" spans="1:7">
      <c r="A770" s="37"/>
      <c r="B770" s="37"/>
      <c r="C770" s="37"/>
      <c r="D770" s="606"/>
      <c r="E770" s="37"/>
      <c r="F770" s="37"/>
      <c r="G770" s="37"/>
    </row>
    <row r="771" spans="1:7">
      <c r="A771" s="37"/>
      <c r="B771" s="37"/>
      <c r="C771" s="37"/>
      <c r="D771" s="606"/>
      <c r="E771" s="37"/>
      <c r="F771" s="37"/>
      <c r="G771" s="37"/>
    </row>
    <row r="772" spans="1:7">
      <c r="A772" s="37"/>
      <c r="B772" s="37"/>
      <c r="C772" s="37"/>
      <c r="D772" s="606"/>
      <c r="E772" s="37"/>
      <c r="F772" s="37"/>
      <c r="G772" s="37"/>
    </row>
    <row r="773" spans="1:7">
      <c r="A773" s="37"/>
      <c r="B773" s="37"/>
      <c r="C773" s="37"/>
      <c r="D773" s="606"/>
      <c r="E773" s="37"/>
      <c r="F773" s="37"/>
      <c r="G773" s="37"/>
    </row>
    <row r="774" spans="1:7">
      <c r="A774" s="37"/>
      <c r="B774" s="37"/>
      <c r="C774" s="37"/>
      <c r="D774" s="606"/>
      <c r="E774" s="37"/>
      <c r="F774" s="37"/>
      <c r="G774" s="37"/>
    </row>
    <row r="775" spans="1:7">
      <c r="A775" s="37"/>
      <c r="B775" s="37"/>
      <c r="C775" s="37"/>
      <c r="D775" s="606"/>
      <c r="E775" s="37"/>
      <c r="F775" s="37"/>
      <c r="G775" s="37"/>
    </row>
    <row r="776" spans="1:7">
      <c r="A776" s="37"/>
      <c r="B776" s="37"/>
      <c r="C776" s="37"/>
      <c r="D776" s="606"/>
      <c r="E776" s="37"/>
      <c r="F776" s="37"/>
      <c r="G776" s="37"/>
    </row>
  </sheetData>
  <sheetProtection sheet="1" objects="1" scenarios="1"/>
  <protectedRanges>
    <protectedRange sqref="D666:D669" name="Range8"/>
    <protectedRange sqref="D610" name="Range6"/>
    <protectedRange sqref="D249:D264" name="Range4"/>
    <protectedRange sqref="G233:G247" name="Range3"/>
    <protectedRange sqref="D611:D614" name="Range1_4"/>
    <protectedRange sqref="D233:D247" name="Range2"/>
    <protectedRange sqref="G249:G264" name="Range5"/>
    <protectedRange sqref="G610" name="Range7"/>
  </protectedRanges>
  <autoFilter ref="A42:G719">
    <filterColumn colId="0">
      <colorFilter dxfId="21"/>
    </filterColumn>
  </autoFilter>
  <dataConsolidate link="1"/>
  <mergeCells count="134">
    <mergeCell ref="B704:G704"/>
    <mergeCell ref="B711:G711"/>
    <mergeCell ref="B715:G715"/>
    <mergeCell ref="B149:G149"/>
    <mergeCell ref="B248:G248"/>
    <mergeCell ref="B662:G662"/>
    <mergeCell ref="B670:G670"/>
    <mergeCell ref="B674:G674"/>
    <mergeCell ref="B681:G681"/>
    <mergeCell ref="B692:G692"/>
    <mergeCell ref="B693:G693"/>
    <mergeCell ref="B620:G620"/>
    <mergeCell ref="B623:G623"/>
    <mergeCell ref="B627:G627"/>
    <mergeCell ref="B632:G632"/>
    <mergeCell ref="B650:G650"/>
    <mergeCell ref="B654:G654"/>
    <mergeCell ref="B564:G564"/>
    <mergeCell ref="B574:G574"/>
    <mergeCell ref="B580:G580"/>
    <mergeCell ref="B591:G591"/>
    <mergeCell ref="B603:G603"/>
    <mergeCell ref="B619:G619"/>
    <mergeCell ref="B520:G520"/>
    <mergeCell ref="B531:G531"/>
    <mergeCell ref="B538:G538"/>
    <mergeCell ref="B544:G544"/>
    <mergeCell ref="B555:G555"/>
    <mergeCell ref="B556:G556"/>
    <mergeCell ref="B475:G475"/>
    <mergeCell ref="B479:G479"/>
    <mergeCell ref="B485:G485"/>
    <mergeCell ref="B494:G494"/>
    <mergeCell ref="B501:G501"/>
    <mergeCell ref="B513:G513"/>
    <mergeCell ref="B493:G493"/>
    <mergeCell ref="B543:G543"/>
    <mergeCell ref="B407:G407"/>
    <mergeCell ref="B416:G416"/>
    <mergeCell ref="B425:G425"/>
    <mergeCell ref="B429:G429"/>
    <mergeCell ref="B456:G456"/>
    <mergeCell ref="B460:G460"/>
    <mergeCell ref="B359:G359"/>
    <mergeCell ref="B364:G364"/>
    <mergeCell ref="B376:G376"/>
    <mergeCell ref="B386:G386"/>
    <mergeCell ref="B389:G389"/>
    <mergeCell ref="B395:G395"/>
    <mergeCell ref="B329:G329"/>
    <mergeCell ref="B332:G332"/>
    <mergeCell ref="B336:G336"/>
    <mergeCell ref="B341:G341"/>
    <mergeCell ref="B344:G344"/>
    <mergeCell ref="B345:G345"/>
    <mergeCell ref="B290:G290"/>
    <mergeCell ref="B299:G299"/>
    <mergeCell ref="B312:G312"/>
    <mergeCell ref="B318:G318"/>
    <mergeCell ref="B322:G322"/>
    <mergeCell ref="B326:G326"/>
    <mergeCell ref="B205:G205"/>
    <mergeCell ref="B214:G214"/>
    <mergeCell ref="B232:G232"/>
    <mergeCell ref="B266:G266"/>
    <mergeCell ref="B267:G267"/>
    <mergeCell ref="B273:G273"/>
    <mergeCell ref="B136:G136"/>
    <mergeCell ref="B142:G142"/>
    <mergeCell ref="B163:G163"/>
    <mergeCell ref="B164:G164"/>
    <mergeCell ref="B193:G193"/>
    <mergeCell ref="B199:G199"/>
    <mergeCell ref="B20:I20"/>
    <mergeCell ref="B88:G88"/>
    <mergeCell ref="B97:G97"/>
    <mergeCell ref="B100:G100"/>
    <mergeCell ref="B101:G101"/>
    <mergeCell ref="B114:G114"/>
    <mergeCell ref="B130:G130"/>
    <mergeCell ref="A41:G41"/>
    <mergeCell ref="B43:G43"/>
    <mergeCell ref="B44:G44"/>
    <mergeCell ref="B64:G64"/>
    <mergeCell ref="B70:G70"/>
    <mergeCell ref="B75:G75"/>
    <mergeCell ref="A5:B5"/>
    <mergeCell ref="G5:I5"/>
    <mergeCell ref="B34:I34"/>
    <mergeCell ref="B35:I35"/>
    <mergeCell ref="B36:I36"/>
    <mergeCell ref="B37:I37"/>
    <mergeCell ref="B38:I38"/>
    <mergeCell ref="A39:I40"/>
    <mergeCell ref="B28:I28"/>
    <mergeCell ref="B29:I29"/>
    <mergeCell ref="B30:I30"/>
    <mergeCell ref="B31:I31"/>
    <mergeCell ref="B32:I32"/>
    <mergeCell ref="B33:I33"/>
    <mergeCell ref="B22:I22"/>
    <mergeCell ref="B23:I23"/>
    <mergeCell ref="B24:I24"/>
    <mergeCell ref="B25:I25"/>
    <mergeCell ref="B26:I26"/>
    <mergeCell ref="B27:I27"/>
    <mergeCell ref="C16:E16"/>
    <mergeCell ref="C17:E17"/>
    <mergeCell ref="A18:I18"/>
    <mergeCell ref="B19:I19"/>
    <mergeCell ref="C5:E5"/>
    <mergeCell ref="B21:I21"/>
    <mergeCell ref="A1:F1"/>
    <mergeCell ref="G1:I1"/>
    <mergeCell ref="A8:I8"/>
    <mergeCell ref="A9:E9"/>
    <mergeCell ref="F9:I9"/>
    <mergeCell ref="C10:E10"/>
    <mergeCell ref="F10:I17"/>
    <mergeCell ref="C11:E11"/>
    <mergeCell ref="C12:E12"/>
    <mergeCell ref="C13:E13"/>
    <mergeCell ref="C14:E14"/>
    <mergeCell ref="C15:E15"/>
    <mergeCell ref="A6:B6"/>
    <mergeCell ref="C6:E6"/>
    <mergeCell ref="G6:I6"/>
    <mergeCell ref="A7:B7"/>
    <mergeCell ref="C7:E7"/>
    <mergeCell ref="G7:I7"/>
    <mergeCell ref="A2:C2"/>
    <mergeCell ref="A3:G3"/>
    <mergeCell ref="H3:I3"/>
    <mergeCell ref="A4:I4"/>
  </mergeCells>
  <dataValidations count="8">
    <dataValidation type="list" allowBlank="1" showInputMessage="1" showErrorMessage="1" sqref="D675:D680">
      <formula1>$A$722:$A$724</formula1>
    </dataValidation>
    <dataValidation type="list" allowBlank="1" showInputMessage="1" showErrorMessage="1" sqref="D675:D680">
      <formula1>$A$709:$A$711</formula1>
    </dataValidation>
    <dataValidation type="list" allowBlank="1" showInputMessage="1" showErrorMessage="1" sqref="D663:D665">
      <formula1>$A$738:$A$740</formula1>
    </dataValidation>
    <dataValidation type="list" allowBlank="1" showInputMessage="1" showErrorMessage="1" sqref="D662">
      <formula1>$A$711:$A$713</formula1>
    </dataValidation>
    <dataValidation type="list" allowBlank="1" showInputMessage="1" showErrorMessage="1" sqref="D744:D1048576 D544:D603 D692:D734 D494:D542 D670:D673 D41:D148 D249:D256 D150:D247 D619:D661 D265:D492">
      <formula1>$A$750:$A$752</formula1>
    </dataValidation>
    <dataValidation showDropDown="1" showInputMessage="1" showErrorMessage="1" sqref="D735:D743"/>
    <dataValidation type="list" allowBlank="1" showInputMessage="1" showErrorMessage="1" sqref="D543">
      <formula1>$A$793:$A$795</formula1>
    </dataValidation>
    <dataValidation type="list" allowBlank="1" showInputMessage="1" showErrorMessage="1" sqref="D604:D618 D257:D264 D687 D666:D669">
      <formula1>$A$746:$A$748</formula1>
    </dataValidation>
  </dataValidations>
  <pageMargins left="0.70866141732283472" right="0.70866141732283472" top="0.74803149606299213" bottom="0.74803149606299213" header="0.31496062992125984" footer="0.31496062992125984"/>
  <pageSetup paperSize="9" scale="48" orientation="portrait" r:id="rId1"/>
  <headerFooter>
    <oddHeader xml:space="preserve">&amp;LChecklist 1 &amp;CAccident &amp; Emergency &amp;RVersion - NHSRC/3.0 </oddHeader>
    <oddFooter>Page &amp;P</oddFooter>
  </headerFooter>
</worksheet>
</file>

<file path=xl/worksheets/sheet3.xml><?xml version="1.0" encoding="utf-8"?>
<worksheet xmlns="http://schemas.openxmlformats.org/spreadsheetml/2006/main" xmlns:r="http://schemas.openxmlformats.org/officeDocument/2006/relationships">
  <sheetPr filterMode="1">
    <tabColor rgb="FF00B050"/>
  </sheetPr>
  <dimension ref="A1:N805"/>
  <sheetViews>
    <sheetView view="pageBreakPreview" topLeftCell="A709" zoomScale="60" zoomScaleNormal="80" zoomScalePageLayoutView="73" workbookViewId="0">
      <selection activeCell="M794" sqref="M794"/>
    </sheetView>
  </sheetViews>
  <sheetFormatPr defaultColWidth="9.140625" defaultRowHeight="15"/>
  <cols>
    <col min="1" max="1" width="20.7109375" style="497" customWidth="1"/>
    <col min="2" max="2" width="24.28515625" style="7" customWidth="1"/>
    <col min="3" max="3" width="26.42578125" style="7" customWidth="1"/>
    <col min="4" max="4" width="9.28515625" style="393" customWidth="1"/>
    <col min="5" max="5" width="17.28515625" style="37" customWidth="1"/>
    <col min="6" max="6" width="35" style="7" customWidth="1"/>
    <col min="7" max="7" width="22.42578125" style="7" customWidth="1"/>
    <col min="8" max="9" width="5.5703125" style="29" customWidth="1"/>
    <col min="10" max="12" width="9.140625" style="99"/>
    <col min="13" max="16384" width="9.140625" style="7"/>
  </cols>
  <sheetData>
    <row r="1" spans="1:9" ht="37.5" customHeight="1">
      <c r="A1" s="941" t="s">
        <v>162</v>
      </c>
      <c r="B1" s="941"/>
      <c r="C1" s="941"/>
      <c r="D1" s="941"/>
      <c r="E1" s="941"/>
      <c r="F1" s="941"/>
      <c r="G1" s="938" t="s">
        <v>7017</v>
      </c>
      <c r="H1" s="939"/>
      <c r="I1" s="940"/>
    </row>
    <row r="2" spans="1:9" ht="33.75">
      <c r="A2" s="857" t="s">
        <v>6235</v>
      </c>
      <c r="B2" s="858"/>
      <c r="C2" s="858"/>
      <c r="D2" s="858"/>
      <c r="E2" s="858"/>
      <c r="F2" s="858"/>
      <c r="G2" s="858"/>
      <c r="H2" s="964">
        <v>2</v>
      </c>
      <c r="I2" s="965"/>
    </row>
    <row r="3" spans="1:9" ht="28.5">
      <c r="A3" s="895" t="s">
        <v>166</v>
      </c>
      <c r="B3" s="895"/>
      <c r="C3" s="895"/>
      <c r="D3" s="895"/>
      <c r="E3" s="895"/>
      <c r="F3" s="895"/>
      <c r="G3" s="895"/>
      <c r="H3" s="966"/>
      <c r="I3" s="966"/>
    </row>
    <row r="4" spans="1:9" ht="52.9" customHeight="1">
      <c r="A4" s="967" t="s">
        <v>167</v>
      </c>
      <c r="B4" s="967"/>
      <c r="C4" s="885"/>
      <c r="D4" s="885"/>
      <c r="E4" s="885"/>
      <c r="F4" s="8" t="s">
        <v>168</v>
      </c>
      <c r="G4" s="885"/>
      <c r="H4" s="963"/>
      <c r="I4" s="963"/>
    </row>
    <row r="5" spans="1:9" ht="43.9" customHeight="1">
      <c r="A5" s="881" t="s">
        <v>169</v>
      </c>
      <c r="B5" s="882"/>
      <c r="C5" s="883"/>
      <c r="D5" s="883"/>
      <c r="E5" s="883"/>
      <c r="F5" s="9" t="s">
        <v>170</v>
      </c>
      <c r="G5" s="885"/>
      <c r="H5" s="963"/>
      <c r="I5" s="963"/>
    </row>
    <row r="6" spans="1:9" ht="59.45" customHeight="1">
      <c r="A6" s="887" t="s">
        <v>171</v>
      </c>
      <c r="B6" s="887"/>
      <c r="C6" s="888"/>
      <c r="D6" s="888"/>
      <c r="E6" s="888"/>
      <c r="F6" s="9" t="s">
        <v>172</v>
      </c>
      <c r="G6" s="885"/>
      <c r="H6" s="963"/>
      <c r="I6" s="963"/>
    </row>
    <row r="7" spans="1:9" ht="36.6" customHeight="1">
      <c r="A7" s="942" t="s">
        <v>6236</v>
      </c>
      <c r="B7" s="943"/>
      <c r="C7" s="943"/>
      <c r="D7" s="943"/>
      <c r="E7" s="943"/>
      <c r="F7" s="943"/>
      <c r="G7" s="943"/>
      <c r="H7" s="943"/>
      <c r="I7" s="944"/>
    </row>
    <row r="8" spans="1:9" ht="33.6" customHeight="1">
      <c r="A8" s="486"/>
      <c r="B8" s="945" t="s">
        <v>174</v>
      </c>
      <c r="C8" s="946"/>
      <c r="D8" s="946"/>
      <c r="E8" s="947"/>
      <c r="F8" s="948" t="s">
        <v>6237</v>
      </c>
      <c r="G8" s="948"/>
      <c r="H8" s="949"/>
      <c r="I8" s="949"/>
    </row>
    <row r="9" spans="1:9" ht="28.15" customHeight="1">
      <c r="A9" s="207" t="s">
        <v>176</v>
      </c>
      <c r="B9" s="104" t="s">
        <v>177</v>
      </c>
      <c r="C9" s="950">
        <f>OPD!D789</f>
        <v>1</v>
      </c>
      <c r="D9" s="950"/>
      <c r="E9" s="950"/>
      <c r="F9" s="951">
        <f>D797</f>
        <v>1</v>
      </c>
      <c r="G9" s="952"/>
      <c r="H9" s="953"/>
      <c r="I9" s="954"/>
    </row>
    <row r="10" spans="1:9" ht="28.15" customHeight="1">
      <c r="A10" s="207" t="s">
        <v>178</v>
      </c>
      <c r="B10" s="104" t="s">
        <v>179</v>
      </c>
      <c r="C10" s="950">
        <f>OPD!D790</f>
        <v>1</v>
      </c>
      <c r="D10" s="950"/>
      <c r="E10" s="950"/>
      <c r="F10" s="955"/>
      <c r="G10" s="956"/>
      <c r="H10" s="957"/>
      <c r="I10" s="958"/>
    </row>
    <row r="11" spans="1:9" ht="28.15" customHeight="1">
      <c r="A11" s="207" t="s">
        <v>180</v>
      </c>
      <c r="B11" s="104" t="s">
        <v>181</v>
      </c>
      <c r="C11" s="950">
        <f>OPD!D791</f>
        <v>1</v>
      </c>
      <c r="D11" s="950"/>
      <c r="E11" s="950"/>
      <c r="F11" s="955"/>
      <c r="G11" s="956"/>
      <c r="H11" s="957"/>
      <c r="I11" s="958"/>
    </row>
    <row r="12" spans="1:9" ht="28.15" customHeight="1">
      <c r="A12" s="207" t="s">
        <v>182</v>
      </c>
      <c r="B12" s="104" t="s">
        <v>183</v>
      </c>
      <c r="C12" s="950">
        <f>OPD!D792</f>
        <v>1</v>
      </c>
      <c r="D12" s="950"/>
      <c r="E12" s="950"/>
      <c r="F12" s="955"/>
      <c r="G12" s="956"/>
      <c r="H12" s="957"/>
      <c r="I12" s="958"/>
    </row>
    <row r="13" spans="1:9" ht="28.15" customHeight="1">
      <c r="A13" s="207" t="s">
        <v>184</v>
      </c>
      <c r="B13" s="104" t="s">
        <v>185</v>
      </c>
      <c r="C13" s="950">
        <f>OPD!D793</f>
        <v>1</v>
      </c>
      <c r="D13" s="950"/>
      <c r="E13" s="950"/>
      <c r="F13" s="955"/>
      <c r="G13" s="956"/>
      <c r="H13" s="957"/>
      <c r="I13" s="958"/>
    </row>
    <row r="14" spans="1:9" ht="28.15" customHeight="1">
      <c r="A14" s="207" t="s">
        <v>186</v>
      </c>
      <c r="B14" s="104" t="s">
        <v>146</v>
      </c>
      <c r="C14" s="950">
        <f>OPD!D794</f>
        <v>1</v>
      </c>
      <c r="D14" s="950"/>
      <c r="E14" s="950"/>
      <c r="F14" s="955"/>
      <c r="G14" s="956"/>
      <c r="H14" s="957"/>
      <c r="I14" s="958"/>
    </row>
    <row r="15" spans="1:9" ht="58.15" customHeight="1">
      <c r="A15" s="207" t="s">
        <v>187</v>
      </c>
      <c r="B15" s="104" t="s">
        <v>1454</v>
      </c>
      <c r="C15" s="950">
        <f>OPD!D795</f>
        <v>1</v>
      </c>
      <c r="D15" s="950"/>
      <c r="E15" s="950"/>
      <c r="F15" s="955"/>
      <c r="G15" s="956"/>
      <c r="H15" s="957"/>
      <c r="I15" s="958"/>
    </row>
    <row r="16" spans="1:9" ht="28.15" customHeight="1">
      <c r="A16" s="207" t="s">
        <v>189</v>
      </c>
      <c r="B16" s="104" t="s">
        <v>190</v>
      </c>
      <c r="C16" s="950">
        <f>OPD!D796</f>
        <v>1</v>
      </c>
      <c r="D16" s="950"/>
      <c r="E16" s="950"/>
      <c r="F16" s="959"/>
      <c r="G16" s="960"/>
      <c r="H16" s="961"/>
      <c r="I16" s="962"/>
    </row>
    <row r="17" spans="1:9" ht="19.899999999999999" customHeight="1">
      <c r="A17" s="976"/>
      <c r="B17" s="977"/>
      <c r="C17" s="977"/>
      <c r="D17" s="977"/>
      <c r="E17" s="977"/>
      <c r="F17" s="977"/>
      <c r="G17" s="977"/>
      <c r="H17" s="978"/>
      <c r="I17" s="979"/>
    </row>
    <row r="18" spans="1:9" ht="33.950000000000003" customHeight="1">
      <c r="A18" s="12"/>
      <c r="B18" s="972" t="s">
        <v>191</v>
      </c>
      <c r="C18" s="973"/>
      <c r="D18" s="973"/>
      <c r="E18" s="973"/>
      <c r="F18" s="973"/>
      <c r="G18" s="973"/>
      <c r="H18" s="974"/>
      <c r="I18" s="975"/>
    </row>
    <row r="19" spans="1:9" ht="33.950000000000003" customHeight="1">
      <c r="A19" s="13">
        <v>1</v>
      </c>
      <c r="B19" s="968"/>
      <c r="C19" s="969"/>
      <c r="D19" s="969"/>
      <c r="E19" s="969"/>
      <c r="F19" s="969"/>
      <c r="G19" s="969"/>
      <c r="H19" s="970"/>
      <c r="I19" s="971"/>
    </row>
    <row r="20" spans="1:9" ht="33.950000000000003" customHeight="1">
      <c r="A20" s="13">
        <v>2</v>
      </c>
      <c r="B20" s="968"/>
      <c r="C20" s="969"/>
      <c r="D20" s="969"/>
      <c r="E20" s="969"/>
      <c r="F20" s="969"/>
      <c r="G20" s="969"/>
      <c r="H20" s="970"/>
      <c r="I20" s="971"/>
    </row>
    <row r="21" spans="1:9" ht="33.950000000000003" customHeight="1">
      <c r="A21" s="13">
        <v>3</v>
      </c>
      <c r="B21" s="968"/>
      <c r="C21" s="969"/>
      <c r="D21" s="969"/>
      <c r="E21" s="969"/>
      <c r="F21" s="969"/>
      <c r="G21" s="969"/>
      <c r="H21" s="970"/>
      <c r="I21" s="971"/>
    </row>
    <row r="22" spans="1:9" ht="33.950000000000003" customHeight="1">
      <c r="A22" s="13">
        <v>4</v>
      </c>
      <c r="B22" s="968"/>
      <c r="C22" s="969"/>
      <c r="D22" s="969"/>
      <c r="E22" s="969"/>
      <c r="F22" s="969"/>
      <c r="G22" s="969"/>
      <c r="H22" s="970"/>
      <c r="I22" s="971"/>
    </row>
    <row r="23" spans="1:9" ht="33.950000000000003" customHeight="1">
      <c r="A23" s="13">
        <v>5</v>
      </c>
      <c r="B23" s="968"/>
      <c r="C23" s="969"/>
      <c r="D23" s="969"/>
      <c r="E23" s="969"/>
      <c r="F23" s="969"/>
      <c r="G23" s="969"/>
      <c r="H23" s="970"/>
      <c r="I23" s="971"/>
    </row>
    <row r="24" spans="1:9" ht="33.950000000000003" customHeight="1">
      <c r="A24" s="12"/>
      <c r="B24" s="972" t="s">
        <v>192</v>
      </c>
      <c r="C24" s="973"/>
      <c r="D24" s="973"/>
      <c r="E24" s="973"/>
      <c r="F24" s="973"/>
      <c r="G24" s="973"/>
      <c r="H24" s="974"/>
      <c r="I24" s="975"/>
    </row>
    <row r="25" spans="1:9" ht="33.950000000000003" customHeight="1">
      <c r="A25" s="13">
        <v>1</v>
      </c>
      <c r="B25" s="968"/>
      <c r="C25" s="969"/>
      <c r="D25" s="969"/>
      <c r="E25" s="969"/>
      <c r="F25" s="969"/>
      <c r="G25" s="969"/>
      <c r="H25" s="970"/>
      <c r="I25" s="971"/>
    </row>
    <row r="26" spans="1:9" ht="33.950000000000003" customHeight="1">
      <c r="A26" s="13">
        <v>2</v>
      </c>
      <c r="B26" s="968"/>
      <c r="C26" s="969"/>
      <c r="D26" s="969"/>
      <c r="E26" s="969"/>
      <c r="F26" s="969"/>
      <c r="G26" s="969"/>
      <c r="H26" s="970"/>
      <c r="I26" s="971"/>
    </row>
    <row r="27" spans="1:9" ht="33.950000000000003" customHeight="1">
      <c r="A27" s="13">
        <v>3</v>
      </c>
      <c r="B27" s="968"/>
      <c r="C27" s="969"/>
      <c r="D27" s="969"/>
      <c r="E27" s="969"/>
      <c r="F27" s="969"/>
      <c r="G27" s="969"/>
      <c r="H27" s="970"/>
      <c r="I27" s="971"/>
    </row>
    <row r="28" spans="1:9" ht="33.950000000000003" customHeight="1">
      <c r="A28" s="13">
        <v>4</v>
      </c>
      <c r="B28" s="968"/>
      <c r="C28" s="969"/>
      <c r="D28" s="969"/>
      <c r="E28" s="969"/>
      <c r="F28" s="969"/>
      <c r="G28" s="969"/>
      <c r="H28" s="970"/>
      <c r="I28" s="971"/>
    </row>
    <row r="29" spans="1:9" ht="33.950000000000003" customHeight="1">
      <c r="A29" s="13">
        <v>5</v>
      </c>
      <c r="B29" s="968"/>
      <c r="C29" s="969"/>
      <c r="D29" s="969"/>
      <c r="E29" s="969"/>
      <c r="F29" s="969"/>
      <c r="G29" s="969"/>
      <c r="H29" s="970"/>
      <c r="I29" s="971"/>
    </row>
    <row r="30" spans="1:9" ht="33.950000000000003" customHeight="1">
      <c r="A30" s="12"/>
      <c r="B30" s="972" t="s">
        <v>193</v>
      </c>
      <c r="C30" s="973"/>
      <c r="D30" s="973"/>
      <c r="E30" s="973"/>
      <c r="F30" s="973"/>
      <c r="G30" s="973"/>
      <c r="H30" s="974"/>
      <c r="I30" s="975"/>
    </row>
    <row r="31" spans="1:9" ht="33.950000000000003" customHeight="1">
      <c r="A31" s="13">
        <v>1</v>
      </c>
      <c r="B31" s="968"/>
      <c r="C31" s="969"/>
      <c r="D31" s="969"/>
      <c r="E31" s="969"/>
      <c r="F31" s="969"/>
      <c r="G31" s="969"/>
      <c r="H31" s="970"/>
      <c r="I31" s="971"/>
    </row>
    <row r="32" spans="1:9" ht="33.950000000000003" customHeight="1">
      <c r="A32" s="13">
        <v>2</v>
      </c>
      <c r="B32" s="968"/>
      <c r="C32" s="969"/>
      <c r="D32" s="969"/>
      <c r="E32" s="969"/>
      <c r="F32" s="969"/>
      <c r="G32" s="969"/>
      <c r="H32" s="970"/>
      <c r="I32" s="971"/>
    </row>
    <row r="33" spans="1:10" ht="33.950000000000003" customHeight="1">
      <c r="A33" s="13">
        <v>3</v>
      </c>
      <c r="B33" s="968"/>
      <c r="C33" s="969"/>
      <c r="D33" s="969"/>
      <c r="E33" s="969"/>
      <c r="F33" s="969"/>
      <c r="G33" s="969"/>
      <c r="H33" s="970"/>
      <c r="I33" s="971"/>
    </row>
    <row r="34" spans="1:10" ht="33.950000000000003" customHeight="1">
      <c r="A34" s="13">
        <v>4</v>
      </c>
      <c r="B34" s="968"/>
      <c r="C34" s="969"/>
      <c r="D34" s="969"/>
      <c r="E34" s="969"/>
      <c r="F34" s="969"/>
      <c r="G34" s="969"/>
      <c r="H34" s="970"/>
      <c r="I34" s="971"/>
    </row>
    <row r="35" spans="1:10" ht="33.950000000000003" customHeight="1">
      <c r="A35" s="13">
        <v>5</v>
      </c>
      <c r="B35" s="968"/>
      <c r="C35" s="969"/>
      <c r="D35" s="969"/>
      <c r="E35" s="969"/>
      <c r="F35" s="969"/>
      <c r="G35" s="969"/>
      <c r="H35" s="970"/>
      <c r="I35" s="971"/>
    </row>
    <row r="36" spans="1:10" ht="33.950000000000003" customHeight="1">
      <c r="A36" s="12"/>
      <c r="B36" s="980" t="s">
        <v>194</v>
      </c>
      <c r="C36" s="981"/>
      <c r="D36" s="981"/>
      <c r="E36" s="981"/>
      <c r="F36" s="981"/>
      <c r="G36" s="981"/>
      <c r="H36" s="982"/>
      <c r="I36" s="983"/>
    </row>
    <row r="37" spans="1:10" ht="33.950000000000003" customHeight="1">
      <c r="A37" s="12"/>
      <c r="B37" s="984" t="s">
        <v>195</v>
      </c>
      <c r="C37" s="985"/>
      <c r="D37" s="985"/>
      <c r="E37" s="985"/>
      <c r="F37" s="985"/>
      <c r="G37" s="985"/>
      <c r="H37" s="986"/>
      <c r="I37" s="987"/>
    </row>
    <row r="38" spans="1:10" ht="33.950000000000003" customHeight="1">
      <c r="A38" s="906"/>
      <c r="B38" s="906"/>
      <c r="C38" s="906"/>
      <c r="D38" s="906"/>
      <c r="E38" s="906"/>
      <c r="F38" s="906"/>
      <c r="G38" s="906"/>
      <c r="H38" s="988"/>
      <c r="I38" s="988"/>
    </row>
    <row r="39" spans="1:10" ht="33.950000000000003" customHeight="1">
      <c r="A39" s="906"/>
      <c r="B39" s="906"/>
      <c r="C39" s="906"/>
      <c r="D39" s="906"/>
      <c r="E39" s="906"/>
      <c r="F39" s="906"/>
      <c r="G39" s="906"/>
      <c r="H39" s="988"/>
      <c r="I39" s="988"/>
    </row>
    <row r="40" spans="1:10" ht="33.950000000000003" customHeight="1">
      <c r="A40" s="992" t="s">
        <v>6238</v>
      </c>
      <c r="B40" s="993"/>
      <c r="C40" s="993"/>
      <c r="D40" s="993"/>
      <c r="E40" s="993"/>
      <c r="F40" s="993"/>
      <c r="G40" s="994"/>
      <c r="H40" s="732"/>
      <c r="I40" s="763"/>
    </row>
    <row r="41" spans="1:10" ht="39" customHeight="1">
      <c r="A41" s="487" t="s">
        <v>197</v>
      </c>
      <c r="B41" s="488" t="s">
        <v>198</v>
      </c>
      <c r="C41" s="489" t="s">
        <v>1457</v>
      </c>
      <c r="D41" s="489" t="s">
        <v>200</v>
      </c>
      <c r="E41" s="490" t="s">
        <v>201</v>
      </c>
      <c r="F41" s="489" t="s">
        <v>3756</v>
      </c>
      <c r="G41" s="491" t="s">
        <v>203</v>
      </c>
      <c r="H41" s="733" t="s">
        <v>1446</v>
      </c>
      <c r="I41" s="734" t="s">
        <v>1447</v>
      </c>
      <c r="J41" s="201"/>
    </row>
    <row r="42" spans="1:10" ht="26.25" customHeight="1">
      <c r="A42" s="300"/>
      <c r="B42" s="995" t="s">
        <v>204</v>
      </c>
      <c r="C42" s="995"/>
      <c r="D42" s="995"/>
      <c r="E42" s="995"/>
      <c r="F42" s="995"/>
      <c r="G42" s="996"/>
      <c r="H42" s="733">
        <f>H43+H72+H79+H84+H113+H104</f>
        <v>102</v>
      </c>
      <c r="I42" s="29">
        <f>I43+I72+I79+I84+I113+I104</f>
        <v>102</v>
      </c>
    </row>
    <row r="43" spans="1:10" ht="40.15" customHeight="1">
      <c r="A43" s="117" t="s">
        <v>1459</v>
      </c>
      <c r="B43" s="989" t="s">
        <v>142</v>
      </c>
      <c r="C43" s="997"/>
      <c r="D43" s="997"/>
      <c r="E43" s="997"/>
      <c r="F43" s="997"/>
      <c r="G43" s="998"/>
      <c r="H43" s="733">
        <f>SUM(D44:D71)</f>
        <v>50</v>
      </c>
      <c r="I43" s="29">
        <f>COUNT(D44:D71)*2</f>
        <v>50</v>
      </c>
    </row>
    <row r="44" spans="1:10" ht="47.25">
      <c r="A44" s="18" t="s">
        <v>1461</v>
      </c>
      <c r="B44" s="19" t="s">
        <v>206</v>
      </c>
      <c r="C44" s="261" t="s">
        <v>6239</v>
      </c>
      <c r="D44" s="618">
        <v>2</v>
      </c>
      <c r="E44" s="22" t="s">
        <v>208</v>
      </c>
      <c r="F44" s="30" t="s">
        <v>6240</v>
      </c>
      <c r="G44" s="478"/>
      <c r="H44" s="733"/>
    </row>
    <row r="45" spans="1:10" ht="33.6" customHeight="1">
      <c r="A45" s="18" t="s">
        <v>1462</v>
      </c>
      <c r="B45" s="19" t="s">
        <v>211</v>
      </c>
      <c r="C45" s="30" t="s">
        <v>6241</v>
      </c>
      <c r="D45" s="618">
        <v>2</v>
      </c>
      <c r="E45" s="22" t="s">
        <v>208</v>
      </c>
      <c r="F45" s="30" t="s">
        <v>6242</v>
      </c>
      <c r="G45" s="478"/>
      <c r="H45" s="733"/>
    </row>
    <row r="46" spans="1:10" ht="79.900000000000006" customHeight="1">
      <c r="A46" s="18" t="s">
        <v>1463</v>
      </c>
      <c r="B46" s="19" t="s">
        <v>215</v>
      </c>
      <c r="C46" s="30" t="s">
        <v>6243</v>
      </c>
      <c r="D46" s="618">
        <v>2</v>
      </c>
      <c r="E46" s="22" t="s">
        <v>208</v>
      </c>
      <c r="F46" s="30" t="s">
        <v>6244</v>
      </c>
      <c r="G46" s="478"/>
      <c r="H46" s="733"/>
    </row>
    <row r="47" spans="1:10" ht="31.5">
      <c r="A47" s="18" t="s">
        <v>1464</v>
      </c>
      <c r="B47" s="19" t="s">
        <v>1465</v>
      </c>
      <c r="C47" s="30" t="s">
        <v>6245</v>
      </c>
      <c r="D47" s="618">
        <v>2</v>
      </c>
      <c r="E47" s="22" t="s">
        <v>208</v>
      </c>
      <c r="F47" s="30" t="s">
        <v>6246</v>
      </c>
      <c r="G47" s="478"/>
      <c r="H47" s="733"/>
    </row>
    <row r="48" spans="1:10" ht="31.5">
      <c r="A48" s="18" t="s">
        <v>1466</v>
      </c>
      <c r="B48" s="19" t="s">
        <v>223</v>
      </c>
      <c r="C48" s="30" t="s">
        <v>6247</v>
      </c>
      <c r="D48" s="618">
        <v>2</v>
      </c>
      <c r="E48" s="22" t="s">
        <v>208</v>
      </c>
      <c r="F48" s="123" t="s">
        <v>6248</v>
      </c>
      <c r="G48" s="478"/>
      <c r="H48" s="733"/>
    </row>
    <row r="49" spans="1:14" ht="31.5">
      <c r="A49" s="168" t="s">
        <v>1467</v>
      </c>
      <c r="B49" s="33" t="s">
        <v>227</v>
      </c>
      <c r="C49" s="239" t="s">
        <v>6249</v>
      </c>
      <c r="D49" s="618">
        <v>2</v>
      </c>
      <c r="E49" s="22" t="s">
        <v>208</v>
      </c>
      <c r="F49" s="30" t="s">
        <v>6250</v>
      </c>
      <c r="G49" s="492"/>
      <c r="H49" s="733"/>
    </row>
    <row r="50" spans="1:14" ht="96.75" customHeight="1">
      <c r="A50" s="18"/>
      <c r="B50" s="19"/>
      <c r="C50" s="30" t="s">
        <v>6251</v>
      </c>
      <c r="D50" s="618">
        <v>2</v>
      </c>
      <c r="E50" s="22" t="s">
        <v>208</v>
      </c>
      <c r="F50" s="30" t="s">
        <v>6252</v>
      </c>
      <c r="G50" s="478"/>
      <c r="H50" s="733"/>
    </row>
    <row r="51" spans="1:14" ht="31.5">
      <c r="A51" s="18" t="s">
        <v>1468</v>
      </c>
      <c r="B51" s="19" t="s">
        <v>231</v>
      </c>
      <c r="C51" s="30" t="s">
        <v>6253</v>
      </c>
      <c r="D51" s="618">
        <v>2</v>
      </c>
      <c r="E51" s="22" t="s">
        <v>208</v>
      </c>
      <c r="F51" s="30" t="s">
        <v>6254</v>
      </c>
      <c r="G51" s="478"/>
      <c r="H51" s="733"/>
    </row>
    <row r="52" spans="1:14" ht="43.5" customHeight="1">
      <c r="A52" s="18"/>
      <c r="B52" s="19"/>
      <c r="C52" s="30" t="s">
        <v>6255</v>
      </c>
      <c r="D52" s="618">
        <v>2</v>
      </c>
      <c r="E52" s="22" t="s">
        <v>208</v>
      </c>
      <c r="F52" s="30" t="s">
        <v>6256</v>
      </c>
      <c r="G52" s="478"/>
      <c r="H52" s="733"/>
    </row>
    <row r="53" spans="1:14" ht="31.5">
      <c r="A53" s="18" t="s">
        <v>234</v>
      </c>
      <c r="B53" s="19" t="s">
        <v>235</v>
      </c>
      <c r="C53" s="30" t="s">
        <v>6257</v>
      </c>
      <c r="D53" s="618">
        <v>2</v>
      </c>
      <c r="E53" s="22" t="s">
        <v>208</v>
      </c>
      <c r="F53" s="30" t="s">
        <v>6258</v>
      </c>
      <c r="G53" s="478"/>
      <c r="H53" s="733"/>
    </row>
    <row r="54" spans="1:14" ht="31.5">
      <c r="A54" s="18" t="s">
        <v>1469</v>
      </c>
      <c r="B54" s="19" t="s">
        <v>237</v>
      </c>
      <c r="C54" s="30" t="s">
        <v>6259</v>
      </c>
      <c r="D54" s="618">
        <v>2</v>
      </c>
      <c r="E54" s="22" t="s">
        <v>208</v>
      </c>
      <c r="F54" s="30" t="s">
        <v>6258</v>
      </c>
      <c r="G54" s="478"/>
      <c r="H54" s="733"/>
    </row>
    <row r="55" spans="1:14" ht="47.25">
      <c r="A55" s="18" t="s">
        <v>240</v>
      </c>
      <c r="B55" s="19" t="s">
        <v>241</v>
      </c>
      <c r="C55" s="30" t="s">
        <v>6260</v>
      </c>
      <c r="D55" s="618">
        <v>2</v>
      </c>
      <c r="E55" s="22" t="s">
        <v>208</v>
      </c>
      <c r="F55" s="123" t="s">
        <v>6258</v>
      </c>
      <c r="G55" s="478"/>
      <c r="H55" s="733"/>
    </row>
    <row r="56" spans="1:14" ht="45">
      <c r="A56" s="18"/>
      <c r="B56" s="19"/>
      <c r="C56" s="30" t="s">
        <v>6261</v>
      </c>
      <c r="D56" s="618">
        <v>2</v>
      </c>
      <c r="E56" s="22" t="s">
        <v>208</v>
      </c>
      <c r="F56" s="30" t="s">
        <v>6262</v>
      </c>
      <c r="G56" s="478"/>
      <c r="H56" s="733"/>
    </row>
    <row r="57" spans="1:14" ht="31.5">
      <c r="A57" s="18" t="s">
        <v>242</v>
      </c>
      <c r="B57" s="19" t="s">
        <v>243</v>
      </c>
      <c r="C57" s="30" t="s">
        <v>6263</v>
      </c>
      <c r="D57" s="618">
        <v>2</v>
      </c>
      <c r="E57" s="22" t="s">
        <v>208</v>
      </c>
      <c r="F57" s="30" t="s">
        <v>6264</v>
      </c>
      <c r="G57" s="478"/>
      <c r="H57" s="733"/>
    </row>
    <row r="58" spans="1:14" ht="60">
      <c r="A58" s="18" t="s">
        <v>244</v>
      </c>
      <c r="B58" s="19" t="s">
        <v>245</v>
      </c>
      <c r="C58" s="30" t="s">
        <v>6265</v>
      </c>
      <c r="D58" s="618">
        <v>2</v>
      </c>
      <c r="E58" s="22" t="s">
        <v>208</v>
      </c>
      <c r="F58" s="30" t="s">
        <v>6266</v>
      </c>
      <c r="G58" s="193"/>
      <c r="H58" s="735"/>
      <c r="I58" s="212"/>
      <c r="J58" s="202"/>
      <c r="K58" s="202"/>
      <c r="L58" s="202"/>
      <c r="M58" s="123"/>
      <c r="N58" s="123"/>
    </row>
    <row r="59" spans="1:14" ht="47.25">
      <c r="A59" s="18" t="s">
        <v>1470</v>
      </c>
      <c r="B59" s="19" t="s">
        <v>247</v>
      </c>
      <c r="C59" s="30" t="s">
        <v>6267</v>
      </c>
      <c r="D59" s="618">
        <v>2</v>
      </c>
      <c r="E59" s="22" t="s">
        <v>208</v>
      </c>
      <c r="F59" s="30" t="s">
        <v>6268</v>
      </c>
      <c r="G59" s="478"/>
      <c r="H59" s="733"/>
    </row>
    <row r="60" spans="1:14" ht="30">
      <c r="A60" s="18"/>
      <c r="B60" s="19"/>
      <c r="C60" s="30" t="s">
        <v>6269</v>
      </c>
      <c r="D60" s="618">
        <v>2</v>
      </c>
      <c r="E60" s="22" t="s">
        <v>208</v>
      </c>
      <c r="F60" s="26"/>
      <c r="G60" s="478"/>
      <c r="H60" s="733"/>
    </row>
    <row r="61" spans="1:14" ht="47.25">
      <c r="A61" s="18" t="s">
        <v>1471</v>
      </c>
      <c r="B61" s="19" t="s">
        <v>253</v>
      </c>
      <c r="C61" s="30" t="s">
        <v>6270</v>
      </c>
      <c r="D61" s="618">
        <v>2</v>
      </c>
      <c r="E61" s="28" t="s">
        <v>255</v>
      </c>
      <c r="F61" s="26"/>
      <c r="G61" s="478"/>
      <c r="H61" s="733"/>
    </row>
    <row r="62" spans="1:14" ht="48" customHeight="1">
      <c r="A62" s="18" t="s">
        <v>256</v>
      </c>
      <c r="B62" s="19" t="s">
        <v>257</v>
      </c>
      <c r="C62" s="30" t="s">
        <v>6271</v>
      </c>
      <c r="D62" s="618">
        <v>2</v>
      </c>
      <c r="E62" s="22" t="s">
        <v>208</v>
      </c>
      <c r="F62" s="26"/>
      <c r="G62" s="478"/>
      <c r="H62" s="733"/>
    </row>
    <row r="63" spans="1:14" ht="30" customHeight="1">
      <c r="A63" s="18"/>
      <c r="B63" s="19"/>
      <c r="C63" s="30" t="s">
        <v>6272</v>
      </c>
      <c r="D63" s="618">
        <v>2</v>
      </c>
      <c r="E63" s="22" t="s">
        <v>208</v>
      </c>
      <c r="F63" s="26"/>
      <c r="G63" s="478"/>
      <c r="H63" s="733"/>
    </row>
    <row r="64" spans="1:14" ht="30" customHeight="1">
      <c r="A64" s="18"/>
      <c r="B64" s="19"/>
      <c r="C64" s="30" t="s">
        <v>6273</v>
      </c>
      <c r="D64" s="618">
        <v>2</v>
      </c>
      <c r="E64" s="22" t="s">
        <v>208</v>
      </c>
      <c r="F64" s="26"/>
      <c r="G64" s="478"/>
      <c r="H64" s="733"/>
    </row>
    <row r="65" spans="1:9" ht="30" customHeight="1">
      <c r="A65" s="18"/>
      <c r="B65" s="19"/>
      <c r="C65" s="30" t="s">
        <v>6274</v>
      </c>
      <c r="D65" s="618">
        <v>2</v>
      </c>
      <c r="E65" s="22" t="s">
        <v>208</v>
      </c>
      <c r="F65" s="26"/>
      <c r="G65" s="478"/>
      <c r="H65" s="733"/>
    </row>
    <row r="66" spans="1:9" ht="49.5" customHeight="1">
      <c r="A66" s="18"/>
      <c r="B66" s="19"/>
      <c r="C66" s="30" t="s">
        <v>6275</v>
      </c>
      <c r="D66" s="618">
        <v>2</v>
      </c>
      <c r="E66" s="22" t="s">
        <v>208</v>
      </c>
      <c r="F66" s="26"/>
      <c r="G66" s="478"/>
      <c r="H66" s="733"/>
    </row>
    <row r="67" spans="1:9" ht="30" customHeight="1">
      <c r="A67" s="18"/>
      <c r="B67" s="19"/>
      <c r="C67" s="30" t="s">
        <v>6276</v>
      </c>
      <c r="D67" s="618">
        <v>2</v>
      </c>
      <c r="E67" s="22" t="s">
        <v>208</v>
      </c>
      <c r="F67" s="26"/>
      <c r="G67" s="478"/>
      <c r="H67" s="733"/>
    </row>
    <row r="68" spans="1:9" ht="47.25" customHeight="1">
      <c r="A68" s="18"/>
      <c r="B68" s="19"/>
      <c r="C68" s="30" t="s">
        <v>6277</v>
      </c>
      <c r="D68" s="618">
        <v>2</v>
      </c>
      <c r="E68" s="22" t="s">
        <v>208</v>
      </c>
      <c r="F68" s="26"/>
      <c r="G68" s="478"/>
      <c r="H68" s="733"/>
    </row>
    <row r="69" spans="1:9" ht="47.25" hidden="1">
      <c r="A69" s="27" t="s">
        <v>1474</v>
      </c>
      <c r="B69" s="19" t="s">
        <v>259</v>
      </c>
      <c r="C69" s="26"/>
      <c r="D69" s="537"/>
      <c r="E69" s="28"/>
      <c r="F69" s="26"/>
      <c r="G69" s="26"/>
      <c r="H69" s="99"/>
      <c r="I69" s="99"/>
    </row>
    <row r="70" spans="1:9" ht="31.5" hidden="1">
      <c r="A70" s="27" t="s">
        <v>262</v>
      </c>
      <c r="B70" s="19" t="s">
        <v>263</v>
      </c>
      <c r="C70" s="26"/>
      <c r="D70" s="537"/>
      <c r="E70" s="28"/>
      <c r="F70" s="26"/>
      <c r="G70" s="26"/>
      <c r="H70" s="99"/>
      <c r="I70" s="99"/>
    </row>
    <row r="71" spans="1:9" ht="47.25" hidden="1">
      <c r="A71" s="27" t="s">
        <v>264</v>
      </c>
      <c r="B71" s="19" t="s">
        <v>265</v>
      </c>
      <c r="C71" s="26"/>
      <c r="D71" s="537"/>
      <c r="E71" s="28"/>
      <c r="F71" s="26"/>
      <c r="G71" s="26"/>
      <c r="H71" s="99"/>
      <c r="I71" s="99"/>
    </row>
    <row r="72" spans="1:9" ht="40.15" customHeight="1">
      <c r="A72" s="117" t="s">
        <v>141</v>
      </c>
      <c r="B72" s="989" t="s">
        <v>140</v>
      </c>
      <c r="C72" s="929"/>
      <c r="D72" s="929"/>
      <c r="E72" s="929"/>
      <c r="F72" s="929"/>
      <c r="G72" s="929"/>
      <c r="H72" s="733">
        <f>SUM(D74:D78)</f>
        <v>10</v>
      </c>
      <c r="I72" s="29">
        <f>COUNT(D74:D78)*2</f>
        <v>10</v>
      </c>
    </row>
    <row r="73" spans="1:9" ht="47.25" hidden="1">
      <c r="A73" s="27" t="s">
        <v>266</v>
      </c>
      <c r="B73" s="114" t="s">
        <v>267</v>
      </c>
      <c r="C73" s="30"/>
      <c r="D73" s="619"/>
      <c r="E73" s="23"/>
      <c r="F73" s="30"/>
      <c r="G73" s="26"/>
      <c r="H73" s="99"/>
      <c r="I73" s="99"/>
    </row>
    <row r="74" spans="1:9" ht="47.25">
      <c r="A74" s="18" t="s">
        <v>268</v>
      </c>
      <c r="B74" s="114" t="s">
        <v>269</v>
      </c>
      <c r="C74" s="30" t="s">
        <v>6278</v>
      </c>
      <c r="D74" s="618">
        <v>2</v>
      </c>
      <c r="E74" s="22" t="s">
        <v>208</v>
      </c>
      <c r="F74" s="26"/>
      <c r="G74" s="478"/>
      <c r="H74" s="733"/>
    </row>
    <row r="75" spans="1:9" ht="47.25">
      <c r="A75" s="18" t="s">
        <v>272</v>
      </c>
      <c r="B75" s="114" t="s">
        <v>273</v>
      </c>
      <c r="C75" s="30" t="s">
        <v>6279</v>
      </c>
      <c r="D75" s="618">
        <v>2</v>
      </c>
      <c r="E75" s="22" t="s">
        <v>208</v>
      </c>
      <c r="F75" s="26"/>
      <c r="G75" s="478"/>
      <c r="H75" s="733"/>
    </row>
    <row r="76" spans="1:9" ht="31.5">
      <c r="A76" s="18" t="s">
        <v>274</v>
      </c>
      <c r="B76" s="114" t="s">
        <v>275</v>
      </c>
      <c r="C76" s="30" t="s">
        <v>6280</v>
      </c>
      <c r="D76" s="618">
        <v>2</v>
      </c>
      <c r="E76" s="22" t="s">
        <v>208</v>
      </c>
      <c r="F76" s="26"/>
      <c r="G76" s="478"/>
      <c r="H76" s="733"/>
    </row>
    <row r="77" spans="1:9" ht="15.75">
      <c r="A77" s="18"/>
      <c r="B77" s="114"/>
      <c r="C77" s="30" t="s">
        <v>6281</v>
      </c>
      <c r="D77" s="618">
        <v>2</v>
      </c>
      <c r="E77" s="22" t="s">
        <v>208</v>
      </c>
      <c r="F77" s="26"/>
      <c r="G77" s="478"/>
      <c r="H77" s="733"/>
    </row>
    <row r="78" spans="1:9" ht="47.25">
      <c r="A78" s="18" t="s">
        <v>277</v>
      </c>
      <c r="B78" s="114" t="s">
        <v>278</v>
      </c>
      <c r="C78" s="30" t="s">
        <v>6282</v>
      </c>
      <c r="D78" s="620">
        <v>2</v>
      </c>
      <c r="E78" s="22" t="s">
        <v>208</v>
      </c>
      <c r="F78" s="26"/>
      <c r="G78" s="478"/>
      <c r="H78" s="733"/>
    </row>
    <row r="79" spans="1:9" ht="40.15" customHeight="1">
      <c r="A79" s="117" t="s">
        <v>279</v>
      </c>
      <c r="B79" s="989" t="s">
        <v>138</v>
      </c>
      <c r="C79" s="929"/>
      <c r="D79" s="929"/>
      <c r="E79" s="929"/>
      <c r="F79" s="929"/>
      <c r="G79" s="929"/>
      <c r="H79" s="733">
        <f>SUM(D80:D83)</f>
        <v>6</v>
      </c>
      <c r="I79" s="29">
        <f>COUNT(D80:D83)*2</f>
        <v>6</v>
      </c>
    </row>
    <row r="80" spans="1:9" ht="31.5" hidden="1">
      <c r="A80" s="27" t="s">
        <v>1495</v>
      </c>
      <c r="B80" s="114" t="s">
        <v>281</v>
      </c>
      <c r="C80" s="30"/>
      <c r="D80" s="537"/>
      <c r="E80" s="28"/>
      <c r="F80" s="26"/>
      <c r="G80" s="26"/>
      <c r="H80" s="99"/>
      <c r="I80" s="99"/>
    </row>
    <row r="81" spans="1:9" ht="31.5">
      <c r="A81" s="18" t="s">
        <v>1496</v>
      </c>
      <c r="B81" s="114" t="s">
        <v>286</v>
      </c>
      <c r="C81" s="30" t="s">
        <v>6283</v>
      </c>
      <c r="D81" s="618">
        <v>2</v>
      </c>
      <c r="E81" s="28" t="s">
        <v>208</v>
      </c>
      <c r="F81" s="26"/>
      <c r="G81" s="478"/>
      <c r="H81" s="733"/>
    </row>
    <row r="82" spans="1:9" ht="47.25">
      <c r="A82" s="18" t="s">
        <v>1499</v>
      </c>
      <c r="B82" s="114" t="s">
        <v>290</v>
      </c>
      <c r="C82" s="30" t="s">
        <v>4004</v>
      </c>
      <c r="D82" s="618">
        <v>2</v>
      </c>
      <c r="E82" s="28" t="s">
        <v>208</v>
      </c>
      <c r="F82" s="26"/>
      <c r="G82" s="478"/>
      <c r="H82" s="733"/>
    </row>
    <row r="83" spans="1:9" ht="33.75" customHeight="1">
      <c r="A83" s="18"/>
      <c r="B83" s="114"/>
      <c r="C83" s="30" t="s">
        <v>6284</v>
      </c>
      <c r="D83" s="618">
        <v>2</v>
      </c>
      <c r="E83" s="28" t="s">
        <v>208</v>
      </c>
      <c r="F83" s="26"/>
      <c r="G83" s="478"/>
      <c r="H83" s="733"/>
    </row>
    <row r="84" spans="1:9" ht="40.15" customHeight="1">
      <c r="A84" s="117" t="s">
        <v>137</v>
      </c>
      <c r="B84" s="989" t="s">
        <v>136</v>
      </c>
      <c r="C84" s="929"/>
      <c r="D84" s="929"/>
      <c r="E84" s="929"/>
      <c r="F84" s="929"/>
      <c r="G84" s="929"/>
      <c r="H84" s="733">
        <f>SUM(D85:D103)</f>
        <v>34</v>
      </c>
      <c r="I84" s="29">
        <f>COUNT(D85:D103)*2</f>
        <v>34</v>
      </c>
    </row>
    <row r="85" spans="1:9" ht="71.25" customHeight="1">
      <c r="A85" s="18" t="s">
        <v>292</v>
      </c>
      <c r="B85" s="19" t="s">
        <v>293</v>
      </c>
      <c r="C85" s="50" t="s">
        <v>6285</v>
      </c>
      <c r="D85" s="621">
        <v>2</v>
      </c>
      <c r="E85" s="23" t="s">
        <v>255</v>
      </c>
      <c r="F85" s="30" t="s">
        <v>6286</v>
      </c>
      <c r="G85" s="478"/>
      <c r="H85" s="733"/>
    </row>
    <row r="86" spans="1:9" ht="78.75">
      <c r="A86" s="18" t="s">
        <v>294</v>
      </c>
      <c r="B86" s="19" t="s">
        <v>295</v>
      </c>
      <c r="C86" s="30" t="s">
        <v>6287</v>
      </c>
      <c r="D86" s="621">
        <v>2</v>
      </c>
      <c r="E86" s="23" t="s">
        <v>208</v>
      </c>
      <c r="F86" s="26"/>
      <c r="G86" s="478"/>
      <c r="H86" s="733"/>
    </row>
    <row r="87" spans="1:9" ht="66.75" customHeight="1">
      <c r="A87" s="18" t="s">
        <v>296</v>
      </c>
      <c r="B87" s="19" t="s">
        <v>297</v>
      </c>
      <c r="C87" s="30" t="s">
        <v>6288</v>
      </c>
      <c r="D87" s="618">
        <v>2</v>
      </c>
      <c r="E87" s="23" t="s">
        <v>255</v>
      </c>
      <c r="F87" s="26"/>
      <c r="G87" s="478"/>
      <c r="H87" s="733"/>
    </row>
    <row r="88" spans="1:9" ht="30">
      <c r="A88" s="18"/>
      <c r="B88" s="19"/>
      <c r="C88" s="30" t="s">
        <v>6289</v>
      </c>
      <c r="D88" s="618">
        <v>2</v>
      </c>
      <c r="E88" s="23" t="s">
        <v>255</v>
      </c>
      <c r="F88" s="26"/>
      <c r="G88" s="193"/>
      <c r="H88" s="733"/>
    </row>
    <row r="89" spans="1:9" ht="30">
      <c r="A89" s="18"/>
      <c r="B89" s="19"/>
      <c r="C89" s="30" t="s">
        <v>6290</v>
      </c>
      <c r="D89" s="618">
        <v>2</v>
      </c>
      <c r="E89" s="23" t="s">
        <v>255</v>
      </c>
      <c r="F89" s="26"/>
      <c r="G89" s="193"/>
      <c r="H89" s="733"/>
    </row>
    <row r="90" spans="1:9" ht="54" customHeight="1">
      <c r="A90" s="18" t="s">
        <v>298</v>
      </c>
      <c r="B90" s="19" t="s">
        <v>299</v>
      </c>
      <c r="C90" s="30" t="s">
        <v>6291</v>
      </c>
      <c r="D90" s="618">
        <v>2</v>
      </c>
      <c r="E90" s="28" t="s">
        <v>271</v>
      </c>
      <c r="F90" s="26"/>
      <c r="G90" s="478"/>
      <c r="H90" s="733"/>
    </row>
    <row r="91" spans="1:9" ht="34.5" customHeight="1">
      <c r="A91" s="18"/>
      <c r="B91" s="19"/>
      <c r="C91" s="30" t="s">
        <v>6292</v>
      </c>
      <c r="D91" s="618">
        <v>2</v>
      </c>
      <c r="E91" s="28" t="s">
        <v>540</v>
      </c>
      <c r="F91" s="26"/>
      <c r="G91" s="478"/>
      <c r="H91" s="733"/>
    </row>
    <row r="92" spans="1:9" ht="30">
      <c r="A92" s="18"/>
      <c r="B92" s="19"/>
      <c r="C92" s="30" t="s">
        <v>6293</v>
      </c>
      <c r="D92" s="618">
        <v>2</v>
      </c>
      <c r="E92" s="28" t="s">
        <v>271</v>
      </c>
      <c r="F92" s="26"/>
      <c r="G92" s="478"/>
      <c r="H92" s="733"/>
    </row>
    <row r="93" spans="1:9" ht="30">
      <c r="A93" s="18"/>
      <c r="B93" s="19"/>
      <c r="C93" s="30" t="s">
        <v>6294</v>
      </c>
      <c r="D93" s="618">
        <v>2</v>
      </c>
      <c r="E93" s="28" t="s">
        <v>271</v>
      </c>
      <c r="F93" s="26"/>
      <c r="G93" s="478"/>
      <c r="H93" s="733"/>
    </row>
    <row r="94" spans="1:9" ht="30">
      <c r="A94" s="18"/>
      <c r="B94" s="19"/>
      <c r="C94" s="30" t="s">
        <v>6295</v>
      </c>
      <c r="D94" s="618">
        <v>2</v>
      </c>
      <c r="E94" s="28" t="s">
        <v>271</v>
      </c>
      <c r="F94" s="26"/>
      <c r="G94" s="478"/>
      <c r="H94" s="733"/>
    </row>
    <row r="95" spans="1:9" ht="94.5">
      <c r="A95" s="18" t="s">
        <v>300</v>
      </c>
      <c r="B95" s="19" t="s">
        <v>1501</v>
      </c>
      <c r="C95" s="30" t="s">
        <v>6296</v>
      </c>
      <c r="D95" s="618">
        <v>2</v>
      </c>
      <c r="E95" s="28" t="s">
        <v>540</v>
      </c>
      <c r="F95" s="30" t="s">
        <v>6297</v>
      </c>
      <c r="G95" s="478"/>
      <c r="H95" s="733"/>
    </row>
    <row r="96" spans="1:9" ht="45">
      <c r="A96" s="18"/>
      <c r="B96" s="19"/>
      <c r="C96" s="30" t="s">
        <v>6298</v>
      </c>
      <c r="D96" s="618">
        <v>2</v>
      </c>
      <c r="E96" s="28" t="s">
        <v>271</v>
      </c>
      <c r="F96" s="30" t="s">
        <v>6299</v>
      </c>
      <c r="G96" s="478"/>
      <c r="H96" s="733"/>
    </row>
    <row r="97" spans="1:9" ht="63">
      <c r="A97" s="18" t="s">
        <v>302</v>
      </c>
      <c r="B97" s="19" t="s">
        <v>303</v>
      </c>
      <c r="C97" s="30" t="s">
        <v>6300</v>
      </c>
      <c r="D97" s="618">
        <v>2</v>
      </c>
      <c r="E97" s="28" t="s">
        <v>271</v>
      </c>
      <c r="F97" s="26"/>
      <c r="G97" s="478"/>
      <c r="H97" s="733"/>
    </row>
    <row r="98" spans="1:9" ht="66.75" customHeight="1">
      <c r="A98" s="18" t="s">
        <v>304</v>
      </c>
      <c r="B98" s="19" t="s">
        <v>305</v>
      </c>
      <c r="C98" s="50" t="s">
        <v>6301</v>
      </c>
      <c r="D98" s="618">
        <v>2</v>
      </c>
      <c r="E98" s="28" t="s">
        <v>271</v>
      </c>
      <c r="F98" s="26"/>
      <c r="G98" s="478"/>
      <c r="H98" s="733"/>
    </row>
    <row r="99" spans="1:9" ht="126">
      <c r="A99" s="18" t="s">
        <v>306</v>
      </c>
      <c r="B99" s="19" t="s">
        <v>307</v>
      </c>
      <c r="C99" s="30" t="s">
        <v>6302</v>
      </c>
      <c r="D99" s="618">
        <v>2</v>
      </c>
      <c r="E99" s="28" t="s">
        <v>271</v>
      </c>
      <c r="F99" s="26"/>
      <c r="G99" s="478"/>
      <c r="H99" s="733"/>
    </row>
    <row r="100" spans="1:9" ht="78.75" hidden="1">
      <c r="A100" s="27" t="s">
        <v>308</v>
      </c>
      <c r="B100" s="19" t="s">
        <v>309</v>
      </c>
      <c r="C100" s="50"/>
      <c r="D100" s="537"/>
      <c r="E100" s="28" t="s">
        <v>540</v>
      </c>
      <c r="F100" s="26"/>
      <c r="G100" s="26"/>
      <c r="H100" s="99"/>
      <c r="I100" s="99"/>
    </row>
    <row r="101" spans="1:9" ht="61.5" customHeight="1">
      <c r="A101" s="18" t="s">
        <v>310</v>
      </c>
      <c r="B101" s="19" t="s">
        <v>311</v>
      </c>
      <c r="C101" s="30" t="s">
        <v>6303</v>
      </c>
      <c r="D101" s="618">
        <v>2</v>
      </c>
      <c r="E101" s="28" t="s">
        <v>540</v>
      </c>
      <c r="F101" s="30"/>
      <c r="G101" s="478"/>
      <c r="H101" s="733"/>
    </row>
    <row r="102" spans="1:9" ht="60">
      <c r="A102" s="18" t="s">
        <v>312</v>
      </c>
      <c r="B102" s="23" t="s">
        <v>313</v>
      </c>
      <c r="C102" s="30" t="s">
        <v>6304</v>
      </c>
      <c r="D102" s="618">
        <v>2</v>
      </c>
      <c r="E102" s="28" t="s">
        <v>540</v>
      </c>
      <c r="F102" s="26"/>
      <c r="G102" s="478"/>
      <c r="H102" s="733"/>
    </row>
    <row r="103" spans="1:9" ht="45" hidden="1">
      <c r="A103" s="27" t="s">
        <v>6185</v>
      </c>
      <c r="B103" s="23" t="s">
        <v>6186</v>
      </c>
      <c r="C103" s="30"/>
      <c r="D103" s="52"/>
      <c r="E103" s="28"/>
      <c r="F103" s="26"/>
      <c r="G103" s="479"/>
      <c r="H103" s="99"/>
      <c r="I103" s="99"/>
    </row>
    <row r="104" spans="1:9" ht="40.15" hidden="1" customHeight="1">
      <c r="A104" s="124" t="s">
        <v>1502</v>
      </c>
      <c r="B104" s="989" t="s">
        <v>134</v>
      </c>
      <c r="C104" s="929"/>
      <c r="D104" s="929"/>
      <c r="E104" s="929"/>
      <c r="F104" s="929"/>
      <c r="G104" s="990"/>
      <c r="H104" s="99">
        <f>SUM(D105:D112)</f>
        <v>0</v>
      </c>
      <c r="I104" s="99">
        <f>COUNT(D105:D112)*2</f>
        <v>0</v>
      </c>
    </row>
    <row r="105" spans="1:9" ht="31.5" hidden="1">
      <c r="A105" s="27" t="s">
        <v>314</v>
      </c>
      <c r="B105" s="19" t="s">
        <v>315</v>
      </c>
      <c r="C105" s="26"/>
      <c r="D105" s="537"/>
      <c r="E105" s="28"/>
      <c r="F105" s="26"/>
      <c r="G105" s="26"/>
      <c r="H105" s="99"/>
      <c r="I105" s="99"/>
    </row>
    <row r="106" spans="1:9" ht="31.5" hidden="1">
      <c r="A106" s="27" t="s">
        <v>316</v>
      </c>
      <c r="B106" s="19" t="s">
        <v>317</v>
      </c>
      <c r="C106" s="26"/>
      <c r="D106" s="537"/>
      <c r="E106" s="28"/>
      <c r="F106" s="26"/>
      <c r="G106" s="26"/>
      <c r="H106" s="99"/>
      <c r="I106" s="99"/>
    </row>
    <row r="107" spans="1:9" ht="31.5" hidden="1">
      <c r="A107" s="27" t="s">
        <v>1504</v>
      </c>
      <c r="B107" s="19" t="s">
        <v>319</v>
      </c>
      <c r="C107" s="26"/>
      <c r="D107" s="537"/>
      <c r="E107" s="28"/>
      <c r="F107" s="26"/>
      <c r="G107" s="26"/>
      <c r="H107" s="99"/>
      <c r="I107" s="99"/>
    </row>
    <row r="108" spans="1:9" ht="31.5" hidden="1">
      <c r="A108" s="27" t="s">
        <v>321</v>
      </c>
      <c r="B108" s="19" t="s">
        <v>322</v>
      </c>
      <c r="C108" s="26"/>
      <c r="D108" s="537"/>
      <c r="E108" s="28"/>
      <c r="F108" s="26"/>
      <c r="G108" s="26"/>
      <c r="H108" s="99"/>
      <c r="I108" s="99"/>
    </row>
    <row r="109" spans="1:9" ht="31.5" hidden="1">
      <c r="A109" s="27" t="s">
        <v>323</v>
      </c>
      <c r="B109" s="19" t="s">
        <v>324</v>
      </c>
      <c r="C109" s="26"/>
      <c r="D109" s="537"/>
      <c r="E109" s="28"/>
      <c r="F109" s="26"/>
      <c r="G109" s="26"/>
      <c r="H109" s="99"/>
      <c r="I109" s="99"/>
    </row>
    <row r="110" spans="1:9" ht="31.5" hidden="1">
      <c r="A110" s="27" t="s">
        <v>325</v>
      </c>
      <c r="B110" s="19" t="s">
        <v>326</v>
      </c>
      <c r="C110" s="26"/>
      <c r="D110" s="537"/>
      <c r="E110" s="28"/>
      <c r="F110" s="26"/>
      <c r="G110" s="26"/>
      <c r="H110" s="99"/>
      <c r="I110" s="99"/>
    </row>
    <row r="111" spans="1:9" ht="47.25" hidden="1">
      <c r="A111" s="27" t="s">
        <v>1505</v>
      </c>
      <c r="B111" s="19" t="s">
        <v>328</v>
      </c>
      <c r="C111" s="26"/>
      <c r="D111" s="537"/>
      <c r="E111" s="28"/>
      <c r="F111" s="26"/>
      <c r="G111" s="26"/>
      <c r="H111" s="99"/>
      <c r="I111" s="99"/>
    </row>
    <row r="112" spans="1:9" ht="31.5" hidden="1">
      <c r="A112" s="27" t="s">
        <v>3095</v>
      </c>
      <c r="B112" s="19" t="s">
        <v>3096</v>
      </c>
      <c r="C112" s="23"/>
      <c r="D112" s="534"/>
      <c r="E112" s="22"/>
      <c r="F112" s="28"/>
      <c r="G112" s="480"/>
      <c r="H112" s="99"/>
      <c r="I112" s="99"/>
    </row>
    <row r="113" spans="1:9" ht="40.15" customHeight="1">
      <c r="A113" s="117" t="s">
        <v>1506</v>
      </c>
      <c r="B113" s="916" t="s">
        <v>132</v>
      </c>
      <c r="C113" s="929"/>
      <c r="D113" s="929"/>
      <c r="E113" s="929"/>
      <c r="F113" s="929"/>
      <c r="G113" s="929"/>
      <c r="H113" s="733">
        <f>SUM(D114:D115)</f>
        <v>2</v>
      </c>
      <c r="I113" s="29">
        <f>COUNT(D114:D115)*2</f>
        <v>2</v>
      </c>
    </row>
    <row r="114" spans="1:9" ht="78.75">
      <c r="A114" s="18" t="s">
        <v>1507</v>
      </c>
      <c r="B114" s="19" t="s">
        <v>331</v>
      </c>
      <c r="C114" s="25" t="s">
        <v>6305</v>
      </c>
      <c r="D114" s="622">
        <v>2</v>
      </c>
      <c r="E114" s="22" t="s">
        <v>271</v>
      </c>
      <c r="F114" s="50" t="s">
        <v>6306</v>
      </c>
      <c r="G114" s="478"/>
      <c r="H114" s="733"/>
    </row>
    <row r="115" spans="1:9" ht="94.5" hidden="1">
      <c r="A115" s="27" t="s">
        <v>334</v>
      </c>
      <c r="B115" s="19" t="s">
        <v>335</v>
      </c>
      <c r="C115" s="26"/>
      <c r="D115" s="537"/>
      <c r="E115" s="28"/>
      <c r="F115" s="26"/>
      <c r="G115" s="26"/>
      <c r="H115" s="99"/>
      <c r="I115" s="99"/>
    </row>
    <row r="116" spans="1:9" ht="18.75">
      <c r="A116" s="300"/>
      <c r="B116" s="991" t="s">
        <v>337</v>
      </c>
      <c r="C116" s="929"/>
      <c r="D116" s="929"/>
      <c r="E116" s="929"/>
      <c r="F116" s="929"/>
      <c r="G116" s="929"/>
      <c r="H116" s="733">
        <f>H117+H132+H145+H152+H159+H166</f>
        <v>78</v>
      </c>
      <c r="I116" s="29">
        <f>I117+I132+I145+I152+I159+I166</f>
        <v>78</v>
      </c>
    </row>
    <row r="117" spans="1:9" ht="40.15" customHeight="1">
      <c r="A117" s="135" t="s">
        <v>1508</v>
      </c>
      <c r="B117" s="989" t="s">
        <v>130</v>
      </c>
      <c r="C117" s="929"/>
      <c r="D117" s="929"/>
      <c r="E117" s="929"/>
      <c r="F117" s="929"/>
      <c r="G117" s="929"/>
      <c r="H117" s="733">
        <f>SUM(D118:D131)</f>
        <v>28</v>
      </c>
      <c r="I117" s="29">
        <f>COUNT(D118:D131)*2</f>
        <v>28</v>
      </c>
    </row>
    <row r="118" spans="1:9" ht="47.25">
      <c r="A118" s="18" t="s">
        <v>1510</v>
      </c>
      <c r="B118" s="36" t="s">
        <v>339</v>
      </c>
      <c r="C118" s="219" t="s">
        <v>2352</v>
      </c>
      <c r="D118" s="622">
        <v>2</v>
      </c>
      <c r="E118" s="22" t="s">
        <v>341</v>
      </c>
      <c r="F118" s="50" t="s">
        <v>2353</v>
      </c>
      <c r="G118" s="478"/>
      <c r="H118" s="733"/>
    </row>
    <row r="119" spans="1:9" ht="31.5">
      <c r="A119" s="18"/>
      <c r="B119" s="36"/>
      <c r="C119" s="315" t="s">
        <v>4217</v>
      </c>
      <c r="D119" s="622">
        <v>2</v>
      </c>
      <c r="E119" s="22" t="s">
        <v>341</v>
      </c>
      <c r="F119" s="66"/>
      <c r="G119" s="478"/>
      <c r="H119" s="733"/>
    </row>
    <row r="120" spans="1:9" ht="63">
      <c r="A120" s="18" t="s">
        <v>1513</v>
      </c>
      <c r="B120" s="36" t="s">
        <v>347</v>
      </c>
      <c r="C120" s="219" t="s">
        <v>6307</v>
      </c>
      <c r="D120" s="618">
        <v>2</v>
      </c>
      <c r="E120" s="22" t="s">
        <v>341</v>
      </c>
      <c r="F120" s="26"/>
      <c r="G120" s="478"/>
      <c r="H120" s="733"/>
    </row>
    <row r="121" spans="1:9" ht="30">
      <c r="A121" s="18"/>
      <c r="B121" s="36"/>
      <c r="C121" s="40" t="s">
        <v>6308</v>
      </c>
      <c r="D121" s="618">
        <v>2</v>
      </c>
      <c r="E121" s="22" t="s">
        <v>341</v>
      </c>
      <c r="F121" s="26"/>
      <c r="G121" s="478"/>
      <c r="H121" s="733"/>
    </row>
    <row r="122" spans="1:9" ht="30">
      <c r="A122" s="18"/>
      <c r="B122" s="36"/>
      <c r="C122" s="219" t="s">
        <v>6309</v>
      </c>
      <c r="D122" s="618">
        <v>2</v>
      </c>
      <c r="E122" s="22" t="s">
        <v>341</v>
      </c>
      <c r="F122" s="26"/>
      <c r="G122" s="478"/>
      <c r="H122" s="733"/>
    </row>
    <row r="123" spans="1:9" ht="30">
      <c r="A123" s="18"/>
      <c r="B123" s="36"/>
      <c r="C123" s="219" t="s">
        <v>6310</v>
      </c>
      <c r="D123" s="618">
        <v>2</v>
      </c>
      <c r="E123" s="22" t="s">
        <v>341</v>
      </c>
      <c r="F123" s="26"/>
      <c r="G123" s="478"/>
      <c r="H123" s="733"/>
    </row>
    <row r="124" spans="1:9" ht="30">
      <c r="A124" s="18"/>
      <c r="B124" s="36"/>
      <c r="C124" s="40" t="s">
        <v>6311</v>
      </c>
      <c r="D124" s="618">
        <v>2</v>
      </c>
      <c r="E124" s="22" t="s">
        <v>341</v>
      </c>
      <c r="F124" s="26"/>
      <c r="G124" s="478"/>
      <c r="H124" s="733"/>
    </row>
    <row r="125" spans="1:9" ht="63">
      <c r="A125" s="18" t="s">
        <v>352</v>
      </c>
      <c r="B125" s="36" t="s">
        <v>353</v>
      </c>
      <c r="C125" s="364" t="s">
        <v>6312</v>
      </c>
      <c r="D125" s="618">
        <v>2</v>
      </c>
      <c r="E125" s="22" t="s">
        <v>341</v>
      </c>
      <c r="F125" s="26"/>
      <c r="G125" s="478"/>
      <c r="H125" s="733"/>
    </row>
    <row r="126" spans="1:9" ht="92.25" customHeight="1">
      <c r="A126" s="18" t="s">
        <v>1516</v>
      </c>
      <c r="B126" s="36" t="s">
        <v>355</v>
      </c>
      <c r="C126" s="219" t="s">
        <v>6313</v>
      </c>
      <c r="D126" s="618">
        <v>2</v>
      </c>
      <c r="E126" s="22" t="s">
        <v>341</v>
      </c>
      <c r="F126" s="26"/>
      <c r="G126" s="478"/>
      <c r="H126" s="733"/>
    </row>
    <row r="127" spans="1:9" ht="63">
      <c r="A127" s="18" t="s">
        <v>356</v>
      </c>
      <c r="B127" s="36" t="s">
        <v>357</v>
      </c>
      <c r="C127" s="50" t="s">
        <v>358</v>
      </c>
      <c r="D127" s="618">
        <v>2</v>
      </c>
      <c r="E127" s="22" t="s">
        <v>341</v>
      </c>
      <c r="G127" s="478"/>
      <c r="H127" s="733"/>
    </row>
    <row r="128" spans="1:9" ht="45">
      <c r="A128" s="18"/>
      <c r="B128" s="36"/>
      <c r="C128" s="123" t="s">
        <v>3780</v>
      </c>
      <c r="D128" s="618">
        <v>2</v>
      </c>
      <c r="E128" s="22" t="s">
        <v>341</v>
      </c>
      <c r="F128" s="30"/>
      <c r="G128" s="478"/>
      <c r="H128" s="733"/>
    </row>
    <row r="129" spans="1:9" ht="47.25">
      <c r="A129" s="18" t="s">
        <v>1518</v>
      </c>
      <c r="B129" s="36" t="s">
        <v>360</v>
      </c>
      <c r="C129" s="40" t="s">
        <v>361</v>
      </c>
      <c r="D129" s="618">
        <v>2</v>
      </c>
      <c r="E129" s="22" t="s">
        <v>341</v>
      </c>
      <c r="F129" s="26"/>
      <c r="G129" s="478"/>
      <c r="H129" s="733"/>
    </row>
    <row r="130" spans="1:9" ht="63">
      <c r="A130" s="18" t="s">
        <v>1520</v>
      </c>
      <c r="B130" s="36" t="s">
        <v>363</v>
      </c>
      <c r="C130" s="219" t="s">
        <v>2361</v>
      </c>
      <c r="D130" s="618">
        <v>2</v>
      </c>
      <c r="E130" s="22" t="s">
        <v>341</v>
      </c>
      <c r="F130" s="26"/>
      <c r="G130" s="478"/>
      <c r="H130" s="733"/>
    </row>
    <row r="131" spans="1:9" ht="63">
      <c r="A131" s="18" t="s">
        <v>366</v>
      </c>
      <c r="B131" s="36" t="s">
        <v>367</v>
      </c>
      <c r="C131" s="219" t="s">
        <v>6314</v>
      </c>
      <c r="D131" s="618">
        <v>2</v>
      </c>
      <c r="E131" s="28" t="s">
        <v>369</v>
      </c>
      <c r="F131" s="26"/>
      <c r="G131" s="478"/>
      <c r="H131" s="733"/>
    </row>
    <row r="132" spans="1:9" ht="40.15" customHeight="1">
      <c r="A132" s="135" t="s">
        <v>1521</v>
      </c>
      <c r="B132" s="916" t="s">
        <v>6315</v>
      </c>
      <c r="C132" s="929"/>
      <c r="D132" s="929"/>
      <c r="E132" s="929"/>
      <c r="F132" s="929"/>
      <c r="G132" s="929"/>
      <c r="H132" s="733">
        <f>SUM(D133:D144)</f>
        <v>18</v>
      </c>
      <c r="I132" s="29">
        <f>COUNT(D133:D144)*2</f>
        <v>18</v>
      </c>
    </row>
    <row r="133" spans="1:9" ht="47.25">
      <c r="A133" s="18" t="s">
        <v>1523</v>
      </c>
      <c r="B133" s="44" t="s">
        <v>371</v>
      </c>
      <c r="C133" s="219" t="s">
        <v>6316</v>
      </c>
      <c r="D133" s="618">
        <v>2</v>
      </c>
      <c r="E133" s="28" t="s">
        <v>341</v>
      </c>
      <c r="F133" s="26"/>
      <c r="G133" s="478"/>
      <c r="H133" s="733"/>
    </row>
    <row r="134" spans="1:9" ht="30">
      <c r="A134" s="18"/>
      <c r="B134" s="44"/>
      <c r="C134" s="219" t="s">
        <v>6317</v>
      </c>
      <c r="D134" s="618">
        <v>2</v>
      </c>
      <c r="E134" s="28" t="s">
        <v>341</v>
      </c>
      <c r="F134" s="26"/>
      <c r="G134" s="478"/>
      <c r="H134" s="733"/>
    </row>
    <row r="135" spans="1:9" ht="30">
      <c r="A135" s="18"/>
      <c r="B135" s="44"/>
      <c r="C135" s="219" t="s">
        <v>6318</v>
      </c>
      <c r="D135" s="618">
        <v>2</v>
      </c>
      <c r="E135" s="28" t="s">
        <v>341</v>
      </c>
      <c r="F135" s="26"/>
      <c r="G135" s="478"/>
      <c r="H135" s="733"/>
    </row>
    <row r="136" spans="1:9" ht="60">
      <c r="A136" s="18"/>
      <c r="B136" s="44"/>
      <c r="C136" s="219" t="s">
        <v>4015</v>
      </c>
      <c r="D136" s="618">
        <v>2</v>
      </c>
      <c r="E136" s="28" t="s">
        <v>341</v>
      </c>
      <c r="F136" s="26"/>
      <c r="G136" s="478"/>
      <c r="H136" s="733"/>
    </row>
    <row r="137" spans="1:9" ht="30">
      <c r="A137" s="18"/>
      <c r="B137" s="44"/>
      <c r="C137" s="219" t="s">
        <v>2366</v>
      </c>
      <c r="D137" s="618">
        <v>2</v>
      </c>
      <c r="E137" s="28" t="s">
        <v>341</v>
      </c>
      <c r="F137" s="26"/>
      <c r="G137" s="478"/>
      <c r="H137" s="733"/>
    </row>
    <row r="138" spans="1:9" ht="99.75" hidden="1" customHeight="1">
      <c r="A138" s="27" t="s">
        <v>382</v>
      </c>
      <c r="B138" s="44" t="s">
        <v>383</v>
      </c>
      <c r="C138" s="26"/>
      <c r="D138" s="537"/>
      <c r="E138" s="28"/>
      <c r="F138" s="26"/>
      <c r="G138" s="26"/>
      <c r="H138" s="99"/>
      <c r="I138" s="99"/>
    </row>
    <row r="139" spans="1:9" ht="78.75">
      <c r="A139" s="18" t="s">
        <v>1526</v>
      </c>
      <c r="B139" s="225" t="s">
        <v>385</v>
      </c>
      <c r="C139" s="219" t="s">
        <v>6319</v>
      </c>
      <c r="D139" s="618">
        <v>2</v>
      </c>
      <c r="E139" s="28" t="s">
        <v>341</v>
      </c>
      <c r="F139" s="26"/>
      <c r="G139" s="478"/>
      <c r="H139" s="733"/>
    </row>
    <row r="140" spans="1:9" ht="30">
      <c r="A140" s="18"/>
      <c r="B140" s="44"/>
      <c r="C140" s="219" t="s">
        <v>387</v>
      </c>
      <c r="D140" s="618">
        <v>2</v>
      </c>
      <c r="E140" s="28" t="s">
        <v>341</v>
      </c>
      <c r="F140" s="26"/>
      <c r="G140" s="478"/>
      <c r="H140" s="733"/>
    </row>
    <row r="141" spans="1:9" ht="30">
      <c r="A141" s="18"/>
      <c r="B141" s="44"/>
      <c r="C141" s="219" t="s">
        <v>6320</v>
      </c>
      <c r="D141" s="618">
        <v>2</v>
      </c>
      <c r="E141" s="28" t="s">
        <v>341</v>
      </c>
      <c r="F141" s="26"/>
      <c r="G141" s="478"/>
      <c r="H141" s="733"/>
    </row>
    <row r="142" spans="1:9" ht="30">
      <c r="A142" s="18"/>
      <c r="B142" s="44"/>
      <c r="C142" s="40" t="s">
        <v>391</v>
      </c>
      <c r="D142" s="618">
        <v>2</v>
      </c>
      <c r="E142" s="28" t="s">
        <v>341</v>
      </c>
      <c r="F142" s="26"/>
      <c r="G142" s="478"/>
      <c r="H142" s="733"/>
    </row>
    <row r="143" spans="1:9" ht="75" hidden="1" customHeight="1">
      <c r="A143" s="27" t="s">
        <v>1531</v>
      </c>
      <c r="B143" s="44" t="s">
        <v>393</v>
      </c>
      <c r="D143" s="537"/>
      <c r="E143" s="28"/>
      <c r="F143" s="26"/>
      <c r="G143" s="26"/>
      <c r="H143" s="99"/>
      <c r="I143" s="99"/>
    </row>
    <row r="144" spans="1:9" ht="72" hidden="1" customHeight="1">
      <c r="A144" s="27" t="s">
        <v>394</v>
      </c>
      <c r="B144" s="47" t="s">
        <v>395</v>
      </c>
      <c r="C144" s="26"/>
      <c r="D144" s="537"/>
      <c r="E144" s="28"/>
      <c r="F144" s="26"/>
      <c r="G144" s="26"/>
      <c r="H144" s="99"/>
      <c r="I144" s="99"/>
    </row>
    <row r="145" spans="1:9" ht="40.15" customHeight="1">
      <c r="A145" s="135" t="s">
        <v>1534</v>
      </c>
      <c r="B145" s="989" t="s">
        <v>126</v>
      </c>
      <c r="C145" s="929"/>
      <c r="D145" s="929"/>
      <c r="E145" s="929"/>
      <c r="F145" s="929"/>
      <c r="G145" s="929"/>
      <c r="H145" s="733">
        <f>SUM(D146:D151)</f>
        <v>12</v>
      </c>
      <c r="I145" s="29">
        <f>COUNT(D146:D151)*2</f>
        <v>12</v>
      </c>
    </row>
    <row r="146" spans="1:9" ht="47.25">
      <c r="A146" s="18" t="s">
        <v>1536</v>
      </c>
      <c r="B146" s="44" t="s">
        <v>397</v>
      </c>
      <c r="C146" s="219" t="s">
        <v>2369</v>
      </c>
      <c r="D146" s="618">
        <v>2</v>
      </c>
      <c r="E146" s="28" t="s">
        <v>341</v>
      </c>
      <c r="F146" s="26"/>
      <c r="G146" s="478"/>
      <c r="H146" s="733"/>
    </row>
    <row r="147" spans="1:9" ht="30">
      <c r="A147" s="18"/>
      <c r="B147" s="44"/>
      <c r="C147" s="219" t="s">
        <v>6321</v>
      </c>
      <c r="D147" s="618">
        <v>2</v>
      </c>
      <c r="E147" s="28" t="s">
        <v>341</v>
      </c>
      <c r="F147" s="26"/>
      <c r="G147" s="478"/>
      <c r="H147" s="733"/>
    </row>
    <row r="148" spans="1:9" ht="30">
      <c r="A148" s="18"/>
      <c r="B148" s="44"/>
      <c r="C148" s="219" t="s">
        <v>3787</v>
      </c>
      <c r="D148" s="618">
        <v>2</v>
      </c>
      <c r="E148" s="28" t="s">
        <v>341</v>
      </c>
      <c r="F148" s="26"/>
      <c r="G148" s="478"/>
      <c r="H148" s="733"/>
    </row>
    <row r="149" spans="1:9" ht="63">
      <c r="A149" s="18" t="s">
        <v>1543</v>
      </c>
      <c r="B149" s="44" t="s">
        <v>401</v>
      </c>
      <c r="C149" s="219" t="s">
        <v>6322</v>
      </c>
      <c r="D149" s="618">
        <v>2</v>
      </c>
      <c r="E149" s="28" t="s">
        <v>208</v>
      </c>
      <c r="F149" s="26"/>
      <c r="G149" s="478"/>
      <c r="H149" s="733"/>
    </row>
    <row r="150" spans="1:9" ht="78.75">
      <c r="A150" s="18" t="s">
        <v>1546</v>
      </c>
      <c r="B150" s="44" t="s">
        <v>405</v>
      </c>
      <c r="C150" s="23" t="s">
        <v>406</v>
      </c>
      <c r="D150" s="622">
        <v>2</v>
      </c>
      <c r="E150" s="28" t="s">
        <v>3595</v>
      </c>
      <c r="F150" s="66"/>
      <c r="G150" s="478"/>
      <c r="H150" s="733"/>
    </row>
    <row r="151" spans="1:9" ht="103.5" customHeight="1">
      <c r="A151" s="18" t="s">
        <v>1557</v>
      </c>
      <c r="B151" s="44" t="s">
        <v>409</v>
      </c>
      <c r="C151" s="219" t="s">
        <v>6323</v>
      </c>
      <c r="D151" s="622">
        <v>2</v>
      </c>
      <c r="E151" s="28" t="s">
        <v>208</v>
      </c>
      <c r="F151" s="50" t="s">
        <v>6324</v>
      </c>
      <c r="G151" s="478"/>
      <c r="H151" s="733"/>
    </row>
    <row r="152" spans="1:9" ht="40.15" customHeight="1">
      <c r="A152" s="135" t="s">
        <v>1560</v>
      </c>
      <c r="B152" s="989" t="s">
        <v>124</v>
      </c>
      <c r="C152" s="929"/>
      <c r="D152" s="929"/>
      <c r="E152" s="929"/>
      <c r="F152" s="929"/>
      <c r="G152" s="929"/>
      <c r="H152" s="733">
        <f>SUM(D153:D158)</f>
        <v>10</v>
      </c>
      <c r="I152" s="29">
        <f>COUNT(D153:D158)*2</f>
        <v>10</v>
      </c>
    </row>
    <row r="153" spans="1:9" ht="78.75">
      <c r="A153" s="18" t="s">
        <v>1562</v>
      </c>
      <c r="B153" s="224" t="s">
        <v>412</v>
      </c>
      <c r="C153" s="219" t="s">
        <v>6325</v>
      </c>
      <c r="D153" s="618">
        <v>2</v>
      </c>
      <c r="E153" s="28" t="s">
        <v>255</v>
      </c>
      <c r="F153" s="26"/>
      <c r="G153" s="478"/>
      <c r="H153" s="733"/>
    </row>
    <row r="154" spans="1:9" ht="47.25">
      <c r="A154" s="18" t="s">
        <v>1566</v>
      </c>
      <c r="B154" s="224" t="s">
        <v>415</v>
      </c>
      <c r="C154" s="219" t="s">
        <v>416</v>
      </c>
      <c r="D154" s="618">
        <v>2</v>
      </c>
      <c r="E154" s="28" t="s">
        <v>341</v>
      </c>
      <c r="F154" s="26"/>
      <c r="G154" s="478"/>
      <c r="H154" s="733"/>
    </row>
    <row r="155" spans="1:9" ht="47.25" hidden="1">
      <c r="A155" s="27" t="s">
        <v>1567</v>
      </c>
      <c r="B155" s="224" t="s">
        <v>418</v>
      </c>
      <c r="C155" s="219"/>
      <c r="D155" s="537"/>
      <c r="E155" s="28"/>
      <c r="F155" s="26"/>
      <c r="G155" s="26"/>
      <c r="H155" s="99"/>
      <c r="I155" s="99"/>
    </row>
    <row r="156" spans="1:9" ht="63">
      <c r="A156" s="18" t="s">
        <v>1568</v>
      </c>
      <c r="B156" s="224" t="s">
        <v>422</v>
      </c>
      <c r="C156" s="50" t="s">
        <v>423</v>
      </c>
      <c r="D156" s="618">
        <v>2</v>
      </c>
      <c r="E156" s="28" t="s">
        <v>424</v>
      </c>
      <c r="F156" s="219" t="s">
        <v>425</v>
      </c>
      <c r="G156" s="478"/>
      <c r="H156" s="733"/>
    </row>
    <row r="157" spans="1:9" ht="48" customHeight="1">
      <c r="A157" s="18"/>
      <c r="B157" s="224"/>
      <c r="C157" s="219" t="s">
        <v>6326</v>
      </c>
      <c r="D157" s="618">
        <v>2</v>
      </c>
      <c r="E157" s="37" t="s">
        <v>4231</v>
      </c>
      <c r="F157" s="26"/>
      <c r="G157" s="478"/>
      <c r="H157" s="733"/>
    </row>
    <row r="158" spans="1:9" ht="75">
      <c r="A158" s="18" t="s">
        <v>1571</v>
      </c>
      <c r="B158" s="114" t="s">
        <v>427</v>
      </c>
      <c r="C158" s="25" t="s">
        <v>4237</v>
      </c>
      <c r="D158" s="618">
        <v>2</v>
      </c>
      <c r="E158" s="28" t="s">
        <v>341</v>
      </c>
      <c r="F158" s="26"/>
      <c r="G158" s="478"/>
      <c r="H158" s="733"/>
    </row>
    <row r="159" spans="1:9" ht="40.15" customHeight="1">
      <c r="A159" s="135" t="s">
        <v>1572</v>
      </c>
      <c r="B159" s="989" t="s">
        <v>122</v>
      </c>
      <c r="C159" s="929"/>
      <c r="D159" s="929"/>
      <c r="E159" s="929"/>
      <c r="F159" s="929"/>
      <c r="G159" s="929"/>
      <c r="H159" s="733">
        <f>SUM(D160:D165)</f>
        <v>10</v>
      </c>
      <c r="I159" s="29">
        <f>COUNT(D160:D165)*2</f>
        <v>10</v>
      </c>
    </row>
    <row r="160" spans="1:9" ht="71.25" customHeight="1">
      <c r="A160" s="18" t="s">
        <v>429</v>
      </c>
      <c r="B160" s="44" t="s">
        <v>430</v>
      </c>
      <c r="C160" s="219" t="s">
        <v>6327</v>
      </c>
      <c r="D160" s="618">
        <v>2</v>
      </c>
      <c r="E160" s="28" t="s">
        <v>432</v>
      </c>
      <c r="F160" s="66" t="s">
        <v>6328</v>
      </c>
      <c r="G160" s="478"/>
      <c r="H160" s="733"/>
    </row>
    <row r="161" spans="1:9" ht="81.75" customHeight="1">
      <c r="A161" s="18" t="s">
        <v>1576</v>
      </c>
      <c r="B161" s="44" t="s">
        <v>434</v>
      </c>
      <c r="C161" s="23" t="s">
        <v>435</v>
      </c>
      <c r="D161" s="618">
        <v>2</v>
      </c>
      <c r="E161" s="28" t="s">
        <v>432</v>
      </c>
      <c r="F161" s="26"/>
      <c r="G161" s="478"/>
      <c r="H161" s="733"/>
    </row>
    <row r="162" spans="1:9" ht="78.75">
      <c r="A162" s="18" t="s">
        <v>1577</v>
      </c>
      <c r="B162" s="44" t="s">
        <v>437</v>
      </c>
      <c r="C162" s="23" t="s">
        <v>438</v>
      </c>
      <c r="D162" s="618">
        <v>2</v>
      </c>
      <c r="E162" s="28" t="s">
        <v>432</v>
      </c>
      <c r="F162" s="26"/>
      <c r="G162" s="478"/>
      <c r="H162" s="733"/>
    </row>
    <row r="163" spans="1:9" ht="78.75">
      <c r="A163" s="18" t="s">
        <v>1578</v>
      </c>
      <c r="B163" s="44" t="s">
        <v>440</v>
      </c>
      <c r="C163" s="219" t="s">
        <v>6329</v>
      </c>
      <c r="D163" s="618">
        <v>2</v>
      </c>
      <c r="E163" s="28" t="s">
        <v>442</v>
      </c>
      <c r="F163" s="26"/>
      <c r="G163" s="478"/>
      <c r="H163" s="733"/>
    </row>
    <row r="164" spans="1:9" ht="78.75">
      <c r="A164" s="18" t="s">
        <v>2384</v>
      </c>
      <c r="B164" s="44" t="s">
        <v>444</v>
      </c>
      <c r="C164" s="50" t="s">
        <v>2385</v>
      </c>
      <c r="D164" s="618">
        <v>2</v>
      </c>
      <c r="E164" s="28" t="s">
        <v>442</v>
      </c>
      <c r="F164" s="26"/>
      <c r="G164" s="478"/>
      <c r="H164" s="733"/>
    </row>
    <row r="165" spans="1:9" ht="78.75" hidden="1">
      <c r="A165" s="27" t="s">
        <v>445</v>
      </c>
      <c r="B165" s="160" t="s">
        <v>446</v>
      </c>
      <c r="C165" s="26"/>
      <c r="D165" s="537"/>
      <c r="E165" s="28"/>
      <c r="F165" s="26"/>
      <c r="G165" s="26"/>
      <c r="H165" s="99"/>
      <c r="I165" s="99"/>
    </row>
    <row r="166" spans="1:9" ht="15.75" hidden="1">
      <c r="A166" s="32" t="s">
        <v>6233</v>
      </c>
      <c r="B166" s="930" t="s">
        <v>3118</v>
      </c>
      <c r="C166" s="931"/>
      <c r="D166" s="931"/>
      <c r="E166" s="931"/>
      <c r="F166" s="931"/>
      <c r="G166" s="935"/>
      <c r="H166" s="99">
        <f>SUM(D167:D177)</f>
        <v>0</v>
      </c>
      <c r="I166" s="99">
        <f>COUNT(D167:D177)*2</f>
        <v>0</v>
      </c>
    </row>
    <row r="167" spans="1:9" ht="60" hidden="1">
      <c r="A167" s="32" t="s">
        <v>3119</v>
      </c>
      <c r="B167" s="50" t="s">
        <v>3120</v>
      </c>
      <c r="C167" s="50" t="s">
        <v>6187</v>
      </c>
      <c r="D167" s="538"/>
      <c r="E167" s="26"/>
      <c r="F167" s="50" t="s">
        <v>6188</v>
      </c>
      <c r="G167" s="482"/>
      <c r="H167" s="99"/>
      <c r="I167" s="99"/>
    </row>
    <row r="168" spans="1:9" ht="45" hidden="1">
      <c r="A168" s="32" t="s">
        <v>3121</v>
      </c>
      <c r="B168" s="50" t="s">
        <v>3122</v>
      </c>
      <c r="C168" s="50" t="s">
        <v>6189</v>
      </c>
      <c r="D168" s="538"/>
      <c r="E168" s="26"/>
      <c r="F168" s="50" t="s">
        <v>6190</v>
      </c>
      <c r="G168" s="482"/>
      <c r="H168" s="99"/>
      <c r="I168" s="99"/>
    </row>
    <row r="169" spans="1:9" ht="105" hidden="1">
      <c r="A169" s="32" t="s">
        <v>3123</v>
      </c>
      <c r="B169" s="50" t="s">
        <v>3124</v>
      </c>
      <c r="C169" s="50" t="s">
        <v>6191</v>
      </c>
      <c r="D169" s="538"/>
      <c r="E169" s="26"/>
      <c r="F169" s="50" t="s">
        <v>6192</v>
      </c>
      <c r="G169" s="482"/>
      <c r="H169" s="99"/>
      <c r="I169" s="99"/>
    </row>
    <row r="170" spans="1:9" ht="120" hidden="1">
      <c r="A170" s="32" t="s">
        <v>3125</v>
      </c>
      <c r="B170" s="50" t="s">
        <v>3126</v>
      </c>
      <c r="C170" s="50" t="s">
        <v>6193</v>
      </c>
      <c r="D170" s="538"/>
      <c r="E170" s="26"/>
      <c r="F170" s="50" t="s">
        <v>6194</v>
      </c>
      <c r="G170" s="482"/>
      <c r="H170" s="99"/>
      <c r="I170" s="99"/>
    </row>
    <row r="171" spans="1:9" ht="120" hidden="1">
      <c r="A171" s="32" t="s">
        <v>3127</v>
      </c>
      <c r="B171" s="50" t="s">
        <v>3128</v>
      </c>
      <c r="C171" s="50" t="s">
        <v>6195</v>
      </c>
      <c r="D171" s="538"/>
      <c r="E171" s="26"/>
      <c r="F171" s="50" t="s">
        <v>6196</v>
      </c>
      <c r="G171" s="482"/>
      <c r="H171" s="99"/>
      <c r="I171" s="99"/>
    </row>
    <row r="172" spans="1:9" ht="60" hidden="1">
      <c r="A172" s="32" t="s">
        <v>3129</v>
      </c>
      <c r="B172" s="50" t="s">
        <v>3130</v>
      </c>
      <c r="C172" s="239" t="s">
        <v>6633</v>
      </c>
      <c r="D172" s="537"/>
      <c r="E172" s="28"/>
      <c r="F172" s="26"/>
      <c r="G172" s="482"/>
      <c r="H172" s="99"/>
      <c r="I172" s="99"/>
    </row>
    <row r="173" spans="1:9" ht="105" hidden="1">
      <c r="A173" s="32" t="s">
        <v>6234</v>
      </c>
      <c r="B173" s="50" t="s">
        <v>3132</v>
      </c>
      <c r="C173" s="239" t="s">
        <v>6634</v>
      </c>
      <c r="D173" s="537"/>
      <c r="E173" s="28"/>
      <c r="F173" s="26"/>
      <c r="G173" s="482"/>
      <c r="H173" s="99"/>
      <c r="I173" s="99"/>
    </row>
    <row r="174" spans="1:9" ht="105" hidden="1">
      <c r="A174" s="32" t="s">
        <v>3133</v>
      </c>
      <c r="B174" s="50" t="s">
        <v>3134</v>
      </c>
      <c r="C174" s="50" t="s">
        <v>6197</v>
      </c>
      <c r="D174" s="538"/>
      <c r="E174" s="26"/>
      <c r="F174" s="50" t="s">
        <v>6198</v>
      </c>
      <c r="G174" s="482"/>
      <c r="H174" s="99"/>
      <c r="I174" s="99"/>
    </row>
    <row r="175" spans="1:9" ht="150" hidden="1">
      <c r="A175" s="32" t="s">
        <v>3135</v>
      </c>
      <c r="B175" s="50" t="s">
        <v>3136</v>
      </c>
      <c r="C175" s="50" t="s">
        <v>6199</v>
      </c>
      <c r="D175" s="538"/>
      <c r="E175" s="26"/>
      <c r="F175" s="50" t="s">
        <v>6200</v>
      </c>
      <c r="G175" s="482"/>
      <c r="H175" s="99"/>
      <c r="I175" s="99"/>
    </row>
    <row r="176" spans="1:9" ht="120" hidden="1">
      <c r="A176" s="32" t="s">
        <v>3137</v>
      </c>
      <c r="B176" s="50" t="s">
        <v>3138</v>
      </c>
      <c r="C176" s="50" t="s">
        <v>6201</v>
      </c>
      <c r="D176" s="538"/>
      <c r="E176" s="26"/>
      <c r="F176" s="50" t="s">
        <v>6202</v>
      </c>
      <c r="G176" s="482"/>
      <c r="H176" s="99"/>
      <c r="I176" s="99"/>
    </row>
    <row r="177" spans="1:9" ht="60" hidden="1">
      <c r="A177" s="32" t="s">
        <v>3139</v>
      </c>
      <c r="B177" s="50" t="s">
        <v>3140</v>
      </c>
      <c r="C177" s="50" t="s">
        <v>6203</v>
      </c>
      <c r="D177" s="539"/>
      <c r="E177" s="7"/>
      <c r="F177" s="50" t="s">
        <v>6204</v>
      </c>
      <c r="G177" s="482"/>
      <c r="H177" s="99"/>
      <c r="I177" s="99"/>
    </row>
    <row r="178" spans="1:9" ht="18.75">
      <c r="A178" s="300"/>
      <c r="B178" s="1001" t="s">
        <v>447</v>
      </c>
      <c r="C178" s="1002"/>
      <c r="D178" s="1002"/>
      <c r="E178" s="1002"/>
      <c r="F178" s="1002"/>
      <c r="G178" s="1002"/>
      <c r="H178" s="733">
        <f>H179+H204+H210+H216+H233+H239+H254</f>
        <v>158</v>
      </c>
      <c r="I178" s="29">
        <f>I179+I204+I210+I216+I233+I239+I254</f>
        <v>158</v>
      </c>
    </row>
    <row r="179" spans="1:9" ht="40.15" customHeight="1">
      <c r="A179" s="117" t="s">
        <v>1579</v>
      </c>
      <c r="B179" s="916" t="s">
        <v>120</v>
      </c>
      <c r="C179" s="929"/>
      <c r="D179" s="929"/>
      <c r="E179" s="929"/>
      <c r="F179" s="929"/>
      <c r="G179" s="929"/>
      <c r="H179" s="733">
        <f>SUM(D180:D203)</f>
        <v>48</v>
      </c>
      <c r="I179" s="29">
        <f>COUNT(D180:D203)*2</f>
        <v>48</v>
      </c>
    </row>
    <row r="180" spans="1:9" ht="47.25">
      <c r="A180" s="18" t="s">
        <v>1580</v>
      </c>
      <c r="B180" s="330" t="s">
        <v>449</v>
      </c>
      <c r="C180" s="50" t="s">
        <v>6330</v>
      </c>
      <c r="D180" s="622">
        <v>2</v>
      </c>
      <c r="E180" s="22" t="s">
        <v>341</v>
      </c>
      <c r="F180" s="30" t="s">
        <v>6331</v>
      </c>
      <c r="G180" s="478"/>
      <c r="H180" s="733"/>
    </row>
    <row r="181" spans="1:9" ht="45">
      <c r="A181" s="18"/>
      <c r="B181" s="330"/>
      <c r="C181" s="50" t="s">
        <v>4032</v>
      </c>
      <c r="D181" s="622">
        <v>2</v>
      </c>
      <c r="E181" s="22" t="s">
        <v>341</v>
      </c>
      <c r="F181" s="223" t="s">
        <v>6332</v>
      </c>
      <c r="G181" s="478"/>
      <c r="H181" s="733"/>
    </row>
    <row r="182" spans="1:9" ht="47.25">
      <c r="A182" s="18" t="s">
        <v>1583</v>
      </c>
      <c r="B182" s="54" t="s">
        <v>454</v>
      </c>
      <c r="C182" s="50" t="s">
        <v>6333</v>
      </c>
      <c r="D182" s="622">
        <v>2</v>
      </c>
      <c r="E182" s="22" t="s">
        <v>341</v>
      </c>
      <c r="F182" s="50" t="s">
        <v>6334</v>
      </c>
      <c r="G182" s="478"/>
      <c r="H182" s="733"/>
    </row>
    <row r="183" spans="1:9" ht="30">
      <c r="A183" s="18"/>
      <c r="B183" s="54"/>
      <c r="C183" s="50" t="s">
        <v>6335</v>
      </c>
      <c r="D183" s="622">
        <v>2</v>
      </c>
      <c r="E183" s="22" t="s">
        <v>341</v>
      </c>
      <c r="F183" s="223" t="s">
        <v>6336</v>
      </c>
      <c r="G183" s="478"/>
      <c r="H183" s="735"/>
    </row>
    <row r="184" spans="1:9" ht="30">
      <c r="A184" s="18"/>
      <c r="B184" s="54"/>
      <c r="C184" s="50" t="s">
        <v>456</v>
      </c>
      <c r="D184" s="622">
        <v>2</v>
      </c>
      <c r="E184" s="22" t="s">
        <v>341</v>
      </c>
      <c r="F184" s="50" t="s">
        <v>6337</v>
      </c>
      <c r="G184" s="478"/>
      <c r="H184" s="733"/>
    </row>
    <row r="185" spans="1:9" ht="45">
      <c r="A185" s="18"/>
      <c r="B185" s="54"/>
      <c r="C185" s="50" t="s">
        <v>457</v>
      </c>
      <c r="D185" s="622">
        <v>2</v>
      </c>
      <c r="E185" s="22" t="s">
        <v>341</v>
      </c>
      <c r="F185" s="50" t="s">
        <v>6338</v>
      </c>
      <c r="G185" s="478"/>
      <c r="H185" s="733"/>
    </row>
    <row r="186" spans="1:9" ht="30">
      <c r="A186" s="18"/>
      <c r="B186" s="51"/>
      <c r="C186" s="30" t="s">
        <v>6339</v>
      </c>
      <c r="D186" s="618">
        <v>2</v>
      </c>
      <c r="E186" s="22" t="s">
        <v>341</v>
      </c>
      <c r="F186" s="26"/>
      <c r="G186" s="478"/>
      <c r="H186" s="733"/>
    </row>
    <row r="187" spans="1:9" ht="30">
      <c r="A187" s="18"/>
      <c r="B187" s="54"/>
      <c r="C187" s="30" t="s">
        <v>6340</v>
      </c>
      <c r="D187" s="618">
        <v>2</v>
      </c>
      <c r="E187" s="22" t="s">
        <v>341</v>
      </c>
      <c r="F187" s="26"/>
      <c r="G187" s="478"/>
      <c r="H187" s="733"/>
    </row>
    <row r="188" spans="1:9" ht="47.25">
      <c r="A188" s="18" t="s">
        <v>1587</v>
      </c>
      <c r="B188" s="330" t="s">
        <v>459</v>
      </c>
      <c r="C188" s="50" t="s">
        <v>6341</v>
      </c>
      <c r="D188" s="622">
        <v>2</v>
      </c>
      <c r="E188" s="22" t="s">
        <v>341</v>
      </c>
      <c r="F188" s="50"/>
      <c r="G188" s="478"/>
      <c r="H188" s="733"/>
    </row>
    <row r="189" spans="1:9" ht="30">
      <c r="A189" s="18"/>
      <c r="B189" s="330"/>
      <c r="C189" s="50" t="s">
        <v>6342</v>
      </c>
      <c r="D189" s="622">
        <v>2</v>
      </c>
      <c r="E189" s="22" t="s">
        <v>341</v>
      </c>
      <c r="F189" s="50"/>
      <c r="G189" s="478"/>
      <c r="H189" s="733"/>
    </row>
    <row r="190" spans="1:9" ht="30">
      <c r="A190" s="18"/>
      <c r="B190" s="330"/>
      <c r="C190" s="50" t="s">
        <v>6343</v>
      </c>
      <c r="D190" s="622">
        <v>2</v>
      </c>
      <c r="E190" s="22" t="s">
        <v>341</v>
      </c>
      <c r="F190" s="50"/>
      <c r="G190" s="478"/>
      <c r="H190" s="733"/>
    </row>
    <row r="191" spans="1:9" ht="45">
      <c r="A191" s="18"/>
      <c r="B191" s="330"/>
      <c r="C191" s="50" t="s">
        <v>6344</v>
      </c>
      <c r="D191" s="622">
        <v>2</v>
      </c>
      <c r="E191" s="22" t="s">
        <v>341</v>
      </c>
      <c r="F191" s="66"/>
      <c r="G191" s="478"/>
      <c r="H191" s="733"/>
    </row>
    <row r="192" spans="1:9" ht="30">
      <c r="A192" s="18"/>
      <c r="B192" s="330"/>
      <c r="C192" s="25" t="s">
        <v>466</v>
      </c>
      <c r="D192" s="622">
        <v>2</v>
      </c>
      <c r="E192" s="22" t="s">
        <v>341</v>
      </c>
      <c r="F192" s="66"/>
      <c r="G192" s="478"/>
      <c r="H192" s="733"/>
    </row>
    <row r="193" spans="1:9" ht="37.5" customHeight="1">
      <c r="A193" s="18"/>
      <c r="B193" s="330"/>
      <c r="C193" s="71" t="s">
        <v>467</v>
      </c>
      <c r="D193" s="618">
        <v>2</v>
      </c>
      <c r="E193" s="22" t="s">
        <v>341</v>
      </c>
      <c r="F193" s="26"/>
      <c r="G193" s="478"/>
      <c r="H193" s="733"/>
    </row>
    <row r="194" spans="1:9" ht="64.5" customHeight="1">
      <c r="A194" s="18"/>
      <c r="B194" s="19"/>
      <c r="C194" s="25" t="s">
        <v>6345</v>
      </c>
      <c r="D194" s="622">
        <v>2</v>
      </c>
      <c r="E194" s="22" t="s">
        <v>341</v>
      </c>
      <c r="F194" s="50"/>
      <c r="G194" s="478"/>
      <c r="H194" s="733"/>
    </row>
    <row r="195" spans="1:9" ht="45">
      <c r="A195" s="18"/>
      <c r="B195" s="19"/>
      <c r="C195" s="50" t="s">
        <v>6346</v>
      </c>
      <c r="D195" s="622">
        <v>2</v>
      </c>
      <c r="E195" s="22" t="s">
        <v>341</v>
      </c>
      <c r="F195" s="50"/>
      <c r="G195" s="478"/>
      <c r="H195" s="733"/>
    </row>
    <row r="196" spans="1:9" ht="30">
      <c r="A196" s="18"/>
      <c r="B196" s="19"/>
      <c r="C196" s="161" t="s">
        <v>475</v>
      </c>
      <c r="D196" s="623">
        <v>2</v>
      </c>
      <c r="E196" s="378" t="s">
        <v>341</v>
      </c>
      <c r="F196" s="318"/>
      <c r="G196" s="478"/>
      <c r="H196" s="733"/>
    </row>
    <row r="197" spans="1:9" ht="30">
      <c r="A197" s="18"/>
      <c r="B197" s="19"/>
      <c r="C197" s="25" t="s">
        <v>6347</v>
      </c>
      <c r="D197" s="622">
        <v>2</v>
      </c>
      <c r="E197" s="22" t="s">
        <v>341</v>
      </c>
      <c r="F197" s="26"/>
      <c r="G197" s="478"/>
      <c r="H197" s="733"/>
    </row>
    <row r="198" spans="1:9" ht="78.75">
      <c r="A198" s="18" t="s">
        <v>1602</v>
      </c>
      <c r="B198" s="19" t="s">
        <v>477</v>
      </c>
      <c r="C198" s="50" t="s">
        <v>6348</v>
      </c>
      <c r="D198" s="618">
        <v>2</v>
      </c>
      <c r="E198" s="28" t="s">
        <v>341</v>
      </c>
      <c r="F198" s="26"/>
      <c r="G198" s="478"/>
      <c r="H198" s="733"/>
    </row>
    <row r="199" spans="1:9" ht="78.75">
      <c r="A199" s="18" t="s">
        <v>1605</v>
      </c>
      <c r="B199" s="19" t="s">
        <v>481</v>
      </c>
      <c r="C199" s="50" t="s">
        <v>1606</v>
      </c>
      <c r="D199" s="618">
        <v>2</v>
      </c>
      <c r="E199" s="28" t="s">
        <v>341</v>
      </c>
      <c r="F199" s="26"/>
      <c r="G199" s="478"/>
      <c r="H199" s="733"/>
    </row>
    <row r="200" spans="1:9" ht="79.5" customHeight="1">
      <c r="A200" s="18" t="s">
        <v>1608</v>
      </c>
      <c r="B200" s="19" t="s">
        <v>485</v>
      </c>
      <c r="C200" s="50" t="s">
        <v>6349</v>
      </c>
      <c r="D200" s="622">
        <v>2</v>
      </c>
      <c r="E200" s="28" t="s">
        <v>341</v>
      </c>
      <c r="F200" s="50" t="s">
        <v>6350</v>
      </c>
      <c r="G200" s="478"/>
      <c r="H200" s="733"/>
    </row>
    <row r="201" spans="1:9" ht="139.5" customHeight="1">
      <c r="A201" s="18" t="s">
        <v>1611</v>
      </c>
      <c r="B201" s="330" t="s">
        <v>490</v>
      </c>
      <c r="C201" s="50" t="s">
        <v>6351</v>
      </c>
      <c r="D201" s="622">
        <v>2</v>
      </c>
      <c r="E201" s="38" t="s">
        <v>341</v>
      </c>
      <c r="F201" s="50" t="s">
        <v>6352</v>
      </c>
      <c r="G201" s="478"/>
      <c r="H201" s="733"/>
    </row>
    <row r="202" spans="1:9" ht="60">
      <c r="A202" s="18"/>
      <c r="B202" s="19"/>
      <c r="C202" s="50" t="s">
        <v>6353</v>
      </c>
      <c r="D202" s="622">
        <v>2</v>
      </c>
      <c r="E202" s="38" t="s">
        <v>341</v>
      </c>
      <c r="F202" s="50"/>
      <c r="G202" s="478"/>
      <c r="H202" s="733"/>
    </row>
    <row r="203" spans="1:9" ht="30">
      <c r="A203" s="18"/>
      <c r="B203" s="19"/>
      <c r="C203" s="25" t="s">
        <v>6354</v>
      </c>
      <c r="D203" s="622">
        <v>2</v>
      </c>
      <c r="E203" s="38" t="s">
        <v>341</v>
      </c>
      <c r="F203" s="50"/>
      <c r="G203" s="478"/>
      <c r="H203" s="733"/>
    </row>
    <row r="204" spans="1:9" ht="40.15" customHeight="1">
      <c r="A204" s="117" t="s">
        <v>1616</v>
      </c>
      <c r="B204" s="989" t="s">
        <v>118</v>
      </c>
      <c r="C204" s="929"/>
      <c r="D204" s="929"/>
      <c r="E204" s="929"/>
      <c r="F204" s="929"/>
      <c r="G204" s="929"/>
      <c r="H204" s="733">
        <f>SUM(D205:D209)</f>
        <v>8</v>
      </c>
      <c r="I204" s="29">
        <f>COUNT(D205:D209)*2</f>
        <v>8</v>
      </c>
    </row>
    <row r="205" spans="1:9" ht="60">
      <c r="A205" s="18" t="s">
        <v>497</v>
      </c>
      <c r="B205" s="298" t="s">
        <v>498</v>
      </c>
      <c r="C205" s="23" t="s">
        <v>499</v>
      </c>
      <c r="D205" s="534">
        <v>2</v>
      </c>
      <c r="E205" s="28" t="s">
        <v>341</v>
      </c>
      <c r="F205" s="23" t="s">
        <v>500</v>
      </c>
      <c r="G205" s="478"/>
      <c r="H205" s="733"/>
    </row>
    <row r="206" spans="1:9" ht="78.75" hidden="1">
      <c r="A206" s="27" t="s">
        <v>501</v>
      </c>
      <c r="B206" s="54" t="s">
        <v>502</v>
      </c>
      <c r="C206" s="26"/>
      <c r="D206" s="537"/>
      <c r="E206" s="28"/>
      <c r="F206" s="26"/>
      <c r="G206" s="26"/>
      <c r="H206" s="99"/>
      <c r="I206" s="99"/>
    </row>
    <row r="207" spans="1:9" ht="64.5" customHeight="1">
      <c r="A207" s="18" t="s">
        <v>1618</v>
      </c>
      <c r="B207" s="54" t="s">
        <v>504</v>
      </c>
      <c r="C207" s="219" t="s">
        <v>6355</v>
      </c>
      <c r="D207" s="618">
        <v>2</v>
      </c>
      <c r="E207" s="28" t="s">
        <v>341</v>
      </c>
      <c r="F207" s="26"/>
      <c r="G207" s="478"/>
      <c r="H207" s="733"/>
    </row>
    <row r="208" spans="1:9" ht="47.25">
      <c r="A208" s="18" t="s">
        <v>1621</v>
      </c>
      <c r="B208" s="291" t="s">
        <v>507</v>
      </c>
      <c r="C208" s="229" t="s">
        <v>6356</v>
      </c>
      <c r="D208" s="618">
        <v>2</v>
      </c>
      <c r="E208" s="28" t="s">
        <v>341</v>
      </c>
      <c r="F208" s="26"/>
      <c r="G208" s="478"/>
      <c r="H208" s="733"/>
    </row>
    <row r="209" spans="1:9" ht="30">
      <c r="A209" s="18"/>
      <c r="B209" s="291"/>
      <c r="C209" s="229" t="s">
        <v>509</v>
      </c>
      <c r="D209" s="618">
        <v>2</v>
      </c>
      <c r="E209" s="28" t="s">
        <v>341</v>
      </c>
      <c r="F209" s="26"/>
      <c r="G209" s="478"/>
      <c r="H209" s="733"/>
    </row>
    <row r="210" spans="1:9" ht="40.15" customHeight="1">
      <c r="A210" s="117" t="s">
        <v>1624</v>
      </c>
      <c r="B210" s="989" t="s">
        <v>116</v>
      </c>
      <c r="C210" s="929"/>
      <c r="D210" s="929"/>
      <c r="E210" s="929"/>
      <c r="F210" s="929"/>
      <c r="G210" s="929"/>
      <c r="H210" s="733">
        <f>SUM(D211:D215)</f>
        <v>10</v>
      </c>
      <c r="I210" s="29">
        <f>COUNT(D211:D215)*2</f>
        <v>10</v>
      </c>
    </row>
    <row r="211" spans="1:9" ht="66" customHeight="1">
      <c r="A211" s="18" t="s">
        <v>1625</v>
      </c>
      <c r="B211" s="298" t="s">
        <v>511</v>
      </c>
      <c r="C211" s="234" t="s">
        <v>6357</v>
      </c>
      <c r="D211" s="618">
        <v>2</v>
      </c>
      <c r="E211" s="28" t="s">
        <v>379</v>
      </c>
      <c r="F211" s="26"/>
      <c r="G211" s="478"/>
      <c r="H211" s="733"/>
    </row>
    <row r="212" spans="1:9" ht="60">
      <c r="A212" s="18"/>
      <c r="B212" s="332"/>
      <c r="C212" s="234" t="s">
        <v>513</v>
      </c>
      <c r="D212" s="618">
        <v>2</v>
      </c>
      <c r="E212" s="28" t="s">
        <v>341</v>
      </c>
      <c r="F212" s="26"/>
      <c r="G212" s="478"/>
      <c r="H212" s="733"/>
    </row>
    <row r="213" spans="1:9" ht="64.5" customHeight="1">
      <c r="A213" s="18" t="s">
        <v>1627</v>
      </c>
      <c r="B213" s="332" t="s">
        <v>515</v>
      </c>
      <c r="C213" s="234" t="s">
        <v>4055</v>
      </c>
      <c r="D213" s="618">
        <v>2</v>
      </c>
      <c r="E213" s="28" t="s">
        <v>341</v>
      </c>
      <c r="F213" s="26"/>
      <c r="G213" s="478"/>
      <c r="H213" s="733"/>
    </row>
    <row r="214" spans="1:9" ht="90">
      <c r="A214" s="18"/>
      <c r="B214" s="332"/>
      <c r="C214" s="234" t="s">
        <v>517</v>
      </c>
      <c r="D214" s="618">
        <v>2</v>
      </c>
      <c r="E214" s="28" t="s">
        <v>377</v>
      </c>
      <c r="F214" s="26"/>
      <c r="G214" s="478"/>
      <c r="H214" s="733"/>
    </row>
    <row r="215" spans="1:9" ht="94.5">
      <c r="A215" s="18" t="s">
        <v>1630</v>
      </c>
      <c r="B215" s="298" t="s">
        <v>519</v>
      </c>
      <c r="C215" s="23" t="s">
        <v>520</v>
      </c>
      <c r="D215" s="618">
        <v>2</v>
      </c>
      <c r="E215" s="28"/>
      <c r="F215" s="26"/>
      <c r="G215" s="478"/>
      <c r="H215" s="733"/>
    </row>
    <row r="216" spans="1:9" ht="40.15" customHeight="1">
      <c r="A216" s="117" t="s">
        <v>1632</v>
      </c>
      <c r="B216" s="916" t="s">
        <v>114</v>
      </c>
      <c r="C216" s="929"/>
      <c r="D216" s="929"/>
      <c r="E216" s="929"/>
      <c r="F216" s="929"/>
      <c r="G216" s="929"/>
      <c r="H216" s="733">
        <f>SUM(D217:D232)</f>
        <v>32</v>
      </c>
      <c r="I216" s="29">
        <f>COUNT(D217:D232)*2</f>
        <v>32</v>
      </c>
    </row>
    <row r="217" spans="1:9" ht="63">
      <c r="A217" s="18" t="s">
        <v>1633</v>
      </c>
      <c r="B217" s="227" t="s">
        <v>522</v>
      </c>
      <c r="C217" s="50" t="s">
        <v>6358</v>
      </c>
      <c r="D217" s="622">
        <v>2</v>
      </c>
      <c r="E217" s="22" t="s">
        <v>377</v>
      </c>
      <c r="F217" s="50" t="s">
        <v>6359</v>
      </c>
      <c r="G217" s="478"/>
      <c r="H217" s="733"/>
    </row>
    <row r="218" spans="1:9" ht="63" customHeight="1">
      <c r="A218" s="18" t="s">
        <v>1638</v>
      </c>
      <c r="B218" s="227" t="s">
        <v>526</v>
      </c>
      <c r="C218" s="50" t="s">
        <v>6360</v>
      </c>
      <c r="D218" s="622">
        <v>2</v>
      </c>
      <c r="E218" s="28" t="s">
        <v>377</v>
      </c>
      <c r="F218" s="50"/>
      <c r="G218" s="478"/>
      <c r="H218" s="733"/>
    </row>
    <row r="219" spans="1:9" ht="63">
      <c r="A219" s="18" t="s">
        <v>1641</v>
      </c>
      <c r="B219" s="227" t="s">
        <v>529</v>
      </c>
      <c r="C219" s="50" t="s">
        <v>6361</v>
      </c>
      <c r="D219" s="622">
        <v>2</v>
      </c>
      <c r="E219" s="28" t="s">
        <v>531</v>
      </c>
      <c r="F219" s="50" t="s">
        <v>6362</v>
      </c>
      <c r="G219" s="478"/>
      <c r="H219" s="733"/>
    </row>
    <row r="220" spans="1:9" ht="63">
      <c r="A220" s="18" t="s">
        <v>1644</v>
      </c>
      <c r="B220" s="227" t="s">
        <v>534</v>
      </c>
      <c r="C220" s="50" t="s">
        <v>6363</v>
      </c>
      <c r="D220" s="618">
        <v>2</v>
      </c>
      <c r="E220" s="28" t="s">
        <v>379</v>
      </c>
      <c r="F220" s="26"/>
      <c r="G220" s="478"/>
      <c r="H220" s="733"/>
    </row>
    <row r="221" spans="1:9" ht="24.75" customHeight="1">
      <c r="A221" s="18"/>
      <c r="B221" s="227"/>
      <c r="C221" s="50" t="s">
        <v>6364</v>
      </c>
      <c r="D221" s="618">
        <v>2</v>
      </c>
      <c r="E221" s="28" t="s">
        <v>540</v>
      </c>
      <c r="F221" s="26" t="s">
        <v>6365</v>
      </c>
      <c r="G221" s="478"/>
      <c r="H221" s="733"/>
    </row>
    <row r="222" spans="1:9" ht="24.75" customHeight="1">
      <c r="A222" s="18"/>
      <c r="B222" s="227"/>
      <c r="C222" s="50" t="s">
        <v>6366</v>
      </c>
      <c r="D222" s="618">
        <v>2</v>
      </c>
      <c r="E222" s="28" t="s">
        <v>540</v>
      </c>
      <c r="F222" s="26" t="s">
        <v>6367</v>
      </c>
      <c r="G222" s="478"/>
      <c r="H222" s="733"/>
    </row>
    <row r="223" spans="1:9" ht="24.75" customHeight="1">
      <c r="A223" s="18"/>
      <c r="B223" s="227"/>
      <c r="C223" s="50" t="s">
        <v>6368</v>
      </c>
      <c r="D223" s="618">
        <v>2</v>
      </c>
      <c r="E223" s="28" t="s">
        <v>540</v>
      </c>
      <c r="F223" s="26"/>
      <c r="G223" s="478"/>
      <c r="H223" s="733"/>
    </row>
    <row r="224" spans="1:9" ht="32.25" customHeight="1">
      <c r="A224" s="18"/>
      <c r="B224" s="227"/>
      <c r="C224" s="50" t="s">
        <v>6369</v>
      </c>
      <c r="D224" s="618">
        <v>2</v>
      </c>
      <c r="E224" s="28" t="s">
        <v>540</v>
      </c>
      <c r="F224" s="26"/>
      <c r="G224" s="478"/>
      <c r="H224" s="733"/>
    </row>
    <row r="225" spans="1:9" ht="30" customHeight="1">
      <c r="A225" s="18"/>
      <c r="B225" s="227"/>
      <c r="C225" s="50" t="s">
        <v>6370</v>
      </c>
      <c r="D225" s="618">
        <v>2</v>
      </c>
      <c r="E225" s="28" t="s">
        <v>540</v>
      </c>
      <c r="F225" s="26"/>
      <c r="G225" s="478"/>
      <c r="H225" s="733"/>
    </row>
    <row r="226" spans="1:9" ht="32.25" customHeight="1">
      <c r="A226" s="18"/>
      <c r="B226" s="227"/>
      <c r="C226" s="50" t="s">
        <v>6371</v>
      </c>
      <c r="D226" s="618">
        <v>2</v>
      </c>
      <c r="E226" s="28" t="s">
        <v>540</v>
      </c>
      <c r="F226" s="26"/>
      <c r="G226" s="478"/>
      <c r="H226" s="733"/>
    </row>
    <row r="227" spans="1:9" ht="31.5" customHeight="1">
      <c r="A227" s="18"/>
      <c r="B227" s="227"/>
      <c r="C227" s="50" t="s">
        <v>6372</v>
      </c>
      <c r="D227" s="618">
        <v>2</v>
      </c>
      <c r="E227" s="28" t="s">
        <v>540</v>
      </c>
      <c r="F227" s="26"/>
      <c r="G227" s="478"/>
      <c r="H227" s="733"/>
    </row>
    <row r="228" spans="1:9" ht="29.25" customHeight="1">
      <c r="A228" s="18"/>
      <c r="B228" s="227"/>
      <c r="C228" s="50" t="s">
        <v>6373</v>
      </c>
      <c r="D228" s="618">
        <v>2</v>
      </c>
      <c r="E228" s="28" t="s">
        <v>540</v>
      </c>
      <c r="F228" s="26"/>
      <c r="G228" s="478"/>
      <c r="H228" s="733"/>
    </row>
    <row r="229" spans="1:9" ht="33" customHeight="1">
      <c r="A229" s="18"/>
      <c r="B229" s="227"/>
      <c r="C229" s="50" t="s">
        <v>6374</v>
      </c>
      <c r="D229" s="618">
        <v>2</v>
      </c>
      <c r="E229" s="28" t="s">
        <v>540</v>
      </c>
      <c r="F229" s="26"/>
      <c r="G229" s="478"/>
      <c r="H229" s="733"/>
    </row>
    <row r="230" spans="1:9" ht="47.25">
      <c r="A230" s="18" t="s">
        <v>1645</v>
      </c>
      <c r="B230" s="227" t="s">
        <v>537</v>
      </c>
      <c r="C230" s="50" t="s">
        <v>6375</v>
      </c>
      <c r="D230" s="618">
        <v>2</v>
      </c>
      <c r="E230" s="28" t="s">
        <v>540</v>
      </c>
      <c r="F230" s="26"/>
      <c r="G230" s="478"/>
      <c r="H230" s="733"/>
    </row>
    <row r="231" spans="1:9" ht="30">
      <c r="A231" s="18"/>
      <c r="B231" s="227"/>
      <c r="C231" s="50" t="s">
        <v>6376</v>
      </c>
      <c r="D231" s="618">
        <v>2</v>
      </c>
      <c r="E231" s="28" t="s">
        <v>540</v>
      </c>
      <c r="F231" s="26"/>
      <c r="G231" s="478"/>
      <c r="H231" s="733"/>
    </row>
    <row r="232" spans="1:9" ht="30">
      <c r="A232" s="18"/>
      <c r="B232" s="227"/>
      <c r="C232" s="50" t="s">
        <v>4067</v>
      </c>
      <c r="D232" s="618">
        <v>2</v>
      </c>
      <c r="E232" s="28" t="s">
        <v>540</v>
      </c>
      <c r="F232" s="26"/>
      <c r="G232" s="478"/>
      <c r="H232" s="733"/>
    </row>
    <row r="233" spans="1:9" ht="40.15" customHeight="1">
      <c r="A233" s="117" t="s">
        <v>1650</v>
      </c>
      <c r="B233" s="999" t="s">
        <v>112</v>
      </c>
      <c r="C233" s="877"/>
      <c r="D233" s="877"/>
      <c r="E233" s="877"/>
      <c r="F233" s="877"/>
      <c r="G233" s="1000"/>
      <c r="H233" s="733">
        <f>SUM(D234:D238)</f>
        <v>10</v>
      </c>
      <c r="I233" s="29">
        <f>COUNT(D234:D238)*2</f>
        <v>10</v>
      </c>
    </row>
    <row r="234" spans="1:9" ht="47.25">
      <c r="A234" s="18" t="s">
        <v>1652</v>
      </c>
      <c r="B234" s="227" t="s">
        <v>552</v>
      </c>
      <c r="C234" s="50" t="s">
        <v>6383</v>
      </c>
      <c r="D234" s="622">
        <v>2</v>
      </c>
      <c r="E234" s="28" t="s">
        <v>554</v>
      </c>
      <c r="F234" s="66" t="s">
        <v>6384</v>
      </c>
      <c r="G234" s="478"/>
      <c r="H234" s="733"/>
    </row>
    <row r="235" spans="1:9" ht="45">
      <c r="A235" s="18"/>
      <c r="B235" s="227"/>
      <c r="C235" s="50" t="s">
        <v>6385</v>
      </c>
      <c r="D235" s="622">
        <v>2</v>
      </c>
      <c r="E235" s="28" t="s">
        <v>554</v>
      </c>
      <c r="F235" s="66"/>
      <c r="G235" s="478"/>
      <c r="H235" s="733"/>
    </row>
    <row r="236" spans="1:9" ht="47.25">
      <c r="A236" s="18" t="s">
        <v>1663</v>
      </c>
      <c r="B236" s="227" t="s">
        <v>573</v>
      </c>
      <c r="C236" s="114" t="s">
        <v>6386</v>
      </c>
      <c r="D236" s="622">
        <v>2</v>
      </c>
      <c r="E236" s="28" t="s">
        <v>554</v>
      </c>
      <c r="F236" s="50" t="s">
        <v>6387</v>
      </c>
      <c r="G236" s="478"/>
      <c r="H236" s="733"/>
    </row>
    <row r="237" spans="1:9" ht="30">
      <c r="A237" s="18"/>
      <c r="B237" s="227"/>
      <c r="C237" s="50" t="s">
        <v>6388</v>
      </c>
      <c r="D237" s="622">
        <v>2</v>
      </c>
      <c r="E237" s="28" t="s">
        <v>554</v>
      </c>
      <c r="F237" s="50"/>
      <c r="G237" s="478"/>
      <c r="H237" s="733"/>
    </row>
    <row r="238" spans="1:9" ht="63">
      <c r="A238" s="18" t="s">
        <v>1668</v>
      </c>
      <c r="B238" s="54" t="s">
        <v>580</v>
      </c>
      <c r="C238" s="30" t="s">
        <v>6389</v>
      </c>
      <c r="D238" s="618">
        <v>2</v>
      </c>
      <c r="E238" s="28" t="s">
        <v>554</v>
      </c>
      <c r="F238" s="26"/>
      <c r="G238" s="478"/>
      <c r="H238" s="733"/>
    </row>
    <row r="239" spans="1:9" ht="40.15" customHeight="1">
      <c r="A239" s="117" t="s">
        <v>1672</v>
      </c>
      <c r="B239" s="989" t="s">
        <v>110</v>
      </c>
      <c r="C239" s="929"/>
      <c r="D239" s="929"/>
      <c r="E239" s="929"/>
      <c r="F239" s="929"/>
      <c r="G239" s="929"/>
      <c r="H239" s="733">
        <f>SUM(D240:D253)</f>
        <v>26</v>
      </c>
      <c r="I239" s="29">
        <f>COUNT(D240:D253)*2</f>
        <v>26</v>
      </c>
    </row>
    <row r="240" spans="1:9" ht="78.75">
      <c r="A240" s="18" t="s">
        <v>1673</v>
      </c>
      <c r="B240" s="227" t="s">
        <v>583</v>
      </c>
      <c r="C240" s="19" t="s">
        <v>584</v>
      </c>
      <c r="D240" s="622">
        <v>2</v>
      </c>
      <c r="E240" s="22" t="s">
        <v>341</v>
      </c>
      <c r="F240" s="50" t="s">
        <v>6390</v>
      </c>
      <c r="G240" s="478"/>
      <c r="H240" s="733"/>
    </row>
    <row r="241" spans="1:9" ht="94.5">
      <c r="A241" s="18" t="s">
        <v>1675</v>
      </c>
      <c r="B241" s="227" t="s">
        <v>588</v>
      </c>
      <c r="C241" s="114" t="s">
        <v>6391</v>
      </c>
      <c r="D241" s="622">
        <v>2</v>
      </c>
      <c r="E241" s="22" t="s">
        <v>341</v>
      </c>
      <c r="F241" s="50" t="s">
        <v>6392</v>
      </c>
      <c r="G241" s="478"/>
      <c r="H241" s="733"/>
    </row>
    <row r="242" spans="1:9" ht="66.75" customHeight="1">
      <c r="A242" s="18"/>
      <c r="B242" s="227"/>
      <c r="C242" s="114" t="s">
        <v>6393</v>
      </c>
      <c r="D242" s="622">
        <v>2</v>
      </c>
      <c r="E242" s="22" t="s">
        <v>341</v>
      </c>
      <c r="F242" s="50" t="s">
        <v>6394</v>
      </c>
      <c r="G242" s="478"/>
      <c r="H242" s="733"/>
    </row>
    <row r="243" spans="1:9" ht="66" customHeight="1">
      <c r="A243" s="18"/>
      <c r="B243" s="227"/>
      <c r="C243" s="114" t="s">
        <v>6395</v>
      </c>
      <c r="D243" s="622">
        <v>2</v>
      </c>
      <c r="E243" s="22" t="s">
        <v>341</v>
      </c>
      <c r="F243" s="50" t="s">
        <v>6396</v>
      </c>
      <c r="G243" s="478"/>
      <c r="H243" s="733"/>
    </row>
    <row r="244" spans="1:9" ht="63">
      <c r="A244" s="18"/>
      <c r="B244" s="227"/>
      <c r="C244" s="114" t="s">
        <v>6397</v>
      </c>
      <c r="D244" s="622">
        <v>2</v>
      </c>
      <c r="E244" s="22" t="s">
        <v>341</v>
      </c>
      <c r="F244" s="50" t="s">
        <v>6398</v>
      </c>
      <c r="G244" s="478"/>
      <c r="H244" s="733"/>
    </row>
    <row r="245" spans="1:9" ht="47.25">
      <c r="A245" s="18"/>
      <c r="B245" s="227"/>
      <c r="C245" s="114" t="s">
        <v>6399</v>
      </c>
      <c r="D245" s="622">
        <v>2</v>
      </c>
      <c r="E245" s="22" t="s">
        <v>341</v>
      </c>
      <c r="F245" s="50" t="s">
        <v>6400</v>
      </c>
      <c r="G245" s="478"/>
      <c r="H245" s="733"/>
    </row>
    <row r="246" spans="1:9" ht="47.25">
      <c r="A246" s="18"/>
      <c r="B246" s="227"/>
      <c r="C246" s="114" t="s">
        <v>6401</v>
      </c>
      <c r="D246" s="622">
        <v>2</v>
      </c>
      <c r="E246" s="22" t="s">
        <v>341</v>
      </c>
      <c r="F246" s="50" t="s">
        <v>6402</v>
      </c>
      <c r="G246" s="478"/>
      <c r="H246" s="733"/>
    </row>
    <row r="247" spans="1:9" ht="94.5">
      <c r="A247" s="18" t="s">
        <v>1690</v>
      </c>
      <c r="B247" s="227" t="s">
        <v>593</v>
      </c>
      <c r="C247" s="30" t="s">
        <v>6403</v>
      </c>
      <c r="D247" s="618">
        <v>2</v>
      </c>
      <c r="E247" s="22" t="s">
        <v>341</v>
      </c>
      <c r="F247" s="30" t="s">
        <v>6404</v>
      </c>
      <c r="G247" s="478"/>
      <c r="H247" s="733"/>
    </row>
    <row r="248" spans="1:9" ht="110.25" hidden="1">
      <c r="A248" s="27" t="s">
        <v>1693</v>
      </c>
      <c r="B248" s="227" t="s">
        <v>597</v>
      </c>
      <c r="C248" s="26"/>
      <c r="D248" s="537"/>
      <c r="E248" s="28"/>
      <c r="F248" s="26"/>
      <c r="G248" s="26"/>
      <c r="H248" s="99"/>
      <c r="I248" s="99"/>
    </row>
    <row r="249" spans="1:9" ht="31.5">
      <c r="A249" s="18" t="s">
        <v>1696</v>
      </c>
      <c r="B249" s="227" t="s">
        <v>602</v>
      </c>
      <c r="C249" s="19" t="s">
        <v>603</v>
      </c>
      <c r="D249" s="534">
        <v>2</v>
      </c>
      <c r="E249" s="28" t="s">
        <v>344</v>
      </c>
      <c r="F249" s="23" t="s">
        <v>6405</v>
      </c>
      <c r="G249" s="478"/>
      <c r="H249" s="733"/>
    </row>
    <row r="250" spans="1:9" ht="63">
      <c r="A250" s="18" t="s">
        <v>605</v>
      </c>
      <c r="B250" s="227" t="s">
        <v>606</v>
      </c>
      <c r="C250" s="19" t="s">
        <v>607</v>
      </c>
      <c r="D250" s="618">
        <v>2</v>
      </c>
      <c r="E250" s="28" t="s">
        <v>344</v>
      </c>
      <c r="F250" s="23" t="s">
        <v>608</v>
      </c>
      <c r="G250" s="478"/>
      <c r="H250" s="733"/>
    </row>
    <row r="251" spans="1:9" ht="47.25">
      <c r="A251" s="18"/>
      <c r="B251" s="227"/>
      <c r="C251" s="19" t="s">
        <v>609</v>
      </c>
      <c r="D251" s="534">
        <v>2</v>
      </c>
      <c r="E251" s="28" t="s">
        <v>344</v>
      </c>
      <c r="F251" s="23" t="s">
        <v>610</v>
      </c>
      <c r="G251" s="478"/>
      <c r="H251" s="733"/>
    </row>
    <row r="252" spans="1:9" ht="63">
      <c r="A252" s="18" t="s">
        <v>1700</v>
      </c>
      <c r="B252" s="227" t="s">
        <v>612</v>
      </c>
      <c r="C252" s="26" t="s">
        <v>2957</v>
      </c>
      <c r="D252" s="618">
        <v>2</v>
      </c>
      <c r="E252" s="28" t="s">
        <v>344</v>
      </c>
      <c r="F252" s="30" t="s">
        <v>6406</v>
      </c>
      <c r="G252" s="478"/>
      <c r="H252" s="733"/>
    </row>
    <row r="253" spans="1:9" ht="45">
      <c r="A253" s="293"/>
      <c r="B253" s="114"/>
      <c r="C253" s="50" t="s">
        <v>6407</v>
      </c>
      <c r="D253" s="622">
        <v>2</v>
      </c>
      <c r="E253" s="28" t="s">
        <v>344</v>
      </c>
      <c r="F253" s="50" t="s">
        <v>6408</v>
      </c>
      <c r="G253" s="478"/>
      <c r="H253" s="733"/>
    </row>
    <row r="254" spans="1:9" ht="15.75">
      <c r="A254" s="60" t="s">
        <v>109</v>
      </c>
      <c r="B254" s="930" t="s">
        <v>6205</v>
      </c>
      <c r="C254" s="931"/>
      <c r="D254" s="931"/>
      <c r="E254" s="931"/>
      <c r="F254" s="931"/>
      <c r="G254" s="935"/>
      <c r="H254" s="733">
        <f>SUM(D255:D273)</f>
        <v>24</v>
      </c>
      <c r="I254" s="29">
        <f>COUNT(D255:D273)*2</f>
        <v>24</v>
      </c>
    </row>
    <row r="255" spans="1:9" ht="105">
      <c r="A255" s="60" t="s">
        <v>1705</v>
      </c>
      <c r="B255" s="50" t="s">
        <v>1706</v>
      </c>
      <c r="C255" s="50" t="s">
        <v>1707</v>
      </c>
      <c r="D255" s="540">
        <v>2</v>
      </c>
      <c r="E255" s="26" t="s">
        <v>653</v>
      </c>
      <c r="F255" s="50" t="s">
        <v>6206</v>
      </c>
      <c r="G255" s="508"/>
      <c r="H255" s="733"/>
    </row>
    <row r="256" spans="1:9" ht="75">
      <c r="A256" s="60" t="s">
        <v>1709</v>
      </c>
      <c r="B256" s="50" t="s">
        <v>1710</v>
      </c>
      <c r="C256" s="50" t="s">
        <v>1711</v>
      </c>
      <c r="D256" s="538">
        <v>2</v>
      </c>
      <c r="E256" s="26" t="s">
        <v>653</v>
      </c>
      <c r="F256" s="50" t="s">
        <v>3232</v>
      </c>
      <c r="G256" s="508"/>
      <c r="H256" s="733"/>
    </row>
    <row r="257" spans="1:13" ht="75" hidden="1">
      <c r="A257" s="483" t="s">
        <v>3233</v>
      </c>
      <c r="B257" s="50" t="s">
        <v>3234</v>
      </c>
      <c r="C257" s="50" t="s">
        <v>6207</v>
      </c>
      <c r="D257" s="538"/>
      <c r="E257" s="26"/>
      <c r="F257" s="50" t="s">
        <v>6208</v>
      </c>
      <c r="G257" s="482"/>
      <c r="H257" s="510"/>
      <c r="I257" s="99"/>
    </row>
    <row r="258" spans="1:13" ht="90" hidden="1">
      <c r="A258" s="483" t="s">
        <v>3235</v>
      </c>
      <c r="B258" s="50" t="s">
        <v>3236</v>
      </c>
      <c r="C258" s="50" t="s">
        <v>6209</v>
      </c>
      <c r="D258" s="538"/>
      <c r="E258" s="26"/>
      <c r="F258" s="50" t="s">
        <v>6210</v>
      </c>
      <c r="G258" s="482"/>
      <c r="H258" s="510"/>
      <c r="I258" s="99"/>
    </row>
    <row r="259" spans="1:13" ht="90" hidden="1">
      <c r="A259" s="483" t="s">
        <v>3237</v>
      </c>
      <c r="B259" s="50" t="s">
        <v>3238</v>
      </c>
      <c r="C259" s="50" t="s">
        <v>6211</v>
      </c>
      <c r="D259" s="538"/>
      <c r="E259" s="26"/>
      <c r="F259" s="50" t="s">
        <v>6212</v>
      </c>
      <c r="G259" s="482"/>
      <c r="H259" s="510"/>
      <c r="I259" s="99"/>
    </row>
    <row r="260" spans="1:13" ht="105" hidden="1">
      <c r="A260" s="483" t="s">
        <v>3239</v>
      </c>
      <c r="B260" s="50" t="s">
        <v>3240</v>
      </c>
      <c r="C260" s="50" t="s">
        <v>6213</v>
      </c>
      <c r="D260" s="538"/>
      <c r="E260" s="26"/>
      <c r="F260" s="50" t="s">
        <v>6214</v>
      </c>
      <c r="G260" s="482"/>
      <c r="H260" s="510"/>
      <c r="I260" s="99"/>
    </row>
    <row r="261" spans="1:13" ht="150" hidden="1">
      <c r="A261" s="483" t="s">
        <v>3241</v>
      </c>
      <c r="B261" s="50" t="s">
        <v>6215</v>
      </c>
      <c r="C261" s="50" t="s">
        <v>6216</v>
      </c>
      <c r="D261" s="538"/>
      <c r="E261" s="26"/>
      <c r="F261" s="50" t="s">
        <v>6217</v>
      </c>
      <c r="G261" s="482"/>
      <c r="H261" s="510"/>
      <c r="I261" s="99"/>
    </row>
    <row r="262" spans="1:13" ht="135" hidden="1">
      <c r="A262" s="483" t="s">
        <v>3243</v>
      </c>
      <c r="B262" s="50" t="s">
        <v>3244</v>
      </c>
      <c r="C262" s="50" t="s">
        <v>6218</v>
      </c>
      <c r="D262" s="538"/>
      <c r="E262" s="26"/>
      <c r="F262" s="50" t="s">
        <v>6219</v>
      </c>
      <c r="G262" s="482"/>
      <c r="H262" s="510"/>
      <c r="I262" s="99"/>
    </row>
    <row r="263" spans="1:13" ht="60">
      <c r="A263" s="60" t="s">
        <v>6223</v>
      </c>
      <c r="B263" s="50" t="s">
        <v>1714</v>
      </c>
      <c r="C263" s="30" t="s">
        <v>5207</v>
      </c>
      <c r="D263" s="618">
        <v>2</v>
      </c>
      <c r="E263" s="28" t="s">
        <v>540</v>
      </c>
      <c r="F263" s="50"/>
      <c r="G263" s="508"/>
      <c r="H263" s="733"/>
    </row>
    <row r="264" spans="1:13" ht="30">
      <c r="A264" s="60"/>
      <c r="B264" s="50"/>
      <c r="C264" s="50" t="s">
        <v>2433</v>
      </c>
      <c r="D264" s="618">
        <v>2</v>
      </c>
      <c r="E264" s="28" t="s">
        <v>540</v>
      </c>
      <c r="F264" s="50"/>
      <c r="G264" s="508"/>
      <c r="H264" s="733"/>
    </row>
    <row r="265" spans="1:13">
      <c r="A265" s="60"/>
      <c r="B265" s="50"/>
      <c r="C265" s="50" t="s">
        <v>547</v>
      </c>
      <c r="D265" s="618">
        <v>2</v>
      </c>
      <c r="E265" s="28" t="s">
        <v>540</v>
      </c>
      <c r="F265" s="50"/>
      <c r="G265" s="508"/>
      <c r="H265" s="733"/>
    </row>
    <row r="266" spans="1:13">
      <c r="A266" s="60"/>
      <c r="B266" s="50"/>
      <c r="C266" s="50" t="s">
        <v>6377</v>
      </c>
      <c r="D266" s="618">
        <v>2</v>
      </c>
      <c r="E266" s="28" t="s">
        <v>540</v>
      </c>
      <c r="F266" s="50"/>
      <c r="G266" s="508"/>
      <c r="H266" s="733"/>
    </row>
    <row r="267" spans="1:13" ht="30">
      <c r="A267" s="60"/>
      <c r="B267" s="50"/>
      <c r="C267" s="50" t="s">
        <v>6378</v>
      </c>
      <c r="D267" s="618">
        <v>2</v>
      </c>
      <c r="E267" s="28" t="s">
        <v>540</v>
      </c>
      <c r="F267" s="50"/>
      <c r="G267" s="508"/>
      <c r="H267" s="733"/>
    </row>
    <row r="268" spans="1:13" ht="45">
      <c r="A268" s="60"/>
      <c r="B268" s="50"/>
      <c r="C268" s="50" t="s">
        <v>6379</v>
      </c>
      <c r="D268" s="618">
        <v>2</v>
      </c>
      <c r="E268" s="28" t="s">
        <v>540</v>
      </c>
      <c r="F268" s="258"/>
      <c r="G268" s="508"/>
      <c r="H268" s="733"/>
    </row>
    <row r="269" spans="1:13" ht="90">
      <c r="A269" s="60" t="s">
        <v>3250</v>
      </c>
      <c r="B269" s="50" t="s">
        <v>1722</v>
      </c>
      <c r="C269" s="50" t="s">
        <v>6380</v>
      </c>
      <c r="D269" s="618">
        <v>2</v>
      </c>
      <c r="E269" s="28" t="s">
        <v>540</v>
      </c>
      <c r="F269" s="50" t="s">
        <v>6220</v>
      </c>
      <c r="G269" s="26"/>
      <c r="K269" s="509"/>
      <c r="L269" s="633"/>
      <c r="M269" s="26"/>
    </row>
    <row r="270" spans="1:13" ht="90">
      <c r="A270" s="60"/>
      <c r="B270" s="50"/>
      <c r="C270" s="50" t="s">
        <v>6381</v>
      </c>
      <c r="D270" s="618">
        <v>2</v>
      </c>
      <c r="E270" s="28" t="s">
        <v>540</v>
      </c>
      <c r="F270" s="50" t="s">
        <v>6220</v>
      </c>
      <c r="G270" s="26"/>
    </row>
    <row r="271" spans="1:13" ht="90">
      <c r="A271" s="60"/>
      <c r="B271" s="50"/>
      <c r="C271" s="25" t="s">
        <v>6382</v>
      </c>
      <c r="D271" s="618">
        <v>2</v>
      </c>
      <c r="E271" s="28" t="s">
        <v>540</v>
      </c>
      <c r="F271" s="50" t="s">
        <v>6220</v>
      </c>
      <c r="G271" s="26"/>
    </row>
    <row r="272" spans="1:13" ht="90">
      <c r="A272" s="60"/>
      <c r="B272" s="50"/>
      <c r="C272" s="25" t="s">
        <v>550</v>
      </c>
      <c r="D272" s="618">
        <v>2</v>
      </c>
      <c r="E272" s="28" t="s">
        <v>540</v>
      </c>
      <c r="F272" s="50" t="s">
        <v>6220</v>
      </c>
      <c r="G272" s="26"/>
    </row>
    <row r="273" spans="1:9" ht="90" hidden="1">
      <c r="A273" s="483" t="s">
        <v>3251</v>
      </c>
      <c r="B273" s="50" t="s">
        <v>3252</v>
      </c>
      <c r="C273" s="50" t="s">
        <v>6221</v>
      </c>
      <c r="D273" s="538"/>
      <c r="E273" s="26"/>
      <c r="F273" s="50" t="s">
        <v>6222</v>
      </c>
      <c r="G273" s="482"/>
      <c r="H273" s="510"/>
      <c r="I273" s="99"/>
    </row>
    <row r="274" spans="1:9" ht="18.75">
      <c r="A274" s="98"/>
      <c r="B274" s="991" t="s">
        <v>620</v>
      </c>
      <c r="C274" s="929"/>
      <c r="D274" s="929"/>
      <c r="E274" s="929"/>
      <c r="F274" s="929"/>
      <c r="G274" s="929"/>
      <c r="H274" s="733">
        <f>H275+H280+H295+H305+H318+H322+H326+H340+H345+H330+H333+H336</f>
        <v>88</v>
      </c>
      <c r="I274" s="29">
        <f>I275+I280+I295+I305+I318+I322+I326+I340+I345+I330+I333+I336</f>
        <v>88</v>
      </c>
    </row>
    <row r="275" spans="1:9" ht="40.15" customHeight="1">
      <c r="A275" s="135" t="s">
        <v>1725</v>
      </c>
      <c r="B275" s="989" t="s">
        <v>106</v>
      </c>
      <c r="C275" s="929"/>
      <c r="D275" s="929"/>
      <c r="E275" s="929"/>
      <c r="F275" s="929"/>
      <c r="G275" s="929"/>
      <c r="H275" s="733">
        <f>SUM(D276:D279)</f>
        <v>6</v>
      </c>
      <c r="I275" s="29">
        <f>COUNT(D276:D279)*2</f>
        <v>6</v>
      </c>
    </row>
    <row r="276" spans="1:9" ht="66" customHeight="1">
      <c r="A276" s="18" t="s">
        <v>1726</v>
      </c>
      <c r="B276" s="160" t="s">
        <v>622</v>
      </c>
      <c r="C276" s="23" t="s">
        <v>623</v>
      </c>
      <c r="D276" s="618">
        <v>2</v>
      </c>
      <c r="E276" s="28" t="s">
        <v>540</v>
      </c>
      <c r="F276" s="26"/>
      <c r="G276" s="478"/>
      <c r="H276" s="733"/>
    </row>
    <row r="277" spans="1:9" ht="60">
      <c r="A277" s="18"/>
      <c r="B277" s="160"/>
      <c r="C277" s="25" t="s">
        <v>624</v>
      </c>
      <c r="D277" s="618">
        <v>2</v>
      </c>
      <c r="E277" s="28" t="s">
        <v>540</v>
      </c>
      <c r="F277" s="26"/>
      <c r="G277" s="478"/>
      <c r="H277" s="733"/>
    </row>
    <row r="278" spans="1:9" ht="78.75">
      <c r="A278" s="18" t="s">
        <v>1729</v>
      </c>
      <c r="B278" s="114" t="s">
        <v>627</v>
      </c>
      <c r="C278" s="23" t="s">
        <v>628</v>
      </c>
      <c r="D278" s="618">
        <v>2</v>
      </c>
      <c r="E278" s="28" t="s">
        <v>629</v>
      </c>
      <c r="F278" s="50" t="s">
        <v>6409</v>
      </c>
      <c r="G278" s="478"/>
      <c r="H278" s="733"/>
    </row>
    <row r="279" spans="1:9" ht="78.75" hidden="1">
      <c r="A279" s="27" t="s">
        <v>1731</v>
      </c>
      <c r="B279" s="114" t="s">
        <v>631</v>
      </c>
      <c r="C279" s="26"/>
      <c r="D279" s="537"/>
      <c r="E279" s="28"/>
      <c r="F279" s="26"/>
      <c r="G279" s="26"/>
      <c r="H279" s="99"/>
      <c r="I279" s="99"/>
    </row>
    <row r="280" spans="1:9" ht="40.15" customHeight="1">
      <c r="A280" s="135" t="s">
        <v>1734</v>
      </c>
      <c r="B280" s="989" t="s">
        <v>104</v>
      </c>
      <c r="C280" s="929"/>
      <c r="D280" s="929"/>
      <c r="E280" s="929"/>
      <c r="F280" s="929"/>
      <c r="G280" s="929"/>
      <c r="H280" s="733">
        <f>SUM(D281:D294)</f>
        <v>24</v>
      </c>
      <c r="I280" s="29">
        <f>COUNT(D281:D294)*2</f>
        <v>24</v>
      </c>
    </row>
    <row r="281" spans="1:9" ht="78.75">
      <c r="A281" s="18" t="s">
        <v>633</v>
      </c>
      <c r="B281" s="114" t="s">
        <v>634</v>
      </c>
      <c r="C281" s="50" t="s">
        <v>6410</v>
      </c>
      <c r="D281" s="618">
        <v>2</v>
      </c>
      <c r="E281" s="28" t="s">
        <v>540</v>
      </c>
      <c r="F281" s="50" t="s">
        <v>636</v>
      </c>
      <c r="G281" s="478"/>
      <c r="H281" s="733"/>
    </row>
    <row r="282" spans="1:9" ht="47.25" hidden="1">
      <c r="A282" s="27" t="s">
        <v>637</v>
      </c>
      <c r="B282" s="160" t="s">
        <v>638</v>
      </c>
      <c r="C282" s="26"/>
      <c r="D282" s="537"/>
      <c r="E282" s="28"/>
      <c r="F282" s="26"/>
      <c r="G282" s="26"/>
      <c r="H282" s="99"/>
      <c r="I282" s="99"/>
    </row>
    <row r="283" spans="1:9" ht="47.25">
      <c r="A283" s="18" t="s">
        <v>1736</v>
      </c>
      <c r="B283" s="114" t="s">
        <v>640</v>
      </c>
      <c r="C283" s="25" t="s">
        <v>641</v>
      </c>
      <c r="D283" s="618">
        <v>2</v>
      </c>
      <c r="E283" s="28" t="s">
        <v>341</v>
      </c>
      <c r="F283" s="26"/>
      <c r="G283" s="478"/>
      <c r="H283" s="733"/>
    </row>
    <row r="284" spans="1:9" ht="67.5" customHeight="1">
      <c r="A284" s="18"/>
      <c r="B284" s="114"/>
      <c r="C284" s="25" t="s">
        <v>6411</v>
      </c>
      <c r="D284" s="618">
        <v>2</v>
      </c>
      <c r="E284" s="28" t="s">
        <v>341</v>
      </c>
      <c r="F284" s="26"/>
      <c r="G284" s="478"/>
      <c r="H284" s="733"/>
    </row>
    <row r="285" spans="1:9" ht="66" customHeight="1">
      <c r="A285" s="18" t="s">
        <v>1740</v>
      </c>
      <c r="B285" s="114" t="s">
        <v>644</v>
      </c>
      <c r="C285" s="23" t="s">
        <v>6412</v>
      </c>
      <c r="D285" s="618">
        <v>2</v>
      </c>
      <c r="E285" s="22" t="s">
        <v>377</v>
      </c>
      <c r="F285" s="26"/>
      <c r="G285" s="478"/>
      <c r="H285" s="733"/>
    </row>
    <row r="286" spans="1:9" ht="15.75">
      <c r="A286" s="18"/>
      <c r="B286" s="114"/>
      <c r="C286" s="22" t="s">
        <v>646</v>
      </c>
      <c r="D286" s="618">
        <v>2</v>
      </c>
      <c r="E286" s="22" t="s">
        <v>377</v>
      </c>
      <c r="F286" s="26"/>
      <c r="G286" s="478"/>
      <c r="H286" s="733"/>
    </row>
    <row r="287" spans="1:9" ht="60">
      <c r="A287" s="18"/>
      <c r="B287" s="114"/>
      <c r="C287" s="25" t="s">
        <v>647</v>
      </c>
      <c r="D287" s="618">
        <v>2</v>
      </c>
      <c r="E287" s="22" t="s">
        <v>648</v>
      </c>
      <c r="F287" s="26"/>
      <c r="G287" s="478"/>
      <c r="H287" s="733"/>
    </row>
    <row r="288" spans="1:9" ht="63">
      <c r="A288" s="18" t="s">
        <v>1743</v>
      </c>
      <c r="B288" s="160" t="s">
        <v>650</v>
      </c>
      <c r="C288" s="23" t="s">
        <v>1744</v>
      </c>
      <c r="D288" s="618">
        <v>2</v>
      </c>
      <c r="E288" s="37" t="s">
        <v>540</v>
      </c>
      <c r="F288" s="26"/>
      <c r="G288" s="478"/>
      <c r="H288" s="733"/>
    </row>
    <row r="289" spans="1:9" ht="60">
      <c r="A289" s="18"/>
      <c r="B289" s="160"/>
      <c r="C289" s="23" t="s">
        <v>1746</v>
      </c>
      <c r="D289" s="618">
        <v>2</v>
      </c>
      <c r="E289" s="28" t="s">
        <v>540</v>
      </c>
      <c r="F289" s="26"/>
      <c r="G289" s="478"/>
      <c r="H289" s="733"/>
    </row>
    <row r="290" spans="1:9" ht="60">
      <c r="A290" s="18" t="s">
        <v>1748</v>
      </c>
      <c r="B290" s="30" t="s">
        <v>657</v>
      </c>
      <c r="C290" s="23" t="s">
        <v>1749</v>
      </c>
      <c r="D290" s="618">
        <v>2</v>
      </c>
      <c r="E290" s="28" t="s">
        <v>540</v>
      </c>
      <c r="F290" s="26"/>
      <c r="G290" s="478"/>
      <c r="H290" s="733"/>
    </row>
    <row r="291" spans="1:9" ht="30">
      <c r="A291" s="18"/>
      <c r="B291" s="30"/>
      <c r="C291" s="23" t="s">
        <v>661</v>
      </c>
      <c r="D291" s="618">
        <v>2</v>
      </c>
      <c r="E291" s="28" t="s">
        <v>540</v>
      </c>
      <c r="F291" s="26"/>
      <c r="G291" s="478"/>
      <c r="H291" s="733"/>
    </row>
    <row r="292" spans="1:9" ht="63">
      <c r="A292" s="18" t="s">
        <v>1751</v>
      </c>
      <c r="B292" s="114" t="s">
        <v>663</v>
      </c>
      <c r="C292" s="25" t="s">
        <v>6413</v>
      </c>
      <c r="D292" s="534">
        <v>2</v>
      </c>
      <c r="E292" s="28" t="s">
        <v>377</v>
      </c>
      <c r="F292" s="23" t="s">
        <v>665</v>
      </c>
      <c r="G292" s="478"/>
      <c r="H292" s="733"/>
    </row>
    <row r="293" spans="1:9" ht="78.75" customHeight="1">
      <c r="A293" s="18"/>
      <c r="B293" s="114"/>
      <c r="C293" s="25" t="s">
        <v>6414</v>
      </c>
      <c r="D293" s="534">
        <v>2</v>
      </c>
      <c r="E293" s="28" t="s">
        <v>377</v>
      </c>
      <c r="F293" s="23" t="s">
        <v>6415</v>
      </c>
      <c r="G293" s="478"/>
      <c r="H293" s="733"/>
    </row>
    <row r="294" spans="1:9" ht="63" hidden="1">
      <c r="A294" s="27" t="s">
        <v>1753</v>
      </c>
      <c r="B294" s="114" t="s">
        <v>667</v>
      </c>
      <c r="C294" s="26"/>
      <c r="D294" s="537"/>
      <c r="E294" s="28"/>
      <c r="F294" s="26"/>
      <c r="G294" s="26"/>
      <c r="H294" s="99"/>
      <c r="I294" s="99"/>
    </row>
    <row r="295" spans="1:9" ht="40.15" customHeight="1">
      <c r="A295" s="135" t="s">
        <v>1754</v>
      </c>
      <c r="B295" s="989" t="s">
        <v>102</v>
      </c>
      <c r="C295" s="929"/>
      <c r="D295" s="929"/>
      <c r="E295" s="929"/>
      <c r="F295" s="929"/>
      <c r="G295" s="929"/>
      <c r="H295" s="733">
        <f>SUM(D296:D304)</f>
        <v>18</v>
      </c>
      <c r="I295" s="29">
        <f>COUNT(D296:D304)*2</f>
        <v>18</v>
      </c>
    </row>
    <row r="296" spans="1:9" ht="63">
      <c r="A296" s="18" t="s">
        <v>1755</v>
      </c>
      <c r="B296" s="114" t="s">
        <v>670</v>
      </c>
      <c r="C296" s="219" t="s">
        <v>6416</v>
      </c>
      <c r="D296" s="618">
        <v>2</v>
      </c>
      <c r="E296" s="28" t="s">
        <v>341</v>
      </c>
      <c r="F296" s="26" t="s">
        <v>6417</v>
      </c>
      <c r="G296" s="478"/>
      <c r="H296" s="733"/>
    </row>
    <row r="297" spans="1:9" ht="30">
      <c r="A297" s="18"/>
      <c r="B297" s="114"/>
      <c r="C297" s="219" t="s">
        <v>6418</v>
      </c>
      <c r="D297" s="618">
        <v>2</v>
      </c>
      <c r="E297" s="28" t="s">
        <v>341</v>
      </c>
      <c r="F297" s="30" t="s">
        <v>6419</v>
      </c>
      <c r="G297" s="478"/>
      <c r="H297" s="733"/>
    </row>
    <row r="298" spans="1:9" ht="63">
      <c r="A298" s="18" t="s">
        <v>1758</v>
      </c>
      <c r="B298" s="114" t="s">
        <v>675</v>
      </c>
      <c r="C298" s="123" t="s">
        <v>6420</v>
      </c>
      <c r="D298" s="618">
        <v>2</v>
      </c>
      <c r="E298" s="28" t="s">
        <v>379</v>
      </c>
      <c r="F298" s="26"/>
      <c r="G298" s="478"/>
      <c r="H298" s="733"/>
    </row>
    <row r="299" spans="1:9" ht="45">
      <c r="A299" s="18"/>
      <c r="B299" s="114"/>
      <c r="C299" s="50" t="s">
        <v>6421</v>
      </c>
      <c r="D299" s="618">
        <v>2</v>
      </c>
      <c r="E299" s="28" t="s">
        <v>379</v>
      </c>
      <c r="F299" s="26"/>
      <c r="G299" s="478"/>
      <c r="H299" s="733"/>
    </row>
    <row r="300" spans="1:9" ht="48.75" customHeight="1">
      <c r="A300" s="18"/>
      <c r="B300" s="114"/>
      <c r="C300" s="50" t="s">
        <v>6422</v>
      </c>
      <c r="D300" s="618">
        <v>2</v>
      </c>
      <c r="E300" s="28" t="s">
        <v>379</v>
      </c>
      <c r="G300" s="478"/>
      <c r="H300" s="733"/>
    </row>
    <row r="301" spans="1:9" ht="63">
      <c r="A301" s="18" t="s">
        <v>677</v>
      </c>
      <c r="B301" s="114" t="s">
        <v>678</v>
      </c>
      <c r="C301" s="23" t="s">
        <v>6423</v>
      </c>
      <c r="D301" s="534">
        <v>2</v>
      </c>
      <c r="E301" s="28" t="s">
        <v>680</v>
      </c>
      <c r="F301" s="23" t="s">
        <v>681</v>
      </c>
      <c r="G301" s="478"/>
      <c r="H301" s="733"/>
    </row>
    <row r="302" spans="1:9" ht="60">
      <c r="A302" s="18"/>
      <c r="B302" s="114"/>
      <c r="C302" s="23" t="s">
        <v>6424</v>
      </c>
      <c r="D302" s="534">
        <v>2</v>
      </c>
      <c r="E302" s="28" t="s">
        <v>271</v>
      </c>
      <c r="F302" s="23" t="s">
        <v>681</v>
      </c>
      <c r="G302" s="478"/>
      <c r="H302" s="733"/>
    </row>
    <row r="303" spans="1:9" ht="53.25" customHeight="1">
      <c r="A303" s="18" t="s">
        <v>1762</v>
      </c>
      <c r="B303" s="114" t="s">
        <v>684</v>
      </c>
      <c r="C303" s="50" t="s">
        <v>6425</v>
      </c>
      <c r="D303" s="620">
        <v>2</v>
      </c>
      <c r="E303" s="28" t="s">
        <v>379</v>
      </c>
      <c r="F303" s="26"/>
      <c r="G303" s="478"/>
      <c r="H303" s="733"/>
    </row>
    <row r="304" spans="1:9" ht="60">
      <c r="A304" s="18" t="s">
        <v>688</v>
      </c>
      <c r="B304" s="161" t="s">
        <v>689</v>
      </c>
      <c r="C304" s="23" t="s">
        <v>690</v>
      </c>
      <c r="D304" s="618">
        <v>2</v>
      </c>
      <c r="E304" s="28" t="s">
        <v>420</v>
      </c>
      <c r="F304" s="26"/>
      <c r="G304" s="478"/>
      <c r="H304" s="733"/>
    </row>
    <row r="305" spans="1:9" ht="40.15" customHeight="1">
      <c r="A305" s="135" t="s">
        <v>1766</v>
      </c>
      <c r="B305" s="916" t="s">
        <v>100</v>
      </c>
      <c r="C305" s="929"/>
      <c r="D305" s="929"/>
      <c r="E305" s="929"/>
      <c r="F305" s="929"/>
      <c r="G305" s="929"/>
      <c r="H305" s="733">
        <f>SUM(D306:D317)</f>
        <v>22</v>
      </c>
      <c r="I305" s="29">
        <f>COUNT(D306:D317)*2</f>
        <v>22</v>
      </c>
    </row>
    <row r="306" spans="1:9" ht="51" customHeight="1">
      <c r="A306" s="18" t="s">
        <v>691</v>
      </c>
      <c r="B306" s="51" t="s">
        <v>692</v>
      </c>
      <c r="C306" s="50" t="s">
        <v>693</v>
      </c>
      <c r="D306" s="618">
        <v>2</v>
      </c>
      <c r="E306" s="28" t="s">
        <v>341</v>
      </c>
      <c r="F306" s="26"/>
      <c r="G306" s="478"/>
      <c r="H306" s="733"/>
    </row>
    <row r="307" spans="1:9" ht="45">
      <c r="A307" s="18"/>
      <c r="B307" s="51"/>
      <c r="C307" s="50" t="s">
        <v>694</v>
      </c>
      <c r="D307" s="618">
        <v>2</v>
      </c>
      <c r="E307" s="28" t="s">
        <v>341</v>
      </c>
      <c r="F307" s="26"/>
      <c r="G307" s="478"/>
      <c r="H307" s="733"/>
    </row>
    <row r="308" spans="1:9" ht="60">
      <c r="A308" s="18" t="s">
        <v>1770</v>
      </c>
      <c r="B308" s="19" t="s">
        <v>696</v>
      </c>
      <c r="C308" s="50" t="s">
        <v>697</v>
      </c>
      <c r="D308" s="622">
        <v>2</v>
      </c>
      <c r="E308" s="22" t="s">
        <v>341</v>
      </c>
      <c r="F308" s="50" t="s">
        <v>698</v>
      </c>
      <c r="G308" s="478"/>
      <c r="H308" s="733"/>
    </row>
    <row r="309" spans="1:9" ht="30">
      <c r="A309" s="18"/>
      <c r="B309" s="19"/>
      <c r="C309" s="23" t="s">
        <v>699</v>
      </c>
      <c r="D309" s="534">
        <v>2</v>
      </c>
      <c r="E309" s="28" t="s">
        <v>341</v>
      </c>
      <c r="F309" s="23"/>
      <c r="G309" s="478"/>
      <c r="H309" s="733"/>
    </row>
    <row r="310" spans="1:9" ht="45">
      <c r="A310" s="18"/>
      <c r="B310" s="19"/>
      <c r="C310" s="30" t="s">
        <v>700</v>
      </c>
      <c r="D310" s="534">
        <v>2</v>
      </c>
      <c r="E310" s="28" t="s">
        <v>341</v>
      </c>
      <c r="F310" s="23"/>
      <c r="G310" s="478"/>
      <c r="H310" s="733"/>
    </row>
    <row r="311" spans="1:9" ht="47.25">
      <c r="A311" s="18" t="s">
        <v>1773</v>
      </c>
      <c r="B311" s="19" t="s">
        <v>702</v>
      </c>
      <c r="C311" s="23" t="s">
        <v>703</v>
      </c>
      <c r="D311" s="618">
        <v>2</v>
      </c>
      <c r="E311" s="28" t="s">
        <v>341</v>
      </c>
      <c r="F311" s="26"/>
      <c r="G311" s="478"/>
      <c r="H311" s="733"/>
    </row>
    <row r="312" spans="1:9" ht="45" customHeight="1">
      <c r="A312" s="18"/>
      <c r="B312" s="19"/>
      <c r="C312" s="50" t="s">
        <v>704</v>
      </c>
      <c r="D312" s="624">
        <v>2</v>
      </c>
      <c r="E312" s="28" t="s">
        <v>341</v>
      </c>
      <c r="F312" s="26"/>
      <c r="G312" s="478"/>
      <c r="H312" s="733"/>
    </row>
    <row r="313" spans="1:9" ht="30">
      <c r="A313" s="18"/>
      <c r="B313" s="19"/>
      <c r="C313" s="50" t="s">
        <v>705</v>
      </c>
      <c r="D313" s="624">
        <v>2</v>
      </c>
      <c r="E313" s="28" t="s">
        <v>341</v>
      </c>
      <c r="F313" s="26"/>
      <c r="G313" s="478"/>
      <c r="H313" s="733"/>
    </row>
    <row r="314" spans="1:9" ht="30">
      <c r="A314" s="18"/>
      <c r="B314" s="19"/>
      <c r="C314" s="50" t="s">
        <v>706</v>
      </c>
      <c r="D314" s="624">
        <v>2</v>
      </c>
      <c r="E314" s="28" t="s">
        <v>341</v>
      </c>
      <c r="F314" s="26"/>
      <c r="G314" s="478"/>
      <c r="H314" s="733"/>
    </row>
    <row r="315" spans="1:9" ht="47.25" hidden="1">
      <c r="A315" s="27" t="s">
        <v>707</v>
      </c>
      <c r="B315" s="19" t="s">
        <v>708</v>
      </c>
      <c r="C315" s="26"/>
      <c r="D315" s="537"/>
      <c r="E315" s="28"/>
      <c r="F315" s="26"/>
      <c r="G315" s="26"/>
      <c r="H315" s="99"/>
      <c r="I315" s="99"/>
    </row>
    <row r="316" spans="1:9" ht="47.25">
      <c r="A316" s="18" t="s">
        <v>1778</v>
      </c>
      <c r="B316" s="19" t="s">
        <v>710</v>
      </c>
      <c r="C316" s="50" t="s">
        <v>6426</v>
      </c>
      <c r="D316" s="618">
        <v>2</v>
      </c>
      <c r="E316" s="28" t="s">
        <v>341</v>
      </c>
      <c r="F316" s="26"/>
      <c r="G316" s="478"/>
      <c r="H316" s="733"/>
    </row>
    <row r="317" spans="1:9" ht="63">
      <c r="A317" s="18" t="s">
        <v>712</v>
      </c>
      <c r="B317" s="19" t="s">
        <v>713</v>
      </c>
      <c r="C317" s="25" t="s">
        <v>714</v>
      </c>
      <c r="D317" s="618">
        <v>2</v>
      </c>
      <c r="E317" s="28" t="s">
        <v>341</v>
      </c>
      <c r="F317" s="26"/>
      <c r="G317" s="478"/>
      <c r="H317" s="733"/>
    </row>
    <row r="318" spans="1:9" ht="40.15" customHeight="1">
      <c r="A318" s="135" t="s">
        <v>1782</v>
      </c>
      <c r="B318" s="916" t="s">
        <v>98</v>
      </c>
      <c r="C318" s="929"/>
      <c r="D318" s="929"/>
      <c r="E318" s="929"/>
      <c r="F318" s="929"/>
      <c r="G318" s="929"/>
      <c r="H318" s="733">
        <f>SUM(D319:D321)</f>
        <v>4</v>
      </c>
      <c r="I318" s="29">
        <f>COUNT(D319:D321)*2</f>
        <v>4</v>
      </c>
    </row>
    <row r="319" spans="1:9" ht="78.75">
      <c r="A319" s="18" t="s">
        <v>1783</v>
      </c>
      <c r="B319" s="19" t="s">
        <v>716</v>
      </c>
      <c r="C319" s="23" t="s">
        <v>717</v>
      </c>
      <c r="D319" s="622">
        <v>2</v>
      </c>
      <c r="E319" s="28" t="s">
        <v>379</v>
      </c>
      <c r="F319" s="50"/>
      <c r="G319" s="478"/>
      <c r="H319" s="733"/>
    </row>
    <row r="320" spans="1:9" ht="63">
      <c r="A320" s="18" t="s">
        <v>1786</v>
      </c>
      <c r="B320" s="19" t="s">
        <v>719</v>
      </c>
      <c r="C320" s="50" t="s">
        <v>6427</v>
      </c>
      <c r="D320" s="622">
        <v>2</v>
      </c>
      <c r="E320" s="28" t="s">
        <v>379</v>
      </c>
      <c r="F320" s="66"/>
      <c r="G320" s="478"/>
      <c r="H320" s="733"/>
    </row>
    <row r="321" spans="1:9" ht="75" hidden="1">
      <c r="A321" s="27" t="s">
        <v>2483</v>
      </c>
      <c r="B321" s="55" t="s">
        <v>724</v>
      </c>
      <c r="C321" s="26"/>
      <c r="D321" s="537"/>
      <c r="E321" s="28"/>
      <c r="F321" s="26"/>
      <c r="G321" s="26"/>
      <c r="H321" s="99"/>
      <c r="I321" s="99"/>
    </row>
    <row r="322" spans="1:9" ht="40.15" customHeight="1">
      <c r="A322" s="135" t="s">
        <v>97</v>
      </c>
      <c r="B322" s="989" t="s">
        <v>96</v>
      </c>
      <c r="C322" s="929"/>
      <c r="D322" s="929"/>
      <c r="E322" s="929"/>
      <c r="F322" s="929"/>
      <c r="G322" s="929"/>
      <c r="H322" s="733">
        <f>SUM(D323:D325)</f>
        <v>2</v>
      </c>
      <c r="I322" s="29">
        <f>COUNT(D323:D325)*2</f>
        <v>2</v>
      </c>
    </row>
    <row r="323" spans="1:9" ht="63">
      <c r="A323" s="43" t="s">
        <v>726</v>
      </c>
      <c r="B323" s="114" t="s">
        <v>727</v>
      </c>
      <c r="C323" s="30" t="s">
        <v>2725</v>
      </c>
      <c r="D323" s="618">
        <v>2</v>
      </c>
      <c r="E323" s="28" t="s">
        <v>653</v>
      </c>
      <c r="F323" s="26"/>
      <c r="G323" s="478"/>
      <c r="H323" s="733"/>
    </row>
    <row r="324" spans="1:9" ht="63" hidden="1">
      <c r="A324" s="68" t="s">
        <v>728</v>
      </c>
      <c r="B324" s="114" t="s">
        <v>729</v>
      </c>
      <c r="C324" s="26"/>
      <c r="D324" s="537"/>
      <c r="E324" s="28"/>
      <c r="F324" s="26"/>
      <c r="G324" s="26"/>
      <c r="H324" s="99"/>
      <c r="I324" s="99"/>
    </row>
    <row r="325" spans="1:9" ht="90" hidden="1">
      <c r="A325" s="68" t="s">
        <v>730</v>
      </c>
      <c r="B325" s="23" t="s">
        <v>731</v>
      </c>
      <c r="C325" s="26"/>
      <c r="D325" s="537"/>
      <c r="E325" s="28"/>
      <c r="F325" s="26"/>
      <c r="G325" s="26"/>
      <c r="H325" s="99"/>
      <c r="I325" s="99"/>
    </row>
    <row r="326" spans="1:9" ht="40.15" customHeight="1">
      <c r="A326" s="135" t="s">
        <v>1789</v>
      </c>
      <c r="B326" s="989" t="s">
        <v>94</v>
      </c>
      <c r="C326" s="929"/>
      <c r="D326" s="929"/>
      <c r="E326" s="929"/>
      <c r="F326" s="929"/>
      <c r="G326" s="929"/>
      <c r="H326" s="733">
        <f>SUM(D327:D329)</f>
        <v>2</v>
      </c>
      <c r="I326" s="29">
        <f>COUNT(D327:D329)*2</f>
        <v>2</v>
      </c>
    </row>
    <row r="327" spans="1:9" ht="31.5">
      <c r="A327" s="18" t="s">
        <v>1790</v>
      </c>
      <c r="B327" s="114" t="s">
        <v>733</v>
      </c>
      <c r="C327" s="50" t="s">
        <v>6428</v>
      </c>
      <c r="D327" s="618">
        <v>2</v>
      </c>
      <c r="E327" s="28" t="s">
        <v>341</v>
      </c>
      <c r="F327" s="26"/>
      <c r="G327" s="478"/>
      <c r="H327" s="733"/>
    </row>
    <row r="328" spans="1:9" ht="63" hidden="1">
      <c r="A328" s="27" t="s">
        <v>1793</v>
      </c>
      <c r="B328" s="114" t="s">
        <v>736</v>
      </c>
      <c r="C328" s="26"/>
      <c r="D328" s="537"/>
      <c r="E328" s="28"/>
      <c r="F328" s="26"/>
      <c r="G328" s="26"/>
      <c r="H328" s="99"/>
      <c r="I328" s="99"/>
    </row>
    <row r="329" spans="1:9" ht="60" hidden="1">
      <c r="A329" s="27" t="s">
        <v>738</v>
      </c>
      <c r="B329" s="23" t="s">
        <v>739</v>
      </c>
      <c r="C329" s="26"/>
      <c r="D329" s="537"/>
      <c r="E329" s="28"/>
      <c r="F329" s="26"/>
      <c r="G329" s="26"/>
      <c r="H329" s="99"/>
      <c r="I329" s="99"/>
    </row>
    <row r="330" spans="1:9" ht="40.15" hidden="1" customHeight="1">
      <c r="A330" s="162" t="s">
        <v>93</v>
      </c>
      <c r="B330" s="989" t="s">
        <v>92</v>
      </c>
      <c r="C330" s="929"/>
      <c r="D330" s="929"/>
      <c r="E330" s="929"/>
      <c r="F330" s="929"/>
      <c r="G330" s="990"/>
      <c r="H330" s="99">
        <f>SUM(D331:D332)</f>
        <v>0</v>
      </c>
      <c r="I330" s="99">
        <f>COUNT(D331:D332)*2</f>
        <v>0</v>
      </c>
    </row>
    <row r="331" spans="1:9" ht="78.75" hidden="1">
      <c r="A331" s="27" t="s">
        <v>741</v>
      </c>
      <c r="B331" s="114" t="s">
        <v>742</v>
      </c>
      <c r="C331" s="26"/>
      <c r="D331" s="537"/>
      <c r="E331" s="28"/>
      <c r="F331" s="26"/>
      <c r="G331" s="26"/>
      <c r="H331" s="99"/>
      <c r="I331" s="99"/>
    </row>
    <row r="332" spans="1:9" ht="78.75" hidden="1">
      <c r="A332" s="27" t="s">
        <v>743</v>
      </c>
      <c r="B332" s="19" t="s">
        <v>744</v>
      </c>
      <c r="C332" s="26"/>
      <c r="D332" s="537"/>
      <c r="E332" s="28"/>
      <c r="F332" s="26"/>
      <c r="G332" s="26"/>
      <c r="H332" s="99"/>
      <c r="I332" s="99"/>
    </row>
    <row r="333" spans="1:9" ht="40.15" hidden="1" customHeight="1">
      <c r="A333" s="163" t="s">
        <v>91</v>
      </c>
      <c r="B333" s="989" t="s">
        <v>90</v>
      </c>
      <c r="C333" s="929"/>
      <c r="D333" s="929"/>
      <c r="E333" s="929"/>
      <c r="F333" s="929"/>
      <c r="G333" s="990"/>
      <c r="H333" s="99">
        <f>SUM(D334:D335)</f>
        <v>0</v>
      </c>
      <c r="I333" s="99">
        <f>COUNT(D334:D335)*2</f>
        <v>0</v>
      </c>
    </row>
    <row r="334" spans="1:9" ht="47.25" hidden="1">
      <c r="A334" s="27" t="s">
        <v>745</v>
      </c>
      <c r="B334" s="114" t="s">
        <v>746</v>
      </c>
      <c r="C334" s="26"/>
      <c r="D334" s="537"/>
      <c r="E334" s="28"/>
      <c r="F334" s="26"/>
      <c r="G334" s="26"/>
      <c r="H334" s="99"/>
      <c r="I334" s="99"/>
    </row>
    <row r="335" spans="1:9" ht="63" hidden="1">
      <c r="A335" s="27" t="s">
        <v>747</v>
      </c>
      <c r="B335" s="114" t="s">
        <v>748</v>
      </c>
      <c r="C335" s="26"/>
      <c r="D335" s="537"/>
      <c r="E335" s="28"/>
      <c r="F335" s="26"/>
      <c r="G335" s="26"/>
      <c r="H335" s="99"/>
      <c r="I335" s="99"/>
    </row>
    <row r="336" spans="1:9" ht="40.15" hidden="1" customHeight="1">
      <c r="A336" s="162" t="s">
        <v>1796</v>
      </c>
      <c r="B336" s="989" t="s">
        <v>88</v>
      </c>
      <c r="C336" s="929"/>
      <c r="D336" s="929"/>
      <c r="E336" s="929"/>
      <c r="F336" s="929"/>
      <c r="G336" s="990"/>
      <c r="H336" s="99">
        <f>SUM(D337:D339)</f>
        <v>0</v>
      </c>
      <c r="I336" s="99">
        <f>COUNT(D337:D339)*2</f>
        <v>0</v>
      </c>
    </row>
    <row r="337" spans="1:9" ht="63" hidden="1">
      <c r="A337" s="27" t="s">
        <v>1798</v>
      </c>
      <c r="B337" s="114" t="s">
        <v>750</v>
      </c>
      <c r="C337" s="26"/>
      <c r="D337" s="537"/>
      <c r="E337" s="28"/>
      <c r="F337" s="26"/>
      <c r="G337" s="26"/>
      <c r="H337" s="99"/>
      <c r="I337" s="99"/>
    </row>
    <row r="338" spans="1:9" ht="78.75" hidden="1">
      <c r="A338" s="27" t="s">
        <v>752</v>
      </c>
      <c r="B338" s="114" t="s">
        <v>753</v>
      </c>
      <c r="C338" s="26"/>
      <c r="D338" s="537"/>
      <c r="E338" s="28"/>
      <c r="F338" s="26"/>
      <c r="G338" s="26"/>
      <c r="H338" s="99"/>
      <c r="I338" s="99"/>
    </row>
    <row r="339" spans="1:9" ht="63" hidden="1">
      <c r="A339" s="27" t="s">
        <v>1800</v>
      </c>
      <c r="B339" s="160" t="s">
        <v>755</v>
      </c>
      <c r="C339" s="26"/>
      <c r="D339" s="537"/>
      <c r="E339" s="28"/>
      <c r="F339" s="26"/>
      <c r="G339" s="26"/>
      <c r="H339" s="99"/>
      <c r="I339" s="99"/>
    </row>
    <row r="340" spans="1:9" ht="40.15" customHeight="1">
      <c r="A340" s="135" t="s">
        <v>1801</v>
      </c>
      <c r="B340" s="989" t="s">
        <v>86</v>
      </c>
      <c r="C340" s="929"/>
      <c r="D340" s="929"/>
      <c r="E340" s="929"/>
      <c r="F340" s="929"/>
      <c r="G340" s="929"/>
      <c r="H340" s="733">
        <f>SUM(D341:D344)</f>
        <v>8</v>
      </c>
      <c r="I340" s="29">
        <f>COUNT(D341:D344)*2</f>
        <v>8</v>
      </c>
    </row>
    <row r="341" spans="1:9" ht="63">
      <c r="A341" s="18" t="s">
        <v>1803</v>
      </c>
      <c r="B341" s="114" t="s">
        <v>758</v>
      </c>
      <c r="C341" s="19" t="s">
        <v>759</v>
      </c>
      <c r="D341" s="618">
        <v>2</v>
      </c>
      <c r="E341" s="28" t="s">
        <v>420</v>
      </c>
      <c r="F341" s="26"/>
      <c r="G341" s="478"/>
      <c r="H341" s="733"/>
    </row>
    <row r="342" spans="1:9" ht="78.75">
      <c r="A342" s="18" t="s">
        <v>1804</v>
      </c>
      <c r="B342" s="114" t="s">
        <v>761</v>
      </c>
      <c r="C342" s="23" t="s">
        <v>762</v>
      </c>
      <c r="D342" s="534">
        <v>2</v>
      </c>
      <c r="E342" s="28" t="s">
        <v>653</v>
      </c>
      <c r="F342" s="23" t="s">
        <v>763</v>
      </c>
      <c r="G342" s="478"/>
      <c r="H342" s="733"/>
    </row>
    <row r="343" spans="1:9" ht="30">
      <c r="A343" s="18"/>
      <c r="B343" s="114"/>
      <c r="C343" s="23" t="s">
        <v>764</v>
      </c>
      <c r="D343" s="534">
        <v>2</v>
      </c>
      <c r="E343" s="28" t="s">
        <v>420</v>
      </c>
      <c r="F343" s="28"/>
      <c r="G343" s="478"/>
      <c r="H343" s="733"/>
    </row>
    <row r="344" spans="1:9" ht="80.25" customHeight="1">
      <c r="A344" s="18" t="s">
        <v>1808</v>
      </c>
      <c r="B344" s="114" t="s">
        <v>766</v>
      </c>
      <c r="C344" s="30" t="s">
        <v>767</v>
      </c>
      <c r="D344" s="622">
        <v>2</v>
      </c>
      <c r="E344" s="28" t="s">
        <v>341</v>
      </c>
      <c r="F344" s="50"/>
      <c r="G344" s="478"/>
      <c r="H344" s="733"/>
    </row>
    <row r="345" spans="1:9" ht="40.15" customHeight="1">
      <c r="A345" s="117" t="s">
        <v>85</v>
      </c>
      <c r="B345" s="989" t="s">
        <v>84</v>
      </c>
      <c r="C345" s="929"/>
      <c r="D345" s="929"/>
      <c r="E345" s="929"/>
      <c r="F345" s="929"/>
      <c r="G345" s="929"/>
      <c r="H345" s="733">
        <f>SUM(D346:D347)</f>
        <v>2</v>
      </c>
      <c r="I345" s="29">
        <f>COUNT(D346:D347)*2</f>
        <v>2</v>
      </c>
    </row>
    <row r="346" spans="1:9" ht="60">
      <c r="A346" s="18" t="s">
        <v>768</v>
      </c>
      <c r="B346" s="236" t="s">
        <v>769</v>
      </c>
      <c r="C346" s="50" t="s">
        <v>770</v>
      </c>
      <c r="D346" s="618">
        <v>2</v>
      </c>
      <c r="E346" s="28" t="s">
        <v>540</v>
      </c>
      <c r="F346" s="30" t="s">
        <v>4888</v>
      </c>
      <c r="G346" s="478"/>
      <c r="H346" s="733"/>
    </row>
    <row r="347" spans="1:9" ht="45" hidden="1">
      <c r="A347" s="27" t="s">
        <v>772</v>
      </c>
      <c r="B347" s="236" t="s">
        <v>773</v>
      </c>
      <c r="C347" s="26"/>
      <c r="D347" s="537"/>
      <c r="E347" s="28"/>
      <c r="F347" s="26"/>
      <c r="G347" s="26"/>
      <c r="H347" s="99"/>
      <c r="I347" s="99"/>
    </row>
    <row r="348" spans="1:9" ht="18.75">
      <c r="A348" s="293"/>
      <c r="B348" s="995" t="s">
        <v>774</v>
      </c>
      <c r="C348" s="995"/>
      <c r="D348" s="995"/>
      <c r="E348" s="995"/>
      <c r="F348" s="995"/>
      <c r="G348" s="995"/>
      <c r="H348" s="733">
        <f>H349+H363+H366+H382+H385+H392+H402+H419+H426+H455+H500+H535+H552+H376+H411+H415+H430+H441+H445+H450+H481+H493+H528</f>
        <v>306</v>
      </c>
      <c r="I348" s="29">
        <f>I349+I363+I366+I382+I385+I392+I402+I419+I426+I455+I500+I535+I552+I376+I411+I415+I430+I441+I445+I450+I481+I493+I528</f>
        <v>306</v>
      </c>
    </row>
    <row r="349" spans="1:9" ht="40.15" customHeight="1">
      <c r="A349" s="135" t="s">
        <v>1810</v>
      </c>
      <c r="B349" s="916" t="s">
        <v>82</v>
      </c>
      <c r="C349" s="929"/>
      <c r="D349" s="929"/>
      <c r="E349" s="929"/>
      <c r="F349" s="929"/>
      <c r="G349" s="929"/>
      <c r="H349" s="733">
        <f>SUM(D350:D362)</f>
        <v>24</v>
      </c>
      <c r="I349" s="29">
        <f>COUNT(D350:D362)*2</f>
        <v>24</v>
      </c>
    </row>
    <row r="350" spans="1:9" ht="63">
      <c r="A350" s="18" t="s">
        <v>1811</v>
      </c>
      <c r="B350" s="19" t="s">
        <v>776</v>
      </c>
      <c r="C350" s="23" t="s">
        <v>777</v>
      </c>
      <c r="D350" s="620">
        <v>2</v>
      </c>
      <c r="E350" s="28" t="s">
        <v>648</v>
      </c>
      <c r="G350" s="478"/>
      <c r="H350" s="733"/>
    </row>
    <row r="351" spans="1:9" ht="45">
      <c r="A351" s="18"/>
      <c r="B351" s="19"/>
      <c r="C351" s="23" t="s">
        <v>6429</v>
      </c>
      <c r="D351" s="534">
        <v>2</v>
      </c>
      <c r="E351" s="28" t="s">
        <v>648</v>
      </c>
      <c r="F351" s="23" t="s">
        <v>4388</v>
      </c>
      <c r="G351" s="478"/>
      <c r="H351" s="733"/>
    </row>
    <row r="352" spans="1:9" ht="60">
      <c r="A352" s="18"/>
      <c r="B352" s="19"/>
      <c r="C352" s="50" t="s">
        <v>6430</v>
      </c>
      <c r="D352" s="618">
        <v>2</v>
      </c>
      <c r="E352" s="25" t="s">
        <v>432</v>
      </c>
      <c r="F352" s="26"/>
      <c r="G352" s="478"/>
      <c r="H352" s="733"/>
    </row>
    <row r="353" spans="1:9" ht="60">
      <c r="A353" s="18"/>
      <c r="B353" s="19"/>
      <c r="C353" s="50" t="s">
        <v>6431</v>
      </c>
      <c r="D353" s="618">
        <v>2</v>
      </c>
      <c r="E353" s="25" t="s">
        <v>540</v>
      </c>
      <c r="F353" s="26"/>
      <c r="G353" s="478"/>
      <c r="H353" s="733"/>
    </row>
    <row r="354" spans="1:9" ht="51.75" customHeight="1">
      <c r="A354" s="18" t="s">
        <v>780</v>
      </c>
      <c r="B354" s="19" t="s">
        <v>781</v>
      </c>
      <c r="C354" s="123" t="s">
        <v>6432</v>
      </c>
      <c r="D354" s="618">
        <v>2</v>
      </c>
      <c r="E354" s="25" t="s">
        <v>341</v>
      </c>
      <c r="F354" s="50" t="s">
        <v>6433</v>
      </c>
      <c r="G354" s="478"/>
      <c r="H354" s="733"/>
    </row>
    <row r="355" spans="1:9" ht="30">
      <c r="A355" s="18"/>
      <c r="B355" s="19"/>
      <c r="C355" s="50" t="s">
        <v>2732</v>
      </c>
      <c r="D355" s="618">
        <v>2</v>
      </c>
      <c r="E355" s="25" t="s">
        <v>648</v>
      </c>
      <c r="F355" s="26"/>
      <c r="G355" s="478"/>
      <c r="H355" s="733"/>
    </row>
    <row r="356" spans="1:9" ht="45">
      <c r="A356" s="18"/>
      <c r="B356" s="19"/>
      <c r="C356" s="50" t="s">
        <v>2504</v>
      </c>
      <c r="D356" s="618">
        <v>2</v>
      </c>
      <c r="E356" s="25" t="s">
        <v>377</v>
      </c>
      <c r="F356" s="26"/>
      <c r="G356" s="478"/>
      <c r="H356" s="733"/>
    </row>
    <row r="357" spans="1:9" ht="30">
      <c r="A357" s="18"/>
      <c r="B357" s="19"/>
      <c r="C357" s="226" t="s">
        <v>2733</v>
      </c>
      <c r="D357" s="618">
        <v>2</v>
      </c>
      <c r="E357" s="25" t="s">
        <v>377</v>
      </c>
      <c r="F357" s="26"/>
      <c r="G357" s="478"/>
      <c r="H357" s="733"/>
    </row>
    <row r="358" spans="1:9" ht="30">
      <c r="A358" s="18"/>
      <c r="B358" s="19"/>
      <c r="C358" s="50" t="s">
        <v>6434</v>
      </c>
      <c r="D358" s="618">
        <v>2</v>
      </c>
      <c r="E358" s="25" t="s">
        <v>341</v>
      </c>
      <c r="F358" s="26"/>
      <c r="G358" s="478"/>
      <c r="H358" s="733"/>
    </row>
    <row r="359" spans="1:9" ht="48.75" customHeight="1">
      <c r="A359" s="18"/>
      <c r="B359" s="19"/>
      <c r="C359" s="50" t="s">
        <v>6435</v>
      </c>
      <c r="D359" s="618">
        <v>2</v>
      </c>
      <c r="E359" s="25" t="s">
        <v>660</v>
      </c>
      <c r="F359" s="26"/>
      <c r="G359" s="478"/>
      <c r="H359" s="733"/>
    </row>
    <row r="360" spans="1:9" ht="48.75" customHeight="1">
      <c r="A360" s="18" t="s">
        <v>1814</v>
      </c>
      <c r="B360" s="19" t="s">
        <v>783</v>
      </c>
      <c r="C360" s="30" t="s">
        <v>6436</v>
      </c>
      <c r="D360" s="618">
        <v>2</v>
      </c>
      <c r="E360" s="28" t="s">
        <v>540</v>
      </c>
      <c r="F360" s="26"/>
      <c r="G360" s="478"/>
      <c r="H360" s="733"/>
    </row>
    <row r="361" spans="1:9" ht="45" customHeight="1">
      <c r="A361" s="18"/>
      <c r="B361" s="19"/>
      <c r="C361" s="30" t="s">
        <v>6437</v>
      </c>
      <c r="D361" s="618">
        <v>2</v>
      </c>
      <c r="E361" s="28" t="s">
        <v>540</v>
      </c>
      <c r="F361" s="26"/>
      <c r="G361" s="478"/>
      <c r="H361" s="733"/>
    </row>
    <row r="362" spans="1:9" ht="78.75" hidden="1">
      <c r="A362" s="27" t="s">
        <v>1819</v>
      </c>
      <c r="B362" s="19" t="s">
        <v>795</v>
      </c>
      <c r="C362" s="26"/>
      <c r="D362" s="537"/>
      <c r="E362" s="28"/>
      <c r="F362" s="26"/>
      <c r="G362" s="26"/>
      <c r="H362" s="99"/>
      <c r="I362" s="99"/>
    </row>
    <row r="363" spans="1:9" ht="40.15" customHeight="1">
      <c r="A363" s="135" t="s">
        <v>1822</v>
      </c>
      <c r="B363" s="989" t="s">
        <v>80</v>
      </c>
      <c r="C363" s="929"/>
      <c r="D363" s="929"/>
      <c r="E363" s="929"/>
      <c r="F363" s="929"/>
      <c r="G363" s="929"/>
      <c r="H363" s="733">
        <f>SUM(D364:D365)</f>
        <v>4</v>
      </c>
      <c r="I363" s="29">
        <f>COUNT(D364:D365)*2</f>
        <v>4</v>
      </c>
    </row>
    <row r="364" spans="1:9" ht="47.25">
      <c r="A364" s="18" t="s">
        <v>1823</v>
      </c>
      <c r="B364" s="114" t="s">
        <v>798</v>
      </c>
      <c r="C364" s="50" t="s">
        <v>6438</v>
      </c>
      <c r="D364" s="618">
        <v>2</v>
      </c>
      <c r="E364" s="28" t="s">
        <v>341</v>
      </c>
      <c r="F364" s="26"/>
      <c r="G364" s="478"/>
      <c r="H364" s="733"/>
    </row>
    <row r="365" spans="1:9" ht="63">
      <c r="A365" s="18" t="s">
        <v>1833</v>
      </c>
      <c r="B365" s="114" t="s">
        <v>804</v>
      </c>
      <c r="C365" s="50" t="s">
        <v>6439</v>
      </c>
      <c r="D365" s="618">
        <v>2</v>
      </c>
      <c r="E365" s="28" t="s">
        <v>377</v>
      </c>
      <c r="F365" s="26"/>
      <c r="G365" s="478"/>
      <c r="H365" s="733"/>
    </row>
    <row r="366" spans="1:9" ht="40.15" customHeight="1">
      <c r="A366" s="135" t="s">
        <v>1836</v>
      </c>
      <c r="B366" s="989" t="s">
        <v>78</v>
      </c>
      <c r="C366" s="929"/>
      <c r="D366" s="929"/>
      <c r="E366" s="929"/>
      <c r="F366" s="929"/>
      <c r="G366" s="929"/>
      <c r="H366" s="733">
        <f>SUM(D367:D375)</f>
        <v>16</v>
      </c>
      <c r="I366" s="29">
        <f>COUNT(D367:D375)*2</f>
        <v>16</v>
      </c>
    </row>
    <row r="367" spans="1:9" ht="78.75">
      <c r="A367" s="18" t="s">
        <v>1838</v>
      </c>
      <c r="B367" s="114" t="s">
        <v>807</v>
      </c>
      <c r="C367" s="114" t="s">
        <v>2734</v>
      </c>
      <c r="D367" s="618">
        <v>2</v>
      </c>
      <c r="E367" s="28" t="s">
        <v>540</v>
      </c>
      <c r="F367" s="26"/>
      <c r="G367" s="478"/>
      <c r="H367" s="733"/>
    </row>
    <row r="368" spans="1:9" ht="63">
      <c r="A368" s="18"/>
      <c r="B368" s="114"/>
      <c r="C368" s="114" t="s">
        <v>810</v>
      </c>
      <c r="D368" s="618">
        <v>2</v>
      </c>
      <c r="E368" s="25" t="s">
        <v>540</v>
      </c>
      <c r="F368" s="26"/>
      <c r="G368" s="478"/>
      <c r="H368" s="733"/>
    </row>
    <row r="369" spans="1:9" ht="82.5" customHeight="1">
      <c r="A369" s="18" t="s">
        <v>1844</v>
      </c>
      <c r="B369" s="30" t="s">
        <v>812</v>
      </c>
      <c r="C369" s="50" t="s">
        <v>6440</v>
      </c>
      <c r="D369" s="624">
        <v>2</v>
      </c>
      <c r="E369" s="25" t="s">
        <v>851</v>
      </c>
      <c r="F369" s="30" t="s">
        <v>815</v>
      </c>
      <c r="G369" s="478"/>
      <c r="H369" s="733"/>
    </row>
    <row r="370" spans="1:9" ht="47.25">
      <c r="A370" s="18"/>
      <c r="B370" s="114"/>
      <c r="C370" s="224" t="s">
        <v>6441</v>
      </c>
      <c r="D370" s="618">
        <v>2</v>
      </c>
      <c r="E370" s="25" t="s">
        <v>540</v>
      </c>
      <c r="F370" s="26"/>
      <c r="G370" s="478"/>
      <c r="H370" s="733"/>
    </row>
    <row r="371" spans="1:9" ht="47.25">
      <c r="A371" s="18"/>
      <c r="B371" s="114"/>
      <c r="C371" s="224" t="s">
        <v>819</v>
      </c>
      <c r="D371" s="618">
        <v>2</v>
      </c>
      <c r="E371" s="25" t="s">
        <v>540</v>
      </c>
      <c r="F371" s="26"/>
      <c r="G371" s="478"/>
      <c r="H371" s="733"/>
    </row>
    <row r="372" spans="1:9" ht="54.75" customHeight="1">
      <c r="A372" s="18"/>
      <c r="B372" s="26"/>
      <c r="C372" s="224" t="s">
        <v>2512</v>
      </c>
      <c r="D372" s="618">
        <v>2</v>
      </c>
      <c r="E372" s="28" t="s">
        <v>648</v>
      </c>
      <c r="F372" s="26"/>
      <c r="G372" s="478"/>
      <c r="H372" s="733"/>
    </row>
    <row r="373" spans="1:9" ht="47.25">
      <c r="A373" s="18"/>
      <c r="B373" s="26"/>
      <c r="C373" s="224" t="s">
        <v>6442</v>
      </c>
      <c r="D373" s="618">
        <v>2</v>
      </c>
      <c r="E373" s="28" t="s">
        <v>653</v>
      </c>
      <c r="F373" s="26"/>
      <c r="G373" s="478"/>
      <c r="H373" s="733"/>
    </row>
    <row r="374" spans="1:9" ht="47.25" hidden="1">
      <c r="A374" s="27" t="s">
        <v>1859</v>
      </c>
      <c r="B374" s="114" t="s">
        <v>823</v>
      </c>
      <c r="C374" s="26"/>
      <c r="D374" s="537"/>
      <c r="E374" s="28"/>
      <c r="F374" s="26"/>
      <c r="G374" s="26"/>
      <c r="H374" s="99"/>
      <c r="I374" s="99"/>
    </row>
    <row r="375" spans="1:9" ht="63">
      <c r="A375" s="18" t="s">
        <v>825</v>
      </c>
      <c r="B375" s="114" t="s">
        <v>826</v>
      </c>
      <c r="C375" s="50" t="s">
        <v>6443</v>
      </c>
      <c r="D375" s="618">
        <v>2</v>
      </c>
      <c r="E375" s="28" t="s">
        <v>653</v>
      </c>
      <c r="F375" s="26"/>
      <c r="G375" s="478"/>
      <c r="H375" s="733"/>
    </row>
    <row r="376" spans="1:9" ht="40.15" hidden="1" customHeight="1">
      <c r="A376" s="162" t="s">
        <v>1863</v>
      </c>
      <c r="B376" s="916" t="s">
        <v>76</v>
      </c>
      <c r="C376" s="929"/>
      <c r="D376" s="929"/>
      <c r="E376" s="929"/>
      <c r="F376" s="929"/>
      <c r="G376" s="990"/>
      <c r="H376" s="99">
        <f>SUM(D377:D381)</f>
        <v>0</v>
      </c>
      <c r="I376" s="99">
        <f>COUNT(D377:D381)*2</f>
        <v>0</v>
      </c>
    </row>
    <row r="377" spans="1:9" ht="63" hidden="1">
      <c r="A377" s="27" t="s">
        <v>1864</v>
      </c>
      <c r="B377" s="19" t="s">
        <v>828</v>
      </c>
      <c r="C377" s="26"/>
      <c r="D377" s="537"/>
      <c r="E377" s="28"/>
      <c r="F377" s="26"/>
      <c r="G377" s="26"/>
      <c r="H377" s="99"/>
      <c r="I377" s="99"/>
    </row>
    <row r="378" spans="1:9" ht="75" hidden="1">
      <c r="A378" s="27" t="s">
        <v>1866</v>
      </c>
      <c r="B378" s="23" t="s">
        <v>832</v>
      </c>
      <c r="C378" s="114"/>
      <c r="D378" s="537"/>
      <c r="E378" s="28"/>
      <c r="F378" s="26"/>
      <c r="G378" s="26"/>
      <c r="H378" s="99"/>
      <c r="I378" s="99"/>
    </row>
    <row r="379" spans="1:9" ht="78.75" hidden="1">
      <c r="A379" s="27" t="s">
        <v>1868</v>
      </c>
      <c r="B379" s="19" t="s">
        <v>838</v>
      </c>
      <c r="C379" s="26"/>
      <c r="D379" s="537"/>
      <c r="E379" s="28"/>
      <c r="F379" s="26"/>
      <c r="G379" s="26"/>
      <c r="H379" s="99"/>
      <c r="I379" s="99"/>
    </row>
    <row r="380" spans="1:9" ht="31.5" hidden="1">
      <c r="A380" s="27" t="s">
        <v>1870</v>
      </c>
      <c r="B380" s="19" t="s">
        <v>843</v>
      </c>
      <c r="C380" s="26"/>
      <c r="D380" s="537"/>
      <c r="E380" s="28"/>
      <c r="F380" s="26"/>
      <c r="G380" s="26"/>
      <c r="H380" s="99"/>
      <c r="I380" s="99"/>
    </row>
    <row r="381" spans="1:9" ht="47.25" hidden="1">
      <c r="A381" s="27" t="s">
        <v>1871</v>
      </c>
      <c r="B381" s="19" t="s">
        <v>847</v>
      </c>
      <c r="C381" s="26"/>
      <c r="D381" s="537"/>
      <c r="E381" s="28"/>
      <c r="F381" s="26"/>
      <c r="G381" s="26"/>
      <c r="H381" s="99"/>
      <c r="I381" s="99"/>
    </row>
    <row r="382" spans="1:9" ht="40.15" customHeight="1">
      <c r="A382" s="135" t="s">
        <v>1873</v>
      </c>
      <c r="B382" s="916" t="s">
        <v>74</v>
      </c>
      <c r="C382" s="929"/>
      <c r="D382" s="929"/>
      <c r="E382" s="929"/>
      <c r="F382" s="929"/>
      <c r="G382" s="929"/>
      <c r="H382" s="733">
        <f>SUM(D383:D384)</f>
        <v>2</v>
      </c>
      <c r="I382" s="29">
        <f>COUNT(D383:D384)*2</f>
        <v>2</v>
      </c>
    </row>
    <row r="383" spans="1:9" ht="45" hidden="1">
      <c r="A383" s="27" t="s">
        <v>1875</v>
      </c>
      <c r="B383" s="23" t="s">
        <v>854</v>
      </c>
      <c r="C383" s="26"/>
      <c r="D383" s="537"/>
      <c r="E383" s="28"/>
      <c r="F383" s="26"/>
      <c r="G383" s="26"/>
      <c r="H383" s="99"/>
      <c r="I383" s="99"/>
    </row>
    <row r="384" spans="1:9" ht="75">
      <c r="A384" s="18" t="s">
        <v>1877</v>
      </c>
      <c r="B384" s="23" t="s">
        <v>858</v>
      </c>
      <c r="C384" s="50" t="s">
        <v>6444</v>
      </c>
      <c r="D384" s="618">
        <v>2</v>
      </c>
      <c r="E384" s="28" t="s">
        <v>379</v>
      </c>
      <c r="F384" s="26"/>
      <c r="G384" s="478"/>
      <c r="H384" s="733"/>
    </row>
    <row r="385" spans="1:9" ht="40.15" customHeight="1">
      <c r="A385" s="135" t="s">
        <v>1880</v>
      </c>
      <c r="B385" s="989" t="s">
        <v>72</v>
      </c>
      <c r="C385" s="929"/>
      <c r="D385" s="929"/>
      <c r="E385" s="929"/>
      <c r="F385" s="929"/>
      <c r="G385" s="929"/>
      <c r="H385" s="733">
        <f>SUM(D386:D391)</f>
        <v>12</v>
      </c>
      <c r="I385" s="29">
        <f>COUNT(D386:D391)*2</f>
        <v>12</v>
      </c>
    </row>
    <row r="386" spans="1:9" ht="45">
      <c r="A386" s="18" t="s">
        <v>1882</v>
      </c>
      <c r="B386" s="30" t="s">
        <v>861</v>
      </c>
      <c r="C386" s="50" t="s">
        <v>6445</v>
      </c>
      <c r="D386" s="620">
        <v>2</v>
      </c>
      <c r="E386" s="28" t="s">
        <v>648</v>
      </c>
      <c r="F386" s="26"/>
      <c r="G386" s="478"/>
      <c r="H386" s="733"/>
    </row>
    <row r="387" spans="1:9" ht="30">
      <c r="A387" s="18"/>
      <c r="B387" s="30"/>
      <c r="C387" s="50" t="s">
        <v>6446</v>
      </c>
      <c r="D387" s="624">
        <v>2</v>
      </c>
      <c r="E387" s="28" t="s">
        <v>648</v>
      </c>
      <c r="F387" s="26"/>
      <c r="G387" s="478"/>
      <c r="H387" s="733"/>
    </row>
    <row r="388" spans="1:9" ht="60">
      <c r="A388" s="18" t="s">
        <v>1886</v>
      </c>
      <c r="B388" s="30" t="s">
        <v>864</v>
      </c>
      <c r="C388" s="30" t="s">
        <v>865</v>
      </c>
      <c r="D388" s="618">
        <v>2</v>
      </c>
      <c r="E388" s="28" t="s">
        <v>648</v>
      </c>
      <c r="F388" s="26"/>
      <c r="G388" s="478"/>
      <c r="H388" s="733"/>
    </row>
    <row r="389" spans="1:9" ht="45">
      <c r="A389" s="18"/>
      <c r="B389" s="30"/>
      <c r="C389" s="23" t="s">
        <v>866</v>
      </c>
      <c r="D389" s="624">
        <v>2</v>
      </c>
      <c r="E389" s="28" t="s">
        <v>540</v>
      </c>
      <c r="F389" s="26"/>
      <c r="G389" s="478"/>
      <c r="H389" s="733"/>
    </row>
    <row r="390" spans="1:9" ht="49.5" customHeight="1">
      <c r="A390" s="18"/>
      <c r="B390" s="30"/>
      <c r="C390" s="23" t="s">
        <v>6447</v>
      </c>
      <c r="D390" s="624">
        <v>2</v>
      </c>
      <c r="E390" s="28" t="s">
        <v>648</v>
      </c>
      <c r="F390" s="26"/>
      <c r="G390" s="478"/>
      <c r="H390" s="733"/>
    </row>
    <row r="391" spans="1:9" ht="30">
      <c r="A391" s="18"/>
      <c r="B391" s="30"/>
      <c r="C391" s="23" t="s">
        <v>2518</v>
      </c>
      <c r="D391" s="624">
        <v>2</v>
      </c>
      <c r="E391" s="28" t="s">
        <v>271</v>
      </c>
      <c r="F391" s="26"/>
      <c r="G391" s="478"/>
      <c r="H391" s="733"/>
    </row>
    <row r="392" spans="1:9" ht="40.15" customHeight="1">
      <c r="A392" s="135" t="s">
        <v>1890</v>
      </c>
      <c r="B392" s="916" t="s">
        <v>70</v>
      </c>
      <c r="C392" s="929"/>
      <c r="D392" s="929"/>
      <c r="E392" s="929"/>
      <c r="F392" s="929"/>
      <c r="G392" s="929"/>
      <c r="H392" s="733">
        <f>SUM(D393:D401)</f>
        <v>14</v>
      </c>
      <c r="I392" s="29">
        <f>COUNT(D393:D401)*2</f>
        <v>14</v>
      </c>
    </row>
    <row r="393" spans="1:9" ht="63" hidden="1">
      <c r="A393" s="27" t="s">
        <v>1892</v>
      </c>
      <c r="B393" s="19" t="s">
        <v>2995</v>
      </c>
      <c r="C393" s="26"/>
      <c r="D393" s="537"/>
      <c r="E393" s="28"/>
      <c r="F393" s="26"/>
      <c r="G393" s="26"/>
      <c r="H393" s="99"/>
      <c r="I393" s="99"/>
    </row>
    <row r="394" spans="1:9" ht="63">
      <c r="A394" s="18" t="s">
        <v>1897</v>
      </c>
      <c r="B394" s="19" t="s">
        <v>878</v>
      </c>
      <c r="C394" s="19" t="s">
        <v>879</v>
      </c>
      <c r="D394" s="618">
        <v>2</v>
      </c>
      <c r="E394" s="28" t="s">
        <v>648</v>
      </c>
      <c r="F394" s="26"/>
      <c r="G394" s="478"/>
      <c r="H394" s="733"/>
    </row>
    <row r="395" spans="1:9" ht="45">
      <c r="A395" s="18"/>
      <c r="B395" s="19"/>
      <c r="C395" s="23" t="s">
        <v>880</v>
      </c>
      <c r="D395" s="618">
        <v>2</v>
      </c>
      <c r="E395" s="28" t="s">
        <v>653</v>
      </c>
      <c r="F395" s="26"/>
      <c r="G395" s="478"/>
      <c r="H395" s="733"/>
    </row>
    <row r="396" spans="1:9" ht="66.75" customHeight="1">
      <c r="A396" s="18" t="s">
        <v>1899</v>
      </c>
      <c r="B396" s="19" t="s">
        <v>882</v>
      </c>
      <c r="C396" s="254" t="s">
        <v>883</v>
      </c>
      <c r="D396" s="534">
        <v>2</v>
      </c>
      <c r="E396" s="28" t="s">
        <v>379</v>
      </c>
      <c r="F396" s="23" t="s">
        <v>6448</v>
      </c>
      <c r="G396" s="478"/>
      <c r="H396" s="733"/>
    </row>
    <row r="397" spans="1:9" ht="45">
      <c r="A397" s="18"/>
      <c r="B397" s="19"/>
      <c r="C397" s="23" t="s">
        <v>884</v>
      </c>
      <c r="D397" s="534">
        <v>2</v>
      </c>
      <c r="E397" s="28" t="s">
        <v>341</v>
      </c>
      <c r="F397" s="23" t="s">
        <v>2739</v>
      </c>
      <c r="G397" s="478"/>
      <c r="H397" s="733"/>
    </row>
    <row r="398" spans="1:9" ht="45">
      <c r="A398" s="18"/>
      <c r="B398" s="19"/>
      <c r="C398" s="23" t="s">
        <v>886</v>
      </c>
      <c r="D398" s="534">
        <v>2</v>
      </c>
      <c r="E398" s="28" t="s">
        <v>341</v>
      </c>
      <c r="F398" s="30" t="s">
        <v>887</v>
      </c>
      <c r="G398" s="478"/>
      <c r="H398" s="733"/>
    </row>
    <row r="399" spans="1:9" ht="30">
      <c r="A399" s="18"/>
      <c r="B399" s="19"/>
      <c r="C399" s="23" t="s">
        <v>888</v>
      </c>
      <c r="D399" s="534">
        <v>2</v>
      </c>
      <c r="E399" s="28" t="s">
        <v>653</v>
      </c>
      <c r="F399" s="23"/>
      <c r="G399" s="478"/>
      <c r="H399" s="733"/>
    </row>
    <row r="400" spans="1:9" ht="47.25" hidden="1">
      <c r="A400" s="27" t="s">
        <v>1902</v>
      </c>
      <c r="B400" s="19" t="s">
        <v>890</v>
      </c>
      <c r="C400" s="26"/>
      <c r="D400" s="537"/>
      <c r="E400" s="28"/>
      <c r="F400" s="26"/>
      <c r="G400" s="26"/>
      <c r="H400" s="99"/>
      <c r="I400" s="99"/>
    </row>
    <row r="401" spans="1:9" ht="68.25" customHeight="1">
      <c r="A401" s="18" t="s">
        <v>1905</v>
      </c>
      <c r="B401" s="19" t="s">
        <v>893</v>
      </c>
      <c r="C401" s="23" t="s">
        <v>894</v>
      </c>
      <c r="D401" s="618">
        <v>2</v>
      </c>
      <c r="E401" s="28" t="s">
        <v>895</v>
      </c>
      <c r="F401" s="26"/>
      <c r="G401" s="478"/>
      <c r="H401" s="733"/>
    </row>
    <row r="402" spans="1:9" ht="40.15" customHeight="1">
      <c r="A402" s="135" t="s">
        <v>1906</v>
      </c>
      <c r="B402" s="989" t="s">
        <v>68</v>
      </c>
      <c r="C402" s="929"/>
      <c r="D402" s="929"/>
      <c r="E402" s="929"/>
      <c r="F402" s="929"/>
      <c r="G402" s="929"/>
      <c r="H402" s="733">
        <f>SUM(D403:D410)</f>
        <v>14</v>
      </c>
      <c r="I402" s="29">
        <f>COUNT(D403:D410)*2</f>
        <v>14</v>
      </c>
    </row>
    <row r="403" spans="1:9" ht="75">
      <c r="A403" s="18" t="s">
        <v>1908</v>
      </c>
      <c r="B403" s="19" t="s">
        <v>897</v>
      </c>
      <c r="C403" s="50" t="s">
        <v>6449</v>
      </c>
      <c r="D403" s="618">
        <v>2</v>
      </c>
      <c r="E403" s="28" t="s">
        <v>648</v>
      </c>
      <c r="F403" s="26"/>
      <c r="G403" s="478"/>
      <c r="H403" s="733"/>
    </row>
    <row r="404" spans="1:9" ht="65.25" customHeight="1">
      <c r="A404" s="18" t="s">
        <v>1911</v>
      </c>
      <c r="B404" s="19" t="s">
        <v>901</v>
      </c>
      <c r="C404" s="50" t="s">
        <v>6450</v>
      </c>
      <c r="D404" s="618">
        <v>2</v>
      </c>
      <c r="E404" s="28" t="s">
        <v>648</v>
      </c>
      <c r="F404" s="26"/>
      <c r="G404" s="478"/>
      <c r="H404" s="733"/>
    </row>
    <row r="405" spans="1:9" ht="47.25" hidden="1">
      <c r="A405" s="27" t="s">
        <v>1913</v>
      </c>
      <c r="B405" s="19" t="s">
        <v>905</v>
      </c>
      <c r="C405" s="26"/>
      <c r="D405" s="537"/>
      <c r="E405" s="28"/>
      <c r="F405" s="26"/>
      <c r="G405" s="26"/>
      <c r="H405" s="99"/>
      <c r="I405" s="99"/>
    </row>
    <row r="406" spans="1:9" ht="47.25">
      <c r="A406" s="18" t="s">
        <v>1914</v>
      </c>
      <c r="B406" s="51" t="s">
        <v>909</v>
      </c>
      <c r="C406" s="50" t="s">
        <v>6451</v>
      </c>
      <c r="D406" s="618">
        <v>2</v>
      </c>
      <c r="E406" s="28" t="s">
        <v>648</v>
      </c>
      <c r="F406" s="26"/>
      <c r="G406" s="478"/>
      <c r="H406" s="733"/>
    </row>
    <row r="407" spans="1:9" ht="49.5" customHeight="1">
      <c r="A407" s="18" t="s">
        <v>1919</v>
      </c>
      <c r="B407" s="19" t="s">
        <v>913</v>
      </c>
      <c r="C407" s="50" t="s">
        <v>6452</v>
      </c>
      <c r="D407" s="618">
        <v>2</v>
      </c>
      <c r="E407" s="28" t="s">
        <v>379</v>
      </c>
      <c r="F407" s="26"/>
      <c r="G407" s="478"/>
      <c r="H407" s="733"/>
    </row>
    <row r="408" spans="1:9" ht="47.25">
      <c r="A408" s="18" t="s">
        <v>1922</v>
      </c>
      <c r="B408" s="19" t="s">
        <v>917</v>
      </c>
      <c r="C408" s="123" t="s">
        <v>6453</v>
      </c>
      <c r="D408" s="618">
        <v>2</v>
      </c>
      <c r="E408" s="28" t="s">
        <v>377</v>
      </c>
      <c r="F408" s="30" t="s">
        <v>6454</v>
      </c>
      <c r="G408" s="478"/>
      <c r="H408" s="733"/>
    </row>
    <row r="409" spans="1:9" ht="30">
      <c r="A409" s="18"/>
      <c r="B409" s="19"/>
      <c r="C409" s="30" t="s">
        <v>920</v>
      </c>
      <c r="D409" s="618">
        <v>2</v>
      </c>
      <c r="E409" s="28" t="s">
        <v>377</v>
      </c>
      <c r="F409" s="26"/>
      <c r="G409" s="478"/>
      <c r="H409" s="733"/>
    </row>
    <row r="410" spans="1:9" ht="63">
      <c r="A410" s="18" t="s">
        <v>1926</v>
      </c>
      <c r="B410" s="19" t="s">
        <v>922</v>
      </c>
      <c r="C410" s="30" t="s">
        <v>6455</v>
      </c>
      <c r="D410" s="618">
        <v>2</v>
      </c>
      <c r="E410" s="28" t="s">
        <v>379</v>
      </c>
      <c r="F410" s="26"/>
      <c r="G410" s="478"/>
      <c r="H410" s="733"/>
    </row>
    <row r="411" spans="1:9" ht="40.15" hidden="1" customHeight="1">
      <c r="A411" s="162" t="s">
        <v>1927</v>
      </c>
      <c r="B411" s="916" t="s">
        <v>66</v>
      </c>
      <c r="C411" s="929"/>
      <c r="D411" s="929"/>
      <c r="E411" s="929"/>
      <c r="F411" s="929"/>
      <c r="G411" s="990"/>
      <c r="H411" s="99">
        <f>SUM(D412:D414)</f>
        <v>0</v>
      </c>
      <c r="I411" s="99">
        <f>COUNT(D412:D414)*2</f>
        <v>0</v>
      </c>
    </row>
    <row r="412" spans="1:9" ht="47.25" hidden="1">
      <c r="A412" s="27" t="s">
        <v>1928</v>
      </c>
      <c r="B412" s="19" t="s">
        <v>925</v>
      </c>
      <c r="C412" s="26"/>
      <c r="D412" s="537"/>
      <c r="E412" s="28"/>
      <c r="F412" s="26"/>
      <c r="G412" s="26"/>
      <c r="H412" s="99"/>
      <c r="I412" s="99"/>
    </row>
    <row r="413" spans="1:9" ht="63" hidden="1">
      <c r="A413" s="27" t="s">
        <v>1929</v>
      </c>
      <c r="B413" s="19" t="s">
        <v>932</v>
      </c>
      <c r="C413" s="26"/>
      <c r="D413" s="537"/>
      <c r="E413" s="28"/>
      <c r="F413" s="26"/>
      <c r="G413" s="26"/>
      <c r="H413" s="99"/>
      <c r="I413" s="99"/>
    </row>
    <row r="414" spans="1:9" ht="63" hidden="1">
      <c r="A414" s="27" t="s">
        <v>1930</v>
      </c>
      <c r="B414" s="19" t="s">
        <v>939</v>
      </c>
      <c r="C414" s="26"/>
      <c r="D414" s="537"/>
      <c r="E414" s="28"/>
      <c r="F414" s="26"/>
      <c r="G414" s="26"/>
      <c r="H414" s="99"/>
      <c r="I414" s="99"/>
    </row>
    <row r="415" spans="1:9" ht="40.15" hidden="1" customHeight="1">
      <c r="A415" s="162" t="s">
        <v>1931</v>
      </c>
      <c r="B415" s="989" t="s">
        <v>64</v>
      </c>
      <c r="C415" s="929"/>
      <c r="D415" s="929"/>
      <c r="E415" s="929"/>
      <c r="F415" s="929"/>
      <c r="G415" s="990"/>
      <c r="H415" s="99">
        <f>SUM(D416:D418)</f>
        <v>0</v>
      </c>
      <c r="I415" s="99">
        <f>COUNT(D416:D418)*2</f>
        <v>0</v>
      </c>
    </row>
    <row r="416" spans="1:9" ht="90" hidden="1">
      <c r="A416" s="27" t="s">
        <v>1932</v>
      </c>
      <c r="B416" s="30" t="s">
        <v>943</v>
      </c>
      <c r="C416" s="26"/>
      <c r="D416" s="537"/>
      <c r="E416" s="28"/>
      <c r="F416" s="26"/>
      <c r="G416" s="26"/>
      <c r="H416" s="99"/>
      <c r="I416" s="99"/>
    </row>
    <row r="417" spans="1:9" ht="60" hidden="1">
      <c r="A417" s="27" t="s">
        <v>944</v>
      </c>
      <c r="B417" s="30" t="s">
        <v>945</v>
      </c>
      <c r="C417" s="26"/>
      <c r="D417" s="537"/>
      <c r="E417" s="28"/>
      <c r="F417" s="26"/>
      <c r="G417" s="26"/>
      <c r="H417" s="99"/>
      <c r="I417" s="99"/>
    </row>
    <row r="418" spans="1:9" ht="110.25" hidden="1">
      <c r="A418" s="27" t="s">
        <v>1933</v>
      </c>
      <c r="B418" s="114" t="s">
        <v>5472</v>
      </c>
      <c r="C418" s="26"/>
      <c r="D418" s="537"/>
      <c r="E418" s="28"/>
      <c r="F418" s="26"/>
      <c r="G418" s="26"/>
      <c r="H418" s="99"/>
      <c r="I418" s="99"/>
    </row>
    <row r="419" spans="1:9" ht="40.15" customHeight="1">
      <c r="A419" s="117" t="s">
        <v>2532</v>
      </c>
      <c r="B419" s="916" t="s">
        <v>62</v>
      </c>
      <c r="C419" s="929"/>
      <c r="D419" s="929"/>
      <c r="E419" s="929"/>
      <c r="F419" s="929"/>
      <c r="G419" s="929"/>
      <c r="H419" s="733">
        <f>SUM(D420:D425)</f>
        <v>4</v>
      </c>
      <c r="I419" s="29">
        <f>COUNT(D420:D425)*2</f>
        <v>4</v>
      </c>
    </row>
    <row r="420" spans="1:9" ht="47.25" hidden="1">
      <c r="A420" s="27" t="s">
        <v>1935</v>
      </c>
      <c r="B420" s="19" t="s">
        <v>949</v>
      </c>
      <c r="C420" s="26"/>
      <c r="D420" s="537"/>
      <c r="E420" s="28"/>
      <c r="F420" s="26"/>
      <c r="G420" s="26"/>
      <c r="H420" s="99"/>
      <c r="I420" s="99"/>
    </row>
    <row r="421" spans="1:9" ht="47.25" hidden="1">
      <c r="A421" s="27" t="s">
        <v>1936</v>
      </c>
      <c r="B421" s="19" t="s">
        <v>956</v>
      </c>
      <c r="C421" s="26"/>
      <c r="D421" s="537"/>
      <c r="E421" s="28"/>
      <c r="F421" s="26"/>
      <c r="G421" s="26"/>
      <c r="H421" s="99"/>
      <c r="I421" s="99"/>
    </row>
    <row r="422" spans="1:9" ht="47.25">
      <c r="A422" s="18" t="s">
        <v>2533</v>
      </c>
      <c r="B422" s="19" t="s">
        <v>962</v>
      </c>
      <c r="C422" s="23" t="s">
        <v>968</v>
      </c>
      <c r="D422" s="618">
        <v>2</v>
      </c>
      <c r="E422" s="37" t="s">
        <v>540</v>
      </c>
      <c r="F422" s="26"/>
      <c r="G422" s="478"/>
      <c r="H422" s="733"/>
    </row>
    <row r="423" spans="1:9" ht="51" customHeight="1">
      <c r="A423" s="18"/>
      <c r="B423" s="19"/>
      <c r="C423" s="23" t="s">
        <v>967</v>
      </c>
      <c r="D423" s="618">
        <v>2</v>
      </c>
      <c r="E423" s="28" t="s">
        <v>540</v>
      </c>
      <c r="F423" s="26"/>
      <c r="G423" s="478"/>
      <c r="H423" s="733"/>
    </row>
    <row r="424" spans="1:9" ht="110.25" hidden="1">
      <c r="A424" s="27" t="s">
        <v>1937</v>
      </c>
      <c r="B424" s="51" t="s">
        <v>970</v>
      </c>
      <c r="D424" s="537"/>
      <c r="E424" s="28"/>
      <c r="F424" s="26"/>
      <c r="G424" s="26"/>
      <c r="H424" s="99"/>
      <c r="I424" s="99"/>
    </row>
    <row r="425" spans="1:9" ht="47.25" hidden="1">
      <c r="A425" s="27" t="s">
        <v>1939</v>
      </c>
      <c r="B425" s="19" t="s">
        <v>981</v>
      </c>
      <c r="C425" s="26"/>
      <c r="D425" s="537"/>
      <c r="E425" s="28"/>
      <c r="F425" s="26"/>
      <c r="G425" s="26"/>
      <c r="H425" s="99"/>
      <c r="I425" s="99"/>
    </row>
    <row r="426" spans="1:9" ht="40.15" customHeight="1">
      <c r="A426" s="135" t="s">
        <v>1940</v>
      </c>
      <c r="B426" s="989" t="s">
        <v>60</v>
      </c>
      <c r="C426" s="929"/>
      <c r="D426" s="929"/>
      <c r="E426" s="929"/>
      <c r="F426" s="929"/>
      <c r="G426" s="929"/>
      <c r="H426" s="733">
        <f>SUM(D427:D429)</f>
        <v>4</v>
      </c>
      <c r="I426" s="29">
        <f>COUNT(D427:D429)*2</f>
        <v>4</v>
      </c>
    </row>
    <row r="427" spans="1:9" ht="47.25">
      <c r="A427" s="18" t="s">
        <v>1941</v>
      </c>
      <c r="B427" s="114" t="s">
        <v>990</v>
      </c>
      <c r="C427" s="23" t="s">
        <v>991</v>
      </c>
      <c r="D427" s="618">
        <v>2</v>
      </c>
      <c r="E427" s="28" t="s">
        <v>341</v>
      </c>
      <c r="F427" s="26"/>
      <c r="G427" s="478"/>
      <c r="H427" s="733"/>
    </row>
    <row r="428" spans="1:9" ht="47.25" hidden="1">
      <c r="A428" s="27" t="s">
        <v>992</v>
      </c>
      <c r="B428" s="114" t="s">
        <v>993</v>
      </c>
      <c r="C428" s="26"/>
      <c r="D428" s="537"/>
      <c r="E428" s="28"/>
      <c r="F428" s="26"/>
      <c r="G428" s="26"/>
      <c r="H428" s="99"/>
      <c r="I428" s="99"/>
    </row>
    <row r="429" spans="1:9" ht="47.25">
      <c r="A429" s="18" t="s">
        <v>1942</v>
      </c>
      <c r="B429" s="114" t="s">
        <v>995</v>
      </c>
      <c r="C429" s="23" t="s">
        <v>6456</v>
      </c>
      <c r="D429" s="618">
        <v>2</v>
      </c>
      <c r="E429" s="28" t="s">
        <v>540</v>
      </c>
      <c r="F429" s="26"/>
      <c r="G429" s="478"/>
      <c r="H429" s="733"/>
    </row>
    <row r="430" spans="1:9" ht="40.15" hidden="1" customHeight="1">
      <c r="A430" s="162" t="s">
        <v>1945</v>
      </c>
      <c r="B430" s="989" t="s">
        <v>58</v>
      </c>
      <c r="C430" s="929"/>
      <c r="D430" s="929"/>
      <c r="E430" s="929"/>
      <c r="F430" s="929"/>
      <c r="G430" s="990"/>
      <c r="H430" s="99">
        <f>SUM(D431:D440)</f>
        <v>0</v>
      </c>
      <c r="I430" s="99">
        <f>COUNT(D431:D440)*2</f>
        <v>0</v>
      </c>
    </row>
    <row r="431" spans="1:9" ht="47.25" hidden="1">
      <c r="A431" s="27" t="s">
        <v>997</v>
      </c>
      <c r="B431" s="114" t="s">
        <v>998</v>
      </c>
      <c r="C431" s="26"/>
      <c r="D431" s="537"/>
      <c r="E431" s="28"/>
      <c r="F431" s="26"/>
      <c r="G431" s="26"/>
      <c r="H431" s="99"/>
      <c r="I431" s="99"/>
    </row>
    <row r="432" spans="1:9" ht="47.25" hidden="1">
      <c r="A432" s="27" t="s">
        <v>999</v>
      </c>
      <c r="B432" s="114" t="s">
        <v>1000</v>
      </c>
      <c r="C432" s="26"/>
      <c r="D432" s="537"/>
      <c r="E432" s="28"/>
      <c r="F432" s="26"/>
      <c r="G432" s="26"/>
      <c r="H432" s="99"/>
      <c r="I432" s="99"/>
    </row>
    <row r="433" spans="1:9" ht="47.25" hidden="1">
      <c r="A433" s="27" t="s">
        <v>1001</v>
      </c>
      <c r="B433" s="114" t="s">
        <v>1002</v>
      </c>
      <c r="C433" s="26"/>
      <c r="D433" s="537"/>
      <c r="E433" s="28"/>
      <c r="F433" s="26"/>
      <c r="G433" s="26"/>
      <c r="H433" s="99"/>
      <c r="I433" s="99"/>
    </row>
    <row r="434" spans="1:9" ht="63" hidden="1">
      <c r="A434" s="27" t="s">
        <v>1003</v>
      </c>
      <c r="B434" s="114" t="s">
        <v>1004</v>
      </c>
      <c r="C434" s="26"/>
      <c r="D434" s="537"/>
      <c r="E434" s="28"/>
      <c r="F434" s="26"/>
      <c r="G434" s="26"/>
      <c r="H434" s="99"/>
      <c r="I434" s="99"/>
    </row>
    <row r="435" spans="1:9" ht="63" hidden="1">
      <c r="A435" s="27" t="s">
        <v>1946</v>
      </c>
      <c r="B435" s="114" t="s">
        <v>1006</v>
      </c>
      <c r="C435" s="26"/>
      <c r="D435" s="537"/>
      <c r="E435" s="28"/>
      <c r="F435" s="26"/>
      <c r="G435" s="26"/>
      <c r="H435" s="99"/>
      <c r="I435" s="99"/>
    </row>
    <row r="436" spans="1:9" ht="47.25" hidden="1">
      <c r="A436" s="27" t="s">
        <v>1007</v>
      </c>
      <c r="B436" s="114" t="s">
        <v>1008</v>
      </c>
      <c r="C436" s="26"/>
      <c r="D436" s="537"/>
      <c r="E436" s="28"/>
      <c r="F436" s="26"/>
      <c r="G436" s="26"/>
      <c r="H436" s="99"/>
      <c r="I436" s="99"/>
    </row>
    <row r="437" spans="1:9" ht="31.5" hidden="1">
      <c r="A437" s="27" t="s">
        <v>1009</v>
      </c>
      <c r="B437" s="114" t="s">
        <v>1010</v>
      </c>
      <c r="C437" s="26"/>
      <c r="D437" s="537"/>
      <c r="E437" s="28"/>
      <c r="F437" s="26"/>
      <c r="G437" s="26"/>
      <c r="H437" s="99"/>
      <c r="I437" s="99"/>
    </row>
    <row r="438" spans="1:9" ht="47.25" hidden="1">
      <c r="A438" s="27" t="s">
        <v>1011</v>
      </c>
      <c r="B438" s="19" t="s">
        <v>1012</v>
      </c>
      <c r="C438" s="26"/>
      <c r="D438" s="537"/>
      <c r="E438" s="28"/>
      <c r="F438" s="26"/>
      <c r="G438" s="26"/>
      <c r="H438" s="99"/>
      <c r="I438" s="99"/>
    </row>
    <row r="439" spans="1:9" ht="47.25" hidden="1">
      <c r="A439" s="27" t="s">
        <v>1014</v>
      </c>
      <c r="B439" s="19" t="s">
        <v>1015</v>
      </c>
      <c r="C439" s="26"/>
      <c r="D439" s="537"/>
      <c r="E439" s="28"/>
      <c r="F439" s="26"/>
      <c r="G439" s="26"/>
      <c r="H439" s="99"/>
      <c r="I439" s="99"/>
    </row>
    <row r="440" spans="1:9" ht="78.75" hidden="1">
      <c r="A440" s="27" t="s">
        <v>1021</v>
      </c>
      <c r="B440" s="19" t="s">
        <v>1022</v>
      </c>
      <c r="C440" s="26"/>
      <c r="D440" s="537"/>
      <c r="E440" s="28"/>
      <c r="F440" s="26"/>
      <c r="G440" s="26"/>
      <c r="H440" s="99"/>
      <c r="I440" s="99"/>
    </row>
    <row r="441" spans="1:9" ht="40.15" hidden="1" customHeight="1">
      <c r="A441" s="162" t="s">
        <v>57</v>
      </c>
      <c r="B441" s="989" t="s">
        <v>56</v>
      </c>
      <c r="C441" s="929"/>
      <c r="D441" s="929"/>
      <c r="E441" s="929"/>
      <c r="F441" s="929"/>
      <c r="G441" s="990"/>
      <c r="H441" s="99">
        <f>SUM(D442:D444)</f>
        <v>0</v>
      </c>
      <c r="I441" s="99">
        <f>COUNT(D442:D444)*2</f>
        <v>0</v>
      </c>
    </row>
    <row r="442" spans="1:9" ht="47.25" hidden="1">
      <c r="A442" s="27" t="s">
        <v>1024</v>
      </c>
      <c r="B442" s="114" t="s">
        <v>1025</v>
      </c>
      <c r="C442" s="26"/>
      <c r="D442" s="537"/>
      <c r="E442" s="28"/>
      <c r="F442" s="26"/>
      <c r="G442" s="26"/>
      <c r="H442" s="99"/>
      <c r="I442" s="99"/>
    </row>
    <row r="443" spans="1:9" ht="63" hidden="1">
      <c r="A443" s="27" t="s">
        <v>1026</v>
      </c>
      <c r="B443" s="114" t="s">
        <v>1027</v>
      </c>
      <c r="C443" s="26"/>
      <c r="D443" s="537"/>
      <c r="E443" s="28"/>
      <c r="F443" s="26"/>
      <c r="G443" s="26"/>
      <c r="H443" s="99"/>
      <c r="I443" s="99"/>
    </row>
    <row r="444" spans="1:9" ht="47.25" hidden="1">
      <c r="A444" s="27" t="s">
        <v>1028</v>
      </c>
      <c r="B444" s="114" t="s">
        <v>1029</v>
      </c>
      <c r="C444" s="26"/>
      <c r="D444" s="537"/>
      <c r="E444" s="28"/>
      <c r="F444" s="26"/>
      <c r="G444" s="26"/>
      <c r="H444" s="99"/>
      <c r="I444" s="99"/>
    </row>
    <row r="445" spans="1:9" ht="40.15" hidden="1" customHeight="1">
      <c r="A445" s="162" t="s">
        <v>1953</v>
      </c>
      <c r="B445" s="989" t="s">
        <v>54</v>
      </c>
      <c r="C445" s="929"/>
      <c r="D445" s="929"/>
      <c r="E445" s="929"/>
      <c r="F445" s="929"/>
      <c r="G445" s="990"/>
      <c r="H445" s="99">
        <f>SUM(D446:D449)</f>
        <v>0</v>
      </c>
      <c r="I445" s="99">
        <f>COUNT(D446:D449)*2</f>
        <v>0</v>
      </c>
    </row>
    <row r="446" spans="1:9" ht="47.25" hidden="1">
      <c r="A446" s="27" t="s">
        <v>1955</v>
      </c>
      <c r="B446" s="114" t="s">
        <v>1031</v>
      </c>
      <c r="C446" s="26"/>
      <c r="D446" s="537"/>
      <c r="E446" s="28"/>
      <c r="F446" s="26"/>
      <c r="G446" s="26"/>
      <c r="H446" s="99"/>
      <c r="I446" s="99"/>
    </row>
    <row r="447" spans="1:9" ht="47.25" hidden="1">
      <c r="A447" s="27" t="s">
        <v>1036</v>
      </c>
      <c r="B447" s="114" t="s">
        <v>1037</v>
      </c>
      <c r="C447" s="26"/>
      <c r="D447" s="537"/>
      <c r="E447" s="28"/>
      <c r="F447" s="26"/>
      <c r="G447" s="26"/>
      <c r="H447" s="99"/>
      <c r="I447" s="99"/>
    </row>
    <row r="448" spans="1:9" ht="47.25" hidden="1">
      <c r="A448" s="27" t="s">
        <v>1038</v>
      </c>
      <c r="B448" s="114" t="s">
        <v>1039</v>
      </c>
      <c r="C448" s="26"/>
      <c r="D448" s="537"/>
      <c r="E448" s="28"/>
      <c r="F448" s="26"/>
      <c r="G448" s="26"/>
      <c r="H448" s="99"/>
      <c r="I448" s="99"/>
    </row>
    <row r="449" spans="1:9" ht="47.25" hidden="1">
      <c r="A449" s="27" t="s">
        <v>1040</v>
      </c>
      <c r="B449" s="114" t="s">
        <v>1041</v>
      </c>
      <c r="C449" s="26"/>
      <c r="D449" s="537"/>
      <c r="E449" s="28"/>
      <c r="F449" s="26"/>
      <c r="G449" s="26"/>
      <c r="H449" s="99"/>
      <c r="I449" s="99"/>
    </row>
    <row r="450" spans="1:9" ht="40.15" hidden="1" customHeight="1">
      <c r="A450" s="162" t="s">
        <v>1960</v>
      </c>
      <c r="B450" s="916" t="s">
        <v>52</v>
      </c>
      <c r="C450" s="929"/>
      <c r="D450" s="929"/>
      <c r="E450" s="929"/>
      <c r="F450" s="929"/>
      <c r="G450" s="990"/>
      <c r="H450" s="99">
        <f>SUM(D451:D453)</f>
        <v>0</v>
      </c>
      <c r="I450" s="99">
        <f>COUNT(D451:D453)*2</f>
        <v>0</v>
      </c>
    </row>
    <row r="451" spans="1:9" ht="63" hidden="1">
      <c r="A451" s="27" t="s">
        <v>2541</v>
      </c>
      <c r="B451" s="19" t="s">
        <v>1043</v>
      </c>
      <c r="C451" s="114"/>
      <c r="D451" s="537"/>
      <c r="E451" s="28"/>
      <c r="F451" s="26"/>
      <c r="G451" s="26"/>
      <c r="H451" s="99"/>
      <c r="I451" s="99"/>
    </row>
    <row r="452" spans="1:9" ht="47.25" hidden="1">
      <c r="A452" s="27" t="s">
        <v>1961</v>
      </c>
      <c r="B452" s="19" t="s">
        <v>1047</v>
      </c>
      <c r="C452" s="26"/>
      <c r="D452" s="537"/>
      <c r="E452" s="28"/>
      <c r="F452" s="26"/>
      <c r="G452" s="26"/>
      <c r="H452" s="99"/>
      <c r="I452" s="99"/>
    </row>
    <row r="453" spans="1:9" ht="94.5" hidden="1">
      <c r="A453" s="27" t="s">
        <v>1054</v>
      </c>
      <c r="B453" s="19" t="s">
        <v>1059</v>
      </c>
      <c r="C453" s="26"/>
      <c r="D453" s="537"/>
      <c r="E453" s="28"/>
      <c r="F453" s="26"/>
      <c r="G453" s="26"/>
      <c r="H453" s="99"/>
      <c r="I453" s="99"/>
    </row>
    <row r="454" spans="1:9" ht="15.75">
      <c r="A454" s="18"/>
      <c r="B454" s="1003" t="s">
        <v>4720</v>
      </c>
      <c r="C454" s="929"/>
      <c r="D454" s="929"/>
      <c r="E454" s="929"/>
      <c r="F454" s="929"/>
      <c r="G454" s="929"/>
      <c r="H454" s="733"/>
    </row>
    <row r="455" spans="1:9" ht="40.15" customHeight="1">
      <c r="A455" s="135" t="s">
        <v>51</v>
      </c>
      <c r="B455" s="989" t="s">
        <v>50</v>
      </c>
      <c r="C455" s="929"/>
      <c r="D455" s="929"/>
      <c r="E455" s="929"/>
      <c r="F455" s="929"/>
      <c r="G455" s="929"/>
      <c r="H455" s="733">
        <f>SUM(D456:D480)</f>
        <v>50</v>
      </c>
      <c r="I455" s="29">
        <f>COUNT(D456:D480)*2</f>
        <v>50</v>
      </c>
    </row>
    <row r="456" spans="1:9" ht="63">
      <c r="A456" s="18" t="s">
        <v>1060</v>
      </c>
      <c r="B456" s="114" t="s">
        <v>1061</v>
      </c>
      <c r="C456" s="114" t="s">
        <v>2547</v>
      </c>
      <c r="D456" s="624">
        <v>2</v>
      </c>
      <c r="E456" s="28" t="s">
        <v>653</v>
      </c>
      <c r="F456" s="66" t="s">
        <v>6457</v>
      </c>
      <c r="G456" s="478"/>
      <c r="H456" s="733"/>
    </row>
    <row r="457" spans="1:9" ht="45">
      <c r="A457" s="18"/>
      <c r="B457" s="114"/>
      <c r="C457" s="50" t="s">
        <v>6458</v>
      </c>
      <c r="D457" s="624">
        <v>2</v>
      </c>
      <c r="E457" s="28" t="s">
        <v>648</v>
      </c>
      <c r="F457" s="50" t="s">
        <v>6459</v>
      </c>
      <c r="G457" s="478"/>
      <c r="H457" s="733"/>
    </row>
    <row r="458" spans="1:9" ht="94.5">
      <c r="A458" s="18" t="s">
        <v>1062</v>
      </c>
      <c r="B458" s="114" t="s">
        <v>1063</v>
      </c>
      <c r="C458" s="50" t="s">
        <v>6460</v>
      </c>
      <c r="D458" s="618">
        <v>2</v>
      </c>
      <c r="E458" s="28" t="s">
        <v>653</v>
      </c>
      <c r="F458" s="26"/>
      <c r="G458" s="478"/>
      <c r="H458" s="733"/>
    </row>
    <row r="459" spans="1:9" ht="45">
      <c r="A459" s="18"/>
      <c r="B459" s="114"/>
      <c r="C459" s="50" t="s">
        <v>6461</v>
      </c>
      <c r="D459" s="618">
        <v>2</v>
      </c>
      <c r="E459" s="28" t="s">
        <v>653</v>
      </c>
      <c r="F459" s="26"/>
      <c r="G459" s="478"/>
      <c r="H459" s="733"/>
    </row>
    <row r="460" spans="1:9" ht="60">
      <c r="A460" s="18"/>
      <c r="B460" s="114"/>
      <c r="C460" s="50" t="s">
        <v>6462</v>
      </c>
      <c r="D460" s="618">
        <v>2</v>
      </c>
      <c r="E460" s="28" t="s">
        <v>653</v>
      </c>
      <c r="F460" s="26"/>
      <c r="G460" s="478"/>
      <c r="H460" s="733"/>
    </row>
    <row r="461" spans="1:9" ht="15.75">
      <c r="A461" s="18"/>
      <c r="B461" s="114"/>
      <c r="C461" s="50" t="s">
        <v>6463</v>
      </c>
      <c r="D461" s="618">
        <v>2</v>
      </c>
      <c r="E461" s="28" t="s">
        <v>653</v>
      </c>
      <c r="F461" s="26"/>
      <c r="G461" s="478"/>
      <c r="H461" s="733"/>
    </row>
    <row r="462" spans="1:9" ht="15.75">
      <c r="A462" s="18"/>
      <c r="B462" s="114"/>
      <c r="C462" s="50" t="s">
        <v>6464</v>
      </c>
      <c r="D462" s="618">
        <v>2</v>
      </c>
      <c r="E462" s="28" t="s">
        <v>653</v>
      </c>
      <c r="F462" s="26"/>
      <c r="G462" s="478"/>
      <c r="H462" s="733"/>
    </row>
    <row r="463" spans="1:9" ht="15.75">
      <c r="A463" s="18"/>
      <c r="B463" s="114"/>
      <c r="C463" s="50" t="s">
        <v>6465</v>
      </c>
      <c r="D463" s="618">
        <v>2</v>
      </c>
      <c r="E463" s="28" t="s">
        <v>653</v>
      </c>
      <c r="F463" s="26"/>
      <c r="G463" s="478"/>
      <c r="H463" s="733"/>
    </row>
    <row r="464" spans="1:9" ht="33" customHeight="1">
      <c r="A464" s="18"/>
      <c r="B464" s="114"/>
      <c r="C464" s="50" t="s">
        <v>6466</v>
      </c>
      <c r="D464" s="618">
        <v>2</v>
      </c>
      <c r="E464" s="28" t="s">
        <v>653</v>
      </c>
      <c r="F464" s="26"/>
      <c r="G464" s="478"/>
      <c r="H464" s="733"/>
    </row>
    <row r="465" spans="1:8" ht="30">
      <c r="A465" s="18"/>
      <c r="B465" s="114"/>
      <c r="C465" s="50" t="s">
        <v>6467</v>
      </c>
      <c r="D465" s="618">
        <v>2</v>
      </c>
      <c r="E465" s="28" t="s">
        <v>653</v>
      </c>
      <c r="F465" s="26"/>
      <c r="G465" s="478"/>
      <c r="H465" s="733"/>
    </row>
    <row r="466" spans="1:8" ht="30">
      <c r="A466" s="18"/>
      <c r="B466" s="114"/>
      <c r="C466" s="50" t="s">
        <v>6468</v>
      </c>
      <c r="D466" s="618">
        <v>2</v>
      </c>
      <c r="E466" s="28" t="s">
        <v>653</v>
      </c>
      <c r="F466" s="26"/>
      <c r="G466" s="478"/>
      <c r="H466" s="733"/>
    </row>
    <row r="467" spans="1:8" ht="15.75">
      <c r="A467" s="18"/>
      <c r="B467" s="114"/>
      <c r="C467" s="50" t="s">
        <v>6469</v>
      </c>
      <c r="D467" s="618">
        <v>2</v>
      </c>
      <c r="E467" s="28" t="s">
        <v>653</v>
      </c>
      <c r="F467" s="26"/>
      <c r="G467" s="478"/>
      <c r="H467" s="733"/>
    </row>
    <row r="468" spans="1:8" ht="45">
      <c r="A468" s="18"/>
      <c r="B468" s="114"/>
      <c r="C468" s="50" t="s">
        <v>6470</v>
      </c>
      <c r="D468" s="618">
        <v>2</v>
      </c>
      <c r="E468" s="28" t="s">
        <v>653</v>
      </c>
      <c r="F468" s="26"/>
      <c r="G468" s="478"/>
      <c r="H468" s="733"/>
    </row>
    <row r="469" spans="1:8" ht="30">
      <c r="A469" s="18"/>
      <c r="B469" s="114"/>
      <c r="C469" s="50" t="s">
        <v>6471</v>
      </c>
      <c r="D469" s="618">
        <v>2</v>
      </c>
      <c r="E469" s="28" t="s">
        <v>653</v>
      </c>
      <c r="F469" s="26"/>
      <c r="G469" s="478"/>
      <c r="H469" s="733"/>
    </row>
    <row r="470" spans="1:8" ht="78.75">
      <c r="A470" s="18" t="s">
        <v>1064</v>
      </c>
      <c r="B470" s="114" t="s">
        <v>1065</v>
      </c>
      <c r="C470" s="50" t="s">
        <v>6472</v>
      </c>
      <c r="D470" s="622">
        <v>2</v>
      </c>
      <c r="E470" s="28" t="s">
        <v>653</v>
      </c>
      <c r="F470" s="50" t="s">
        <v>6473</v>
      </c>
      <c r="G470" s="478"/>
      <c r="H470" s="733"/>
    </row>
    <row r="471" spans="1:8" ht="84.75" customHeight="1">
      <c r="A471" s="18" t="s">
        <v>1066</v>
      </c>
      <c r="B471" s="114" t="s">
        <v>1067</v>
      </c>
      <c r="C471" s="50" t="s">
        <v>6474</v>
      </c>
      <c r="D471" s="618">
        <v>2</v>
      </c>
      <c r="E471" s="28" t="s">
        <v>653</v>
      </c>
      <c r="F471" s="26"/>
      <c r="G471" s="478"/>
      <c r="H471" s="733"/>
    </row>
    <row r="472" spans="1:8" ht="94.5">
      <c r="A472" s="18" t="s">
        <v>1068</v>
      </c>
      <c r="B472" s="114" t="s">
        <v>1069</v>
      </c>
      <c r="C472" s="50" t="s">
        <v>6475</v>
      </c>
      <c r="D472" s="618">
        <v>2</v>
      </c>
      <c r="E472" s="28" t="s">
        <v>653</v>
      </c>
      <c r="F472" s="26"/>
      <c r="G472" s="478"/>
      <c r="H472" s="733"/>
    </row>
    <row r="473" spans="1:8" ht="45">
      <c r="A473" s="18"/>
      <c r="B473" s="114"/>
      <c r="C473" s="50" t="s">
        <v>6476</v>
      </c>
      <c r="D473" s="618">
        <v>2</v>
      </c>
      <c r="E473" s="28" t="s">
        <v>653</v>
      </c>
      <c r="F473" s="26"/>
      <c r="G473" s="478"/>
      <c r="H473" s="733"/>
    </row>
    <row r="474" spans="1:8" ht="62.25" customHeight="1">
      <c r="A474" s="18" t="s">
        <v>1070</v>
      </c>
      <c r="B474" s="30" t="s">
        <v>1071</v>
      </c>
      <c r="C474" s="50" t="s">
        <v>6477</v>
      </c>
      <c r="D474" s="618">
        <v>2</v>
      </c>
      <c r="E474" s="28" t="s">
        <v>934</v>
      </c>
      <c r="F474" s="26"/>
      <c r="G474" s="478"/>
      <c r="H474" s="733"/>
    </row>
    <row r="475" spans="1:8" ht="30">
      <c r="A475" s="18"/>
      <c r="B475" s="30"/>
      <c r="C475" s="50" t="s">
        <v>6478</v>
      </c>
      <c r="D475" s="618">
        <v>2</v>
      </c>
      <c r="E475" s="28" t="s">
        <v>934</v>
      </c>
      <c r="F475" s="26"/>
      <c r="G475" s="478"/>
      <c r="H475" s="733"/>
    </row>
    <row r="476" spans="1:8">
      <c r="A476" s="18"/>
      <c r="B476" s="30"/>
      <c r="C476" s="50" t="s">
        <v>6479</v>
      </c>
      <c r="D476" s="618">
        <v>2</v>
      </c>
      <c r="E476" s="28" t="s">
        <v>934</v>
      </c>
      <c r="F476" s="26"/>
      <c r="G476" s="478"/>
      <c r="H476" s="733"/>
    </row>
    <row r="477" spans="1:8">
      <c r="A477" s="18"/>
      <c r="B477" s="30"/>
      <c r="C477" s="50" t="s">
        <v>6480</v>
      </c>
      <c r="D477" s="618">
        <v>2</v>
      </c>
      <c r="E477" s="28" t="s">
        <v>934</v>
      </c>
      <c r="F477" s="26"/>
      <c r="G477" s="478"/>
      <c r="H477" s="733"/>
    </row>
    <row r="478" spans="1:8" ht="30">
      <c r="A478" s="18"/>
      <c r="B478" s="30"/>
      <c r="C478" s="50" t="s">
        <v>6481</v>
      </c>
      <c r="D478" s="618">
        <v>2</v>
      </c>
      <c r="E478" s="28" t="s">
        <v>934</v>
      </c>
      <c r="F478" s="26"/>
      <c r="G478" s="478"/>
      <c r="H478" s="733"/>
    </row>
    <row r="479" spans="1:8">
      <c r="A479" s="18"/>
      <c r="B479" s="30"/>
      <c r="C479" s="50" t="s">
        <v>6482</v>
      </c>
      <c r="D479" s="618">
        <v>2</v>
      </c>
      <c r="E479" s="28" t="s">
        <v>934</v>
      </c>
      <c r="F479" s="26"/>
      <c r="G479" s="478"/>
      <c r="H479" s="733"/>
    </row>
    <row r="480" spans="1:8">
      <c r="A480" s="18"/>
      <c r="B480" s="30"/>
      <c r="C480" s="50" t="s">
        <v>6483</v>
      </c>
      <c r="D480" s="618">
        <v>2</v>
      </c>
      <c r="E480" s="28" t="s">
        <v>934</v>
      </c>
      <c r="F480" s="26"/>
      <c r="G480" s="478"/>
      <c r="H480" s="733"/>
    </row>
    <row r="481" spans="1:9" ht="40.15" hidden="1" customHeight="1">
      <c r="A481" s="162" t="s">
        <v>49</v>
      </c>
      <c r="B481" s="989" t="s">
        <v>48</v>
      </c>
      <c r="C481" s="929"/>
      <c r="D481" s="929"/>
      <c r="E481" s="929"/>
      <c r="F481" s="929"/>
      <c r="G481" s="990"/>
      <c r="H481" s="99">
        <f>SUM(D482:D492)</f>
        <v>0</v>
      </c>
      <c r="I481" s="99">
        <f>COUNT(D482:D492)*2</f>
        <v>0</v>
      </c>
    </row>
    <row r="482" spans="1:9" ht="90" hidden="1">
      <c r="A482" s="27" t="s">
        <v>1072</v>
      </c>
      <c r="B482" s="23" t="s">
        <v>1970</v>
      </c>
      <c r="C482" s="26"/>
      <c r="D482" s="537"/>
      <c r="E482" s="28"/>
      <c r="F482" s="26"/>
      <c r="G482" s="499"/>
      <c r="H482" s="99"/>
      <c r="I482" s="99"/>
    </row>
    <row r="483" spans="1:9" ht="60" hidden="1">
      <c r="A483" s="27" t="s">
        <v>1073</v>
      </c>
      <c r="B483" s="23" t="s">
        <v>1981</v>
      </c>
      <c r="C483" s="26"/>
      <c r="D483" s="537"/>
      <c r="E483" s="28"/>
      <c r="F483" s="26"/>
      <c r="G483" s="499"/>
      <c r="H483" s="99"/>
      <c r="I483" s="99"/>
    </row>
    <row r="484" spans="1:9" ht="60" hidden="1">
      <c r="A484" s="27" t="s">
        <v>1075</v>
      </c>
      <c r="B484" s="172" t="s">
        <v>1991</v>
      </c>
      <c r="C484" s="26"/>
      <c r="D484" s="537"/>
      <c r="E484" s="28"/>
      <c r="F484" s="26"/>
      <c r="G484" s="499"/>
      <c r="H484" s="99"/>
      <c r="I484" s="99"/>
    </row>
    <row r="485" spans="1:9" ht="60" hidden="1">
      <c r="A485" s="27" t="s">
        <v>1076</v>
      </c>
      <c r="B485" s="23" t="s">
        <v>1074</v>
      </c>
      <c r="C485" s="26"/>
      <c r="D485" s="537"/>
      <c r="E485" s="28"/>
      <c r="F485" s="26"/>
      <c r="G485" s="499"/>
      <c r="H485" s="99"/>
      <c r="I485" s="99"/>
    </row>
    <row r="486" spans="1:9" ht="75" hidden="1">
      <c r="A486" s="27" t="s">
        <v>2001</v>
      </c>
      <c r="B486" s="23" t="s">
        <v>2002</v>
      </c>
      <c r="C486" s="26"/>
      <c r="D486" s="537"/>
      <c r="E486" s="28"/>
      <c r="F486" s="26"/>
      <c r="G486" s="499"/>
      <c r="H486" s="99"/>
      <c r="I486" s="99"/>
    </row>
    <row r="487" spans="1:9" ht="60" hidden="1">
      <c r="A487" s="27" t="s">
        <v>2007</v>
      </c>
      <c r="B487" s="23" t="s">
        <v>2008</v>
      </c>
      <c r="C487" s="26"/>
      <c r="D487" s="537"/>
      <c r="E487" s="28"/>
      <c r="F487" s="26"/>
      <c r="G487" s="499"/>
      <c r="H487" s="99"/>
      <c r="I487" s="99"/>
    </row>
    <row r="488" spans="1:9" ht="75" hidden="1">
      <c r="A488" s="27" t="s">
        <v>2019</v>
      </c>
      <c r="B488" s="23" t="s">
        <v>2020</v>
      </c>
      <c r="C488" s="26"/>
      <c r="D488" s="537"/>
      <c r="E488" s="28"/>
      <c r="F488" s="26"/>
      <c r="G488" s="499"/>
      <c r="H488" s="99"/>
      <c r="I488" s="99"/>
    </row>
    <row r="489" spans="1:9" ht="75" hidden="1">
      <c r="A489" s="27" t="s">
        <v>2024</v>
      </c>
      <c r="B489" s="23" t="s">
        <v>2025</v>
      </c>
      <c r="C489" s="26"/>
      <c r="D489" s="537"/>
      <c r="E489" s="28"/>
      <c r="F489" s="26"/>
      <c r="G489" s="499"/>
      <c r="H489" s="99"/>
      <c r="I489" s="99"/>
    </row>
    <row r="490" spans="1:9" ht="45" hidden="1">
      <c r="A490" s="27" t="s">
        <v>2032</v>
      </c>
      <c r="B490" s="23" t="s">
        <v>2033</v>
      </c>
      <c r="C490" s="26"/>
      <c r="D490" s="537"/>
      <c r="E490" s="28"/>
      <c r="F490" s="26"/>
      <c r="G490" s="499"/>
      <c r="H490" s="99"/>
      <c r="I490" s="99"/>
    </row>
    <row r="491" spans="1:9" ht="60" hidden="1">
      <c r="A491" s="27" t="s">
        <v>2036</v>
      </c>
      <c r="B491" s="23" t="s">
        <v>2037</v>
      </c>
      <c r="C491" s="26"/>
      <c r="D491" s="537"/>
      <c r="E491" s="28"/>
      <c r="F491" s="26"/>
      <c r="G491" s="499"/>
      <c r="H491" s="99"/>
      <c r="I491" s="99"/>
    </row>
    <row r="492" spans="1:9" ht="75" hidden="1">
      <c r="A492" s="27" t="s">
        <v>2044</v>
      </c>
      <c r="B492" s="23" t="s">
        <v>2045</v>
      </c>
      <c r="C492" s="26"/>
      <c r="D492" s="537"/>
      <c r="E492" s="28"/>
      <c r="F492" s="26"/>
      <c r="G492" s="499"/>
      <c r="H492" s="99"/>
      <c r="I492" s="99"/>
    </row>
    <row r="493" spans="1:9" ht="40.15" hidden="1" customHeight="1">
      <c r="A493" s="162" t="s">
        <v>47</v>
      </c>
      <c r="B493" s="989" t="s">
        <v>46</v>
      </c>
      <c r="C493" s="929"/>
      <c r="D493" s="929"/>
      <c r="E493" s="929"/>
      <c r="F493" s="929"/>
      <c r="G493" s="990"/>
      <c r="H493" s="99">
        <f>SUM(D494:D499)</f>
        <v>0</v>
      </c>
      <c r="I493" s="99">
        <f>COUNT(D494:D499)*2</f>
        <v>0</v>
      </c>
    </row>
    <row r="494" spans="1:9" ht="90" hidden="1">
      <c r="A494" s="27" t="s">
        <v>1077</v>
      </c>
      <c r="B494" s="23" t="s">
        <v>2049</v>
      </c>
      <c r="C494" s="26"/>
      <c r="D494" s="537"/>
      <c r="E494" s="28"/>
      <c r="F494" s="26"/>
      <c r="G494" s="499"/>
      <c r="H494" s="99"/>
      <c r="I494" s="99"/>
    </row>
    <row r="495" spans="1:9" ht="90" hidden="1">
      <c r="A495" s="27" t="s">
        <v>1078</v>
      </c>
      <c r="B495" s="23" t="s">
        <v>2058</v>
      </c>
      <c r="C495" s="26"/>
      <c r="D495" s="537"/>
      <c r="E495" s="28"/>
      <c r="F495" s="26"/>
      <c r="G495" s="499"/>
      <c r="H495" s="99"/>
      <c r="I495" s="99"/>
    </row>
    <row r="496" spans="1:9" ht="60" hidden="1">
      <c r="A496" s="27" t="s">
        <v>1079</v>
      </c>
      <c r="B496" s="23" t="s">
        <v>2061</v>
      </c>
      <c r="C496" s="26"/>
      <c r="D496" s="537"/>
      <c r="E496" s="28"/>
      <c r="F496" s="26"/>
      <c r="G496" s="499"/>
      <c r="H496" s="99"/>
      <c r="I496" s="99"/>
    </row>
    <row r="497" spans="1:9" ht="90" hidden="1">
      <c r="A497" s="27" t="s">
        <v>2066</v>
      </c>
      <c r="B497" s="23" t="s">
        <v>2067</v>
      </c>
      <c r="C497" s="26"/>
      <c r="D497" s="537"/>
      <c r="E497" s="28"/>
      <c r="F497" s="26"/>
      <c r="G497" s="499"/>
      <c r="H497" s="99"/>
      <c r="I497" s="99"/>
    </row>
    <row r="498" spans="1:9" ht="75" hidden="1">
      <c r="A498" s="27" t="s">
        <v>1081</v>
      </c>
      <c r="B498" s="23" t="s">
        <v>6226</v>
      </c>
      <c r="C498" s="26"/>
      <c r="D498" s="537"/>
      <c r="E498" s="28"/>
      <c r="F498" s="26"/>
      <c r="G498" s="499"/>
      <c r="H498" s="99"/>
      <c r="I498" s="99"/>
    </row>
    <row r="499" spans="1:9" ht="63" hidden="1">
      <c r="A499" s="27" t="s">
        <v>6224</v>
      </c>
      <c r="B499" s="116" t="s">
        <v>1082</v>
      </c>
      <c r="C499" s="26"/>
      <c r="D499" s="537"/>
      <c r="E499" s="28"/>
      <c r="F499" s="26"/>
      <c r="G499" s="499"/>
      <c r="H499" s="99"/>
      <c r="I499" s="99"/>
    </row>
    <row r="500" spans="1:9" ht="40.15" customHeight="1">
      <c r="A500" s="135" t="s">
        <v>45</v>
      </c>
      <c r="B500" s="916" t="s">
        <v>44</v>
      </c>
      <c r="C500" s="929"/>
      <c r="D500" s="929"/>
      <c r="E500" s="929"/>
      <c r="F500" s="929"/>
      <c r="G500" s="929"/>
      <c r="H500" s="733">
        <f>SUM(D501:D527)</f>
        <v>44</v>
      </c>
      <c r="I500" s="29">
        <f>COUNT(D501:D527)*2</f>
        <v>44</v>
      </c>
    </row>
    <row r="501" spans="1:9" ht="54.75" customHeight="1">
      <c r="A501" s="18" t="s">
        <v>1083</v>
      </c>
      <c r="B501" s="19" t="s">
        <v>1084</v>
      </c>
      <c r="C501" s="30" t="s">
        <v>6484</v>
      </c>
      <c r="D501" s="618">
        <v>2</v>
      </c>
      <c r="E501" s="28" t="s">
        <v>653</v>
      </c>
      <c r="F501" s="26"/>
      <c r="G501" s="478"/>
      <c r="H501" s="733"/>
    </row>
    <row r="502" spans="1:9" ht="95.25" customHeight="1">
      <c r="A502" s="18"/>
      <c r="B502" s="19"/>
      <c r="C502" s="30" t="s">
        <v>6485</v>
      </c>
      <c r="D502" s="618">
        <v>2</v>
      </c>
      <c r="E502" s="28" t="s">
        <v>653</v>
      </c>
      <c r="F502" s="30" t="s">
        <v>6486</v>
      </c>
      <c r="G502" s="478"/>
      <c r="H502" s="733"/>
    </row>
    <row r="503" spans="1:9" ht="77.25" customHeight="1">
      <c r="A503" s="18"/>
      <c r="B503" s="19"/>
      <c r="C503" s="30" t="s">
        <v>6487</v>
      </c>
      <c r="D503" s="618">
        <v>2</v>
      </c>
      <c r="E503" s="28" t="s">
        <v>653</v>
      </c>
      <c r="F503" s="30" t="s">
        <v>6488</v>
      </c>
      <c r="G503" s="478"/>
      <c r="H503" s="733"/>
    </row>
    <row r="504" spans="1:9" ht="45">
      <c r="A504" s="18"/>
      <c r="B504" s="19"/>
      <c r="C504" s="30" t="s">
        <v>6489</v>
      </c>
      <c r="D504" s="618">
        <v>2</v>
      </c>
      <c r="E504" s="28" t="s">
        <v>648</v>
      </c>
      <c r="F504" s="30" t="s">
        <v>6490</v>
      </c>
      <c r="G504" s="478"/>
      <c r="H504" s="733"/>
    </row>
    <row r="505" spans="1:9" ht="30">
      <c r="A505" s="18"/>
      <c r="B505" s="19"/>
      <c r="C505" s="30" t="s">
        <v>6491</v>
      </c>
      <c r="D505" s="618">
        <v>2</v>
      </c>
      <c r="E505" s="28" t="s">
        <v>420</v>
      </c>
      <c r="F505" s="30" t="s">
        <v>6492</v>
      </c>
      <c r="G505" s="478"/>
      <c r="H505" s="733"/>
    </row>
    <row r="506" spans="1:9" ht="45">
      <c r="A506" s="18"/>
      <c r="B506" s="19"/>
      <c r="C506" s="30" t="s">
        <v>6493</v>
      </c>
      <c r="D506" s="620">
        <v>2</v>
      </c>
      <c r="E506" s="28" t="s">
        <v>420</v>
      </c>
      <c r="F506" s="123" t="s">
        <v>6494</v>
      </c>
      <c r="G506" s="478"/>
      <c r="H506" s="733"/>
    </row>
    <row r="507" spans="1:9" ht="45">
      <c r="A507" s="18"/>
      <c r="B507" s="19"/>
      <c r="C507" s="123" t="s">
        <v>6495</v>
      </c>
      <c r="D507" s="618">
        <v>2</v>
      </c>
      <c r="E507" s="28" t="s">
        <v>271</v>
      </c>
      <c r="F507" s="30" t="s">
        <v>6496</v>
      </c>
      <c r="G507" s="478"/>
      <c r="H507" s="733"/>
    </row>
    <row r="508" spans="1:9" ht="63" customHeight="1">
      <c r="A508" s="18"/>
      <c r="B508" s="19"/>
      <c r="C508" s="30" t="s">
        <v>6497</v>
      </c>
      <c r="D508" s="618">
        <v>2</v>
      </c>
      <c r="E508" s="28" t="s">
        <v>271</v>
      </c>
      <c r="F508" s="26"/>
      <c r="G508" s="478"/>
      <c r="H508" s="733"/>
    </row>
    <row r="509" spans="1:9" ht="34.5" customHeight="1">
      <c r="A509" s="18"/>
      <c r="B509" s="19"/>
      <c r="C509" s="30" t="s">
        <v>6498</v>
      </c>
      <c r="D509" s="618">
        <v>2</v>
      </c>
      <c r="E509" s="28" t="s">
        <v>271</v>
      </c>
      <c r="F509" s="30" t="s">
        <v>6499</v>
      </c>
      <c r="G509" s="478"/>
      <c r="H509" s="733"/>
    </row>
    <row r="510" spans="1:9" ht="45">
      <c r="A510" s="18"/>
      <c r="B510" s="19"/>
      <c r="C510" s="30" t="s">
        <v>6500</v>
      </c>
      <c r="D510" s="618">
        <v>2</v>
      </c>
      <c r="E510" s="28" t="s">
        <v>420</v>
      </c>
      <c r="F510" s="30" t="s">
        <v>6501</v>
      </c>
      <c r="G510" s="478"/>
      <c r="H510" s="733"/>
    </row>
    <row r="511" spans="1:9" ht="30">
      <c r="A511" s="18"/>
      <c r="B511" s="19"/>
      <c r="C511" s="30" t="s">
        <v>6502</v>
      </c>
      <c r="D511" s="618">
        <v>2</v>
      </c>
      <c r="E511" s="28" t="s">
        <v>341</v>
      </c>
      <c r="F511" s="30"/>
      <c r="G511" s="478"/>
      <c r="H511" s="733"/>
    </row>
    <row r="512" spans="1:9" ht="93.75" customHeight="1">
      <c r="A512" s="18"/>
      <c r="B512" s="19"/>
      <c r="C512" s="30" t="s">
        <v>6503</v>
      </c>
      <c r="D512" s="618">
        <v>2</v>
      </c>
      <c r="E512" s="28" t="s">
        <v>540</v>
      </c>
      <c r="F512" s="30"/>
      <c r="G512" s="478"/>
      <c r="H512" s="733"/>
    </row>
    <row r="513" spans="1:9" ht="30">
      <c r="A513" s="18"/>
      <c r="B513" s="19"/>
      <c r="C513" s="30" t="s">
        <v>6504</v>
      </c>
      <c r="D513" s="618">
        <v>2</v>
      </c>
      <c r="E513" s="28" t="s">
        <v>540</v>
      </c>
      <c r="F513" s="26"/>
      <c r="G513" s="478"/>
      <c r="H513" s="733"/>
    </row>
    <row r="514" spans="1:9" ht="30">
      <c r="A514" s="18"/>
      <c r="B514" s="19"/>
      <c r="C514" s="30" t="s">
        <v>6505</v>
      </c>
      <c r="D514" s="618">
        <v>2</v>
      </c>
      <c r="E514" s="28" t="s">
        <v>540</v>
      </c>
      <c r="F514" s="26"/>
      <c r="G514" s="478"/>
      <c r="H514" s="733"/>
    </row>
    <row r="515" spans="1:9" ht="45">
      <c r="A515" s="18"/>
      <c r="B515" s="19"/>
      <c r="C515" s="30" t="s">
        <v>6506</v>
      </c>
      <c r="D515" s="618">
        <v>2</v>
      </c>
      <c r="E515" s="28" t="s">
        <v>540</v>
      </c>
      <c r="F515" s="26"/>
      <c r="G515" s="478"/>
      <c r="H515" s="733"/>
    </row>
    <row r="516" spans="1:9" ht="45">
      <c r="A516" s="18"/>
      <c r="B516" s="19"/>
      <c r="C516" s="30" t="s">
        <v>6507</v>
      </c>
      <c r="D516" s="618">
        <v>2</v>
      </c>
      <c r="E516" s="28" t="s">
        <v>420</v>
      </c>
      <c r="F516" s="26"/>
      <c r="G516" s="478"/>
      <c r="H516" s="733"/>
    </row>
    <row r="517" spans="1:9" ht="30">
      <c r="A517" s="18"/>
      <c r="B517" s="19"/>
      <c r="C517" s="30" t="s">
        <v>6508</v>
      </c>
      <c r="D517" s="618">
        <v>2</v>
      </c>
      <c r="E517" s="28" t="s">
        <v>420</v>
      </c>
      <c r="F517" s="26"/>
      <c r="G517" s="478"/>
      <c r="H517" s="733"/>
    </row>
    <row r="518" spans="1:9" ht="81.75" customHeight="1">
      <c r="A518" s="18" t="s">
        <v>1085</v>
      </c>
      <c r="B518" s="23" t="s">
        <v>1086</v>
      </c>
      <c r="C518" s="50" t="s">
        <v>6509</v>
      </c>
      <c r="D518" s="618">
        <v>2</v>
      </c>
      <c r="E518" s="28" t="s">
        <v>540</v>
      </c>
      <c r="F518" s="26"/>
      <c r="G518" s="478"/>
      <c r="H518" s="733"/>
    </row>
    <row r="519" spans="1:9" ht="63" hidden="1">
      <c r="A519" s="27" t="s">
        <v>1087</v>
      </c>
      <c r="B519" s="19" t="s">
        <v>1088</v>
      </c>
      <c r="C519" s="26"/>
      <c r="D519" s="537"/>
      <c r="E519" s="28"/>
      <c r="F519" s="26"/>
      <c r="G519" s="26"/>
      <c r="H519" s="99"/>
      <c r="I519" s="99"/>
    </row>
    <row r="520" spans="1:9" ht="47.25" hidden="1">
      <c r="A520" s="27" t="s">
        <v>1089</v>
      </c>
      <c r="B520" s="19" t="s">
        <v>6227</v>
      </c>
      <c r="C520" s="26"/>
      <c r="D520" s="537"/>
      <c r="E520" s="28"/>
      <c r="F520" s="26"/>
      <c r="G520" s="26"/>
      <c r="H520" s="99"/>
      <c r="I520" s="99"/>
    </row>
    <row r="521" spans="1:9" ht="47.25" hidden="1">
      <c r="A521" s="27" t="s">
        <v>1090</v>
      </c>
      <c r="B521" s="19" t="s">
        <v>6228</v>
      </c>
      <c r="C521" s="26"/>
      <c r="D521" s="537"/>
      <c r="E521" s="28"/>
      <c r="F521" s="26"/>
      <c r="G521" s="26"/>
      <c r="H521" s="99"/>
      <c r="I521" s="99"/>
    </row>
    <row r="522" spans="1:9" ht="47.25" hidden="1">
      <c r="A522" s="27" t="s">
        <v>1092</v>
      </c>
      <c r="B522" s="19" t="s">
        <v>6229</v>
      </c>
      <c r="C522" s="26"/>
      <c r="D522" s="537"/>
      <c r="E522" s="28"/>
      <c r="F522" s="26"/>
      <c r="G522" s="26"/>
      <c r="H522" s="99"/>
      <c r="I522" s="99"/>
    </row>
    <row r="523" spans="1:9" ht="87" customHeight="1">
      <c r="A523" s="18" t="s">
        <v>1094</v>
      </c>
      <c r="B523" s="19" t="s">
        <v>1091</v>
      </c>
      <c r="C523" s="50" t="s">
        <v>6509</v>
      </c>
      <c r="D523" s="618">
        <v>2</v>
      </c>
      <c r="E523" s="28" t="s">
        <v>540</v>
      </c>
      <c r="F523" s="26"/>
      <c r="G523" s="478"/>
      <c r="H523" s="733"/>
    </row>
    <row r="524" spans="1:9" ht="69" customHeight="1">
      <c r="A524" s="18" t="s">
        <v>3447</v>
      </c>
      <c r="B524" s="19" t="s">
        <v>1093</v>
      </c>
      <c r="C524" s="114" t="s">
        <v>3678</v>
      </c>
      <c r="D524" s="618">
        <v>2</v>
      </c>
      <c r="E524" s="28" t="s">
        <v>540</v>
      </c>
      <c r="F524" s="26"/>
      <c r="G524" s="478"/>
      <c r="H524" s="733"/>
    </row>
    <row r="525" spans="1:9" ht="69" customHeight="1">
      <c r="A525" s="18" t="s">
        <v>3448</v>
      </c>
      <c r="B525" s="19" t="s">
        <v>1095</v>
      </c>
      <c r="C525" s="30" t="s">
        <v>6509</v>
      </c>
      <c r="D525" s="618">
        <v>2</v>
      </c>
      <c r="E525" s="28" t="s">
        <v>540</v>
      </c>
      <c r="F525" s="26"/>
      <c r="G525" s="478"/>
      <c r="H525" s="733"/>
    </row>
    <row r="526" spans="1:9" ht="15.75">
      <c r="A526" s="18"/>
      <c r="B526" s="19"/>
      <c r="C526" s="30" t="s">
        <v>6510</v>
      </c>
      <c r="D526" s="618">
        <v>2</v>
      </c>
      <c r="E526" s="28" t="s">
        <v>540</v>
      </c>
      <c r="F526" s="26"/>
      <c r="G526" s="478"/>
      <c r="H526" s="733"/>
    </row>
    <row r="527" spans="1:9" ht="78.75" hidden="1">
      <c r="A527" s="27" t="s">
        <v>6638</v>
      </c>
      <c r="B527" s="19" t="s">
        <v>6232</v>
      </c>
      <c r="C527" s="30"/>
      <c r="D527" s="618"/>
      <c r="E527" s="28"/>
      <c r="F527" s="26"/>
      <c r="G527" s="53"/>
      <c r="H527" s="99"/>
      <c r="I527" s="99"/>
    </row>
    <row r="528" spans="1:9" ht="40.15" hidden="1" customHeight="1">
      <c r="A528" s="162" t="s">
        <v>43</v>
      </c>
      <c r="B528" s="989" t="s">
        <v>42</v>
      </c>
      <c r="C528" s="929"/>
      <c r="D528" s="929"/>
      <c r="E528" s="929"/>
      <c r="F528" s="929"/>
      <c r="G528" s="990"/>
      <c r="H528" s="99">
        <f>SUM(D529:D534)</f>
        <v>0</v>
      </c>
      <c r="I528" s="99">
        <f>COUNT(D529:D534)*2</f>
        <v>0</v>
      </c>
    </row>
    <row r="529" spans="1:9" ht="63" hidden="1">
      <c r="A529" s="27" t="s">
        <v>1096</v>
      </c>
      <c r="B529" s="114" t="s">
        <v>1097</v>
      </c>
      <c r="C529" s="26"/>
      <c r="D529" s="537"/>
      <c r="E529" s="28"/>
      <c r="F529" s="26"/>
      <c r="G529" s="26"/>
      <c r="H529" s="99"/>
      <c r="I529" s="99"/>
    </row>
    <row r="530" spans="1:9" ht="63" hidden="1">
      <c r="A530" s="27" t="s">
        <v>1098</v>
      </c>
      <c r="B530" s="114" t="s">
        <v>1099</v>
      </c>
      <c r="C530" s="26"/>
      <c r="D530" s="537"/>
      <c r="E530" s="28"/>
      <c r="F530" s="26"/>
      <c r="G530" s="26"/>
      <c r="H530" s="99"/>
      <c r="I530" s="99"/>
    </row>
    <row r="531" spans="1:9" ht="63" hidden="1">
      <c r="A531" s="27" t="s">
        <v>1100</v>
      </c>
      <c r="B531" s="114" t="s">
        <v>1101</v>
      </c>
      <c r="C531" s="26"/>
      <c r="D531" s="537"/>
      <c r="E531" s="28"/>
      <c r="F531" s="26"/>
      <c r="G531" s="26"/>
      <c r="H531" s="99"/>
      <c r="I531" s="99"/>
    </row>
    <row r="532" spans="1:9" ht="63" hidden="1">
      <c r="A532" s="27" t="s">
        <v>1102</v>
      </c>
      <c r="B532" s="114" t="s">
        <v>1103</v>
      </c>
      <c r="C532" s="26"/>
      <c r="D532" s="537"/>
      <c r="E532" s="28"/>
      <c r="F532" s="26"/>
      <c r="G532" s="26"/>
      <c r="H532" s="99"/>
      <c r="I532" s="99"/>
    </row>
    <row r="533" spans="1:9" ht="63" hidden="1">
      <c r="A533" s="27" t="s">
        <v>1104</v>
      </c>
      <c r="B533" s="114" t="s">
        <v>1105</v>
      </c>
      <c r="C533" s="26"/>
      <c r="D533" s="537"/>
      <c r="E533" s="28"/>
      <c r="F533" s="26"/>
      <c r="G533" s="26"/>
      <c r="H533" s="99"/>
      <c r="I533" s="99"/>
    </row>
    <row r="534" spans="1:9" ht="63" hidden="1">
      <c r="A534" s="27" t="s">
        <v>1106</v>
      </c>
      <c r="B534" s="114" t="s">
        <v>1107</v>
      </c>
      <c r="C534" s="26"/>
      <c r="D534" s="537"/>
      <c r="E534" s="28"/>
      <c r="F534" s="26"/>
      <c r="G534" s="26"/>
      <c r="H534" s="99"/>
      <c r="I534" s="99"/>
    </row>
    <row r="535" spans="1:9" ht="40.15" customHeight="1">
      <c r="A535" s="135" t="s">
        <v>41</v>
      </c>
      <c r="B535" s="989" t="s">
        <v>40</v>
      </c>
      <c r="C535" s="929"/>
      <c r="D535" s="929"/>
      <c r="E535" s="929"/>
      <c r="F535" s="929"/>
      <c r="G535" s="929"/>
      <c r="H535" s="733">
        <f>SUM(D536:D550)</f>
        <v>30</v>
      </c>
      <c r="I535" s="29">
        <f>COUNT(D536:D550)*2</f>
        <v>30</v>
      </c>
    </row>
    <row r="536" spans="1:9" ht="68.25" customHeight="1">
      <c r="A536" s="18" t="s">
        <v>1108</v>
      </c>
      <c r="B536" s="114" t="s">
        <v>1109</v>
      </c>
      <c r="C536" s="30" t="s">
        <v>6511</v>
      </c>
      <c r="D536" s="622">
        <v>2</v>
      </c>
      <c r="E536" s="22" t="s">
        <v>540</v>
      </c>
      <c r="F536" s="50" t="s">
        <v>6512</v>
      </c>
      <c r="G536" s="478"/>
      <c r="H536" s="733"/>
    </row>
    <row r="537" spans="1:9" ht="45">
      <c r="A537" s="18"/>
      <c r="B537" s="114"/>
      <c r="C537" s="30" t="s">
        <v>6513</v>
      </c>
      <c r="D537" s="622">
        <v>2</v>
      </c>
      <c r="E537" s="22" t="s">
        <v>540</v>
      </c>
      <c r="F537" s="25" t="s">
        <v>6514</v>
      </c>
      <c r="G537" s="478"/>
      <c r="H537" s="733"/>
    </row>
    <row r="538" spans="1:9" ht="45">
      <c r="A538" s="18"/>
      <c r="B538" s="114"/>
      <c r="C538" s="30" t="s">
        <v>6515</v>
      </c>
      <c r="D538" s="622">
        <v>2</v>
      </c>
      <c r="E538" s="22" t="s">
        <v>653</v>
      </c>
      <c r="F538" s="50" t="s">
        <v>6516</v>
      </c>
      <c r="G538" s="478"/>
      <c r="H538" s="733"/>
    </row>
    <row r="539" spans="1:9" ht="30">
      <c r="A539" s="18"/>
      <c r="B539" s="114"/>
      <c r="C539" s="30" t="s">
        <v>6517</v>
      </c>
      <c r="D539" s="622">
        <v>2</v>
      </c>
      <c r="E539" s="22" t="s">
        <v>341</v>
      </c>
      <c r="F539" s="50" t="s">
        <v>6518</v>
      </c>
      <c r="G539" s="478"/>
      <c r="H539" s="733"/>
    </row>
    <row r="540" spans="1:9" ht="111" customHeight="1">
      <c r="A540" s="18"/>
      <c r="B540" s="114"/>
      <c r="C540" s="30" t="s">
        <v>6519</v>
      </c>
      <c r="D540" s="622">
        <v>2</v>
      </c>
      <c r="E540" s="22" t="s">
        <v>540</v>
      </c>
      <c r="F540" s="50" t="s">
        <v>6520</v>
      </c>
      <c r="G540" s="478"/>
      <c r="H540" s="733"/>
    </row>
    <row r="541" spans="1:9" ht="47.25">
      <c r="A541" s="18" t="s">
        <v>1110</v>
      </c>
      <c r="B541" s="114" t="s">
        <v>1111</v>
      </c>
      <c r="C541" s="30" t="s">
        <v>6521</v>
      </c>
      <c r="D541" s="622">
        <v>2</v>
      </c>
      <c r="E541" s="22" t="s">
        <v>540</v>
      </c>
      <c r="F541" s="50" t="s">
        <v>6522</v>
      </c>
      <c r="G541" s="478"/>
      <c r="H541" s="733"/>
    </row>
    <row r="542" spans="1:9" ht="45">
      <c r="A542" s="18"/>
      <c r="B542" s="114"/>
      <c r="C542" s="30" t="s">
        <v>6523</v>
      </c>
      <c r="D542" s="622">
        <v>2</v>
      </c>
      <c r="E542" s="22" t="s">
        <v>540</v>
      </c>
      <c r="F542" s="50" t="s">
        <v>6524</v>
      </c>
      <c r="G542" s="478"/>
      <c r="H542" s="733"/>
    </row>
    <row r="543" spans="1:9" ht="15.75">
      <c r="A543" s="18"/>
      <c r="B543" s="114"/>
      <c r="C543" s="30" t="s">
        <v>6525</v>
      </c>
      <c r="D543" s="622">
        <v>2</v>
      </c>
      <c r="E543" s="22" t="s">
        <v>540</v>
      </c>
      <c r="F543" s="50"/>
      <c r="G543" s="478"/>
      <c r="H543" s="733"/>
    </row>
    <row r="544" spans="1:9" ht="60">
      <c r="A544" s="18"/>
      <c r="B544" s="114"/>
      <c r="C544" s="30" t="s">
        <v>6526</v>
      </c>
      <c r="D544" s="622">
        <v>2</v>
      </c>
      <c r="E544" s="22" t="s">
        <v>540</v>
      </c>
      <c r="F544" s="50" t="s">
        <v>6527</v>
      </c>
      <c r="G544" s="478"/>
      <c r="H544" s="733"/>
    </row>
    <row r="545" spans="1:9" ht="60">
      <c r="A545" s="18" t="s">
        <v>1112</v>
      </c>
      <c r="B545" s="114" t="s">
        <v>1113</v>
      </c>
      <c r="C545" s="30" t="s">
        <v>6528</v>
      </c>
      <c r="D545" s="622">
        <v>2</v>
      </c>
      <c r="E545" s="22" t="s">
        <v>540</v>
      </c>
      <c r="F545" s="50" t="s">
        <v>6529</v>
      </c>
      <c r="G545" s="478"/>
      <c r="H545" s="733"/>
    </row>
    <row r="546" spans="1:9" ht="50.25" customHeight="1">
      <c r="A546" s="18"/>
      <c r="B546" s="114"/>
      <c r="C546" s="30" t="s">
        <v>6530</v>
      </c>
      <c r="D546" s="622">
        <v>2</v>
      </c>
      <c r="E546" s="22" t="s">
        <v>540</v>
      </c>
      <c r="F546" s="50" t="s">
        <v>6531</v>
      </c>
      <c r="G546" s="478"/>
      <c r="H546" s="733"/>
    </row>
    <row r="547" spans="1:9" ht="63.75" customHeight="1">
      <c r="A547" s="18"/>
      <c r="B547" s="114"/>
      <c r="C547" s="30" t="s">
        <v>6532</v>
      </c>
      <c r="D547" s="622">
        <v>2</v>
      </c>
      <c r="E547" s="22" t="s">
        <v>540</v>
      </c>
      <c r="F547" s="50"/>
      <c r="G547" s="478"/>
      <c r="H547" s="733"/>
    </row>
    <row r="548" spans="1:9" ht="30">
      <c r="A548" s="18"/>
      <c r="B548" s="114"/>
      <c r="C548" s="30" t="s">
        <v>6533</v>
      </c>
      <c r="D548" s="622">
        <v>2</v>
      </c>
      <c r="E548" s="22" t="s">
        <v>540</v>
      </c>
      <c r="F548" s="50" t="s">
        <v>6534</v>
      </c>
      <c r="G548" s="478"/>
      <c r="H548" s="733"/>
    </row>
    <row r="549" spans="1:9" ht="47.25">
      <c r="A549" s="18" t="s">
        <v>1114</v>
      </c>
      <c r="B549" s="114" t="s">
        <v>1115</v>
      </c>
      <c r="C549" s="30" t="s">
        <v>6535</v>
      </c>
      <c r="D549" s="622">
        <v>2</v>
      </c>
      <c r="E549" s="22" t="s">
        <v>540</v>
      </c>
      <c r="F549" s="50"/>
      <c r="G549" s="478"/>
      <c r="H549" s="733"/>
    </row>
    <row r="550" spans="1:9" ht="45">
      <c r="A550" s="18"/>
      <c r="B550" s="114"/>
      <c r="C550" s="30" t="s">
        <v>6536</v>
      </c>
      <c r="D550" s="622">
        <v>2</v>
      </c>
      <c r="E550" s="22" t="s">
        <v>540</v>
      </c>
      <c r="F550" s="50" t="s">
        <v>6537</v>
      </c>
      <c r="G550" s="478"/>
      <c r="H550" s="733"/>
    </row>
    <row r="551" spans="1:9" ht="18.75" customHeight="1">
      <c r="A551" s="18"/>
      <c r="B551" s="928" t="s">
        <v>6538</v>
      </c>
      <c r="C551" s="929"/>
      <c r="D551" s="929"/>
      <c r="E551" s="929"/>
      <c r="F551" s="929"/>
      <c r="G551" s="929"/>
      <c r="H551" s="733"/>
    </row>
    <row r="552" spans="1:9" ht="40.15" customHeight="1">
      <c r="A552" s="135" t="s">
        <v>39</v>
      </c>
      <c r="B552" s="989" t="s">
        <v>38</v>
      </c>
      <c r="C552" s="929"/>
      <c r="D552" s="929"/>
      <c r="E552" s="929"/>
      <c r="F552" s="929"/>
      <c r="G552" s="929"/>
      <c r="H552" s="733">
        <f>SUM(D553:D597)</f>
        <v>88</v>
      </c>
      <c r="I552" s="29">
        <f>COUNT(D553:D597)*2</f>
        <v>88</v>
      </c>
    </row>
    <row r="553" spans="1:9" ht="78.75">
      <c r="A553" s="18" t="s">
        <v>1116</v>
      </c>
      <c r="B553" s="114" t="s">
        <v>1117</v>
      </c>
      <c r="C553" s="50" t="s">
        <v>6539</v>
      </c>
      <c r="D553" s="621">
        <v>2</v>
      </c>
      <c r="E553" s="23" t="s">
        <v>255</v>
      </c>
      <c r="F553" s="30" t="s">
        <v>6540</v>
      </c>
      <c r="G553" s="478"/>
      <c r="H553" s="733"/>
    </row>
    <row r="554" spans="1:9" ht="45">
      <c r="A554" s="18"/>
      <c r="B554" s="114"/>
      <c r="C554" s="50" t="s">
        <v>6541</v>
      </c>
      <c r="D554" s="621">
        <v>2</v>
      </c>
      <c r="E554" s="23" t="s">
        <v>255</v>
      </c>
      <c r="F554" s="30" t="s">
        <v>6542</v>
      </c>
      <c r="G554" s="478"/>
      <c r="H554" s="733"/>
    </row>
    <row r="555" spans="1:9" ht="30">
      <c r="A555" s="18"/>
      <c r="B555" s="114"/>
      <c r="C555" s="50" t="s">
        <v>6543</v>
      </c>
      <c r="D555" s="621">
        <v>2</v>
      </c>
      <c r="E555" s="23" t="s">
        <v>255</v>
      </c>
      <c r="F555" s="30" t="s">
        <v>6542</v>
      </c>
      <c r="G555" s="478"/>
      <c r="H555" s="733"/>
    </row>
    <row r="556" spans="1:9" ht="197.25" customHeight="1">
      <c r="A556" s="18" t="s">
        <v>1118</v>
      </c>
      <c r="B556" s="114" t="s">
        <v>1119</v>
      </c>
      <c r="C556" s="23" t="s">
        <v>6756</v>
      </c>
      <c r="D556" s="537">
        <v>2</v>
      </c>
      <c r="E556" s="26" t="s">
        <v>540</v>
      </c>
      <c r="F556" s="30" t="s">
        <v>6757</v>
      </c>
      <c r="G556" s="478"/>
      <c r="H556" s="733"/>
    </row>
    <row r="557" spans="1:9" ht="123" customHeight="1">
      <c r="A557" s="18"/>
      <c r="B557" s="114"/>
      <c r="C557" s="20" t="s">
        <v>6758</v>
      </c>
      <c r="D557" s="621">
        <v>2</v>
      </c>
      <c r="E557" s="20" t="s">
        <v>540</v>
      </c>
      <c r="F557" s="42" t="s">
        <v>6759</v>
      </c>
      <c r="G557" s="493"/>
      <c r="H557" s="733"/>
    </row>
    <row r="558" spans="1:9" ht="144.75" customHeight="1">
      <c r="A558" s="18"/>
      <c r="B558" s="114"/>
      <c r="C558" s="617" t="s">
        <v>6760</v>
      </c>
      <c r="D558" s="625">
        <v>2</v>
      </c>
      <c r="E558" s="386" t="s">
        <v>540</v>
      </c>
      <c r="F558" s="234" t="s">
        <v>6761</v>
      </c>
      <c r="G558" s="493"/>
      <c r="H558" s="733"/>
    </row>
    <row r="559" spans="1:9" ht="208.5" customHeight="1">
      <c r="A559" s="18"/>
      <c r="B559" s="114"/>
      <c r="C559" s="20" t="s">
        <v>6763</v>
      </c>
      <c r="D559" s="621">
        <v>2</v>
      </c>
      <c r="E559" s="20" t="s">
        <v>540</v>
      </c>
      <c r="F559" s="42" t="s">
        <v>6762</v>
      </c>
      <c r="G559" s="493"/>
      <c r="H559" s="733"/>
    </row>
    <row r="560" spans="1:9" ht="378" customHeight="1">
      <c r="A560" s="18"/>
      <c r="B560" s="114"/>
      <c r="C560" s="20" t="s">
        <v>6770</v>
      </c>
      <c r="D560" s="621">
        <v>2</v>
      </c>
      <c r="E560" s="20" t="s">
        <v>540</v>
      </c>
      <c r="F560" s="42" t="s">
        <v>6769</v>
      </c>
      <c r="G560" s="493"/>
      <c r="H560" s="733"/>
    </row>
    <row r="561" spans="1:8" ht="288" customHeight="1">
      <c r="A561" s="18"/>
      <c r="B561" s="114"/>
      <c r="C561" s="20" t="s">
        <v>6764</v>
      </c>
      <c r="D561" s="621">
        <v>2</v>
      </c>
      <c r="E561" s="20" t="s">
        <v>653</v>
      </c>
      <c r="F561" s="30" t="s">
        <v>6765</v>
      </c>
      <c r="G561" s="493"/>
      <c r="H561" s="733"/>
    </row>
    <row r="562" spans="1:8" ht="263.25" customHeight="1">
      <c r="A562" s="18"/>
      <c r="B562" s="114"/>
      <c r="C562" s="20" t="s">
        <v>6969</v>
      </c>
      <c r="D562" s="621">
        <v>2</v>
      </c>
      <c r="E562" s="20" t="s">
        <v>653</v>
      </c>
      <c r="F562" s="30" t="s">
        <v>6766</v>
      </c>
      <c r="G562" s="493"/>
      <c r="H562" s="733"/>
    </row>
    <row r="563" spans="1:8" ht="93.75" customHeight="1">
      <c r="A563" s="18"/>
      <c r="B563" s="114"/>
      <c r="C563" s="20" t="s">
        <v>6767</v>
      </c>
      <c r="D563" s="621">
        <v>2</v>
      </c>
      <c r="E563" s="20" t="s">
        <v>653</v>
      </c>
      <c r="F563" s="30" t="s">
        <v>6768</v>
      </c>
      <c r="G563" s="493"/>
      <c r="H563" s="733"/>
    </row>
    <row r="564" spans="1:8" ht="93.75" customHeight="1">
      <c r="A564" s="18"/>
      <c r="B564" s="114"/>
      <c r="C564" s="20" t="s">
        <v>6771</v>
      </c>
      <c r="D564" s="621">
        <v>2</v>
      </c>
      <c r="E564" s="20" t="s">
        <v>653</v>
      </c>
      <c r="F564" s="30" t="s">
        <v>6772</v>
      </c>
      <c r="G564" s="493"/>
      <c r="H564" s="733"/>
    </row>
    <row r="565" spans="1:8" ht="93.75" customHeight="1">
      <c r="A565" s="18"/>
      <c r="B565" s="114"/>
      <c r="C565" s="20" t="s">
        <v>6773</v>
      </c>
      <c r="D565" s="621">
        <v>2</v>
      </c>
      <c r="E565" s="20" t="s">
        <v>653</v>
      </c>
      <c r="F565" s="30" t="s">
        <v>6774</v>
      </c>
      <c r="G565" s="493"/>
      <c r="H565" s="733"/>
    </row>
    <row r="566" spans="1:8" ht="30">
      <c r="A566" s="18"/>
      <c r="B566" s="114"/>
      <c r="C566" s="50" t="s">
        <v>6544</v>
      </c>
      <c r="D566" s="624">
        <v>2</v>
      </c>
      <c r="E566" s="25" t="s">
        <v>540</v>
      </c>
      <c r="F566" s="50" t="s">
        <v>6780</v>
      </c>
      <c r="G566" s="493"/>
      <c r="H566" s="733"/>
    </row>
    <row r="567" spans="1:8" ht="45">
      <c r="A567" s="18"/>
      <c r="B567" s="114"/>
      <c r="C567" s="50" t="s">
        <v>6545</v>
      </c>
      <c r="D567" s="624">
        <v>2</v>
      </c>
      <c r="E567" s="25" t="s">
        <v>540</v>
      </c>
      <c r="F567" s="50" t="s">
        <v>6781</v>
      </c>
      <c r="G567" s="493"/>
      <c r="H567" s="733"/>
    </row>
    <row r="568" spans="1:8" ht="90">
      <c r="A568" s="18"/>
      <c r="B568" s="114"/>
      <c r="C568" s="25" t="s">
        <v>6775</v>
      </c>
      <c r="D568" s="624">
        <v>2</v>
      </c>
      <c r="E568" s="25" t="s">
        <v>4231</v>
      </c>
      <c r="F568" s="50" t="s">
        <v>6776</v>
      </c>
      <c r="G568" s="493"/>
      <c r="H568" s="733"/>
    </row>
    <row r="569" spans="1:8" ht="30">
      <c r="A569" s="18"/>
      <c r="B569" s="114"/>
      <c r="C569" s="25" t="s">
        <v>6777</v>
      </c>
      <c r="D569" s="624">
        <v>2</v>
      </c>
      <c r="E569" s="25" t="s">
        <v>2671</v>
      </c>
      <c r="F569" s="25" t="s">
        <v>6778</v>
      </c>
      <c r="G569" s="493"/>
      <c r="H569" s="733"/>
    </row>
    <row r="570" spans="1:8" ht="265.5" customHeight="1">
      <c r="A570" s="18"/>
      <c r="B570" s="114"/>
      <c r="C570" s="25" t="s">
        <v>6546</v>
      </c>
      <c r="D570" s="624">
        <v>2</v>
      </c>
      <c r="E570" s="25" t="s">
        <v>540</v>
      </c>
      <c r="F570" s="50" t="s">
        <v>6779</v>
      </c>
      <c r="G570" s="478"/>
      <c r="H570" s="733"/>
    </row>
    <row r="571" spans="1:8" ht="51.75" customHeight="1">
      <c r="A571" s="18"/>
      <c r="B571" s="114"/>
      <c r="C571" s="50" t="s">
        <v>6547</v>
      </c>
      <c r="D571" s="624">
        <v>2</v>
      </c>
      <c r="E571" s="25" t="s">
        <v>540</v>
      </c>
      <c r="F571" s="50"/>
      <c r="G571" s="478"/>
      <c r="H571" s="733"/>
    </row>
    <row r="572" spans="1:8" ht="63">
      <c r="A572" s="18" t="s">
        <v>1120</v>
      </c>
      <c r="B572" s="114" t="s">
        <v>1121</v>
      </c>
      <c r="C572" s="30" t="s">
        <v>6548</v>
      </c>
      <c r="D572" s="618">
        <v>2</v>
      </c>
      <c r="E572" s="25" t="s">
        <v>540</v>
      </c>
      <c r="F572" s="30" t="s">
        <v>6549</v>
      </c>
      <c r="G572" s="478"/>
      <c r="H572" s="733"/>
    </row>
    <row r="573" spans="1:8" ht="60" customHeight="1">
      <c r="A573" s="18"/>
      <c r="B573" s="114"/>
      <c r="C573" s="30" t="s">
        <v>6550</v>
      </c>
      <c r="D573" s="618">
        <v>2</v>
      </c>
      <c r="E573" s="25" t="s">
        <v>540</v>
      </c>
      <c r="F573" s="30" t="s">
        <v>6549</v>
      </c>
      <c r="G573" s="478"/>
      <c r="H573" s="733"/>
    </row>
    <row r="574" spans="1:8" ht="30">
      <c r="A574" s="18"/>
      <c r="B574" s="114"/>
      <c r="C574" s="30" t="s">
        <v>6289</v>
      </c>
      <c r="D574" s="618">
        <v>2</v>
      </c>
      <c r="E574" s="25" t="s">
        <v>540</v>
      </c>
      <c r="F574" s="30" t="s">
        <v>6549</v>
      </c>
      <c r="G574" s="478"/>
      <c r="H574" s="733"/>
    </row>
    <row r="575" spans="1:8" ht="30">
      <c r="A575" s="18"/>
      <c r="B575" s="114"/>
      <c r="C575" s="30" t="s">
        <v>6551</v>
      </c>
      <c r="D575" s="618">
        <v>2</v>
      </c>
      <c r="E575" s="25" t="s">
        <v>540</v>
      </c>
      <c r="F575" s="30" t="s">
        <v>6549</v>
      </c>
      <c r="G575" s="478"/>
      <c r="H575" s="733"/>
    </row>
    <row r="576" spans="1:8" ht="30">
      <c r="A576" s="18"/>
      <c r="B576" s="114"/>
      <c r="C576" s="30" t="s">
        <v>6552</v>
      </c>
      <c r="D576" s="618">
        <v>2</v>
      </c>
      <c r="E576" s="25" t="s">
        <v>540</v>
      </c>
      <c r="F576" s="30" t="s">
        <v>6549</v>
      </c>
      <c r="G576" s="478"/>
      <c r="H576" s="733"/>
    </row>
    <row r="577" spans="1:9" ht="30">
      <c r="A577" s="18"/>
      <c r="B577" s="114"/>
      <c r="C577" s="30" t="s">
        <v>6553</v>
      </c>
      <c r="D577" s="618">
        <v>2</v>
      </c>
      <c r="E577" s="25" t="s">
        <v>540</v>
      </c>
      <c r="F577" s="30" t="s">
        <v>6549</v>
      </c>
      <c r="G577" s="478"/>
      <c r="H577" s="733"/>
    </row>
    <row r="578" spans="1:9" ht="45.75" customHeight="1">
      <c r="A578" s="18"/>
      <c r="B578" s="114"/>
      <c r="C578" s="30" t="s">
        <v>6554</v>
      </c>
      <c r="D578" s="618">
        <v>2</v>
      </c>
      <c r="E578" s="25" t="s">
        <v>540</v>
      </c>
      <c r="F578" s="30" t="s">
        <v>6549</v>
      </c>
      <c r="G578" s="478"/>
      <c r="H578" s="733"/>
    </row>
    <row r="579" spans="1:9" ht="30">
      <c r="A579" s="18"/>
      <c r="B579" s="114"/>
      <c r="C579" s="30" t="s">
        <v>6555</v>
      </c>
      <c r="D579" s="618">
        <v>2</v>
      </c>
      <c r="E579" s="25" t="s">
        <v>540</v>
      </c>
      <c r="F579" s="30" t="s">
        <v>6549</v>
      </c>
      <c r="G579" s="478"/>
      <c r="H579" s="733"/>
    </row>
    <row r="580" spans="1:9" ht="30">
      <c r="A580" s="18"/>
      <c r="B580" s="114"/>
      <c r="C580" s="30" t="s">
        <v>6290</v>
      </c>
      <c r="D580" s="618">
        <v>2</v>
      </c>
      <c r="E580" s="25" t="s">
        <v>540</v>
      </c>
      <c r="F580" s="30" t="s">
        <v>6549</v>
      </c>
      <c r="G580" s="478"/>
      <c r="H580" s="733"/>
    </row>
    <row r="581" spans="1:9" ht="30">
      <c r="A581" s="18"/>
      <c r="B581" s="114"/>
      <c r="C581" s="30" t="s">
        <v>6556</v>
      </c>
      <c r="D581" s="618">
        <v>2</v>
      </c>
      <c r="E581" s="25" t="s">
        <v>540</v>
      </c>
      <c r="F581" s="30" t="s">
        <v>6549</v>
      </c>
      <c r="G581" s="478"/>
      <c r="H581" s="733"/>
    </row>
    <row r="582" spans="1:9" ht="30">
      <c r="A582" s="18"/>
      <c r="B582" s="114"/>
      <c r="C582" s="30" t="s">
        <v>6557</v>
      </c>
      <c r="D582" s="618">
        <v>2</v>
      </c>
      <c r="E582" s="25" t="s">
        <v>540</v>
      </c>
      <c r="F582" s="30" t="s">
        <v>6549</v>
      </c>
      <c r="G582" s="478"/>
      <c r="H582" s="733"/>
    </row>
    <row r="583" spans="1:9" ht="30">
      <c r="A583" s="18"/>
      <c r="B583" s="114"/>
      <c r="C583" s="30" t="s">
        <v>6558</v>
      </c>
      <c r="D583" s="618">
        <v>2</v>
      </c>
      <c r="E583" s="25" t="s">
        <v>540</v>
      </c>
      <c r="F583" s="30" t="s">
        <v>6549</v>
      </c>
      <c r="G583" s="478"/>
      <c r="H583" s="733"/>
    </row>
    <row r="584" spans="1:9" ht="187.5" customHeight="1">
      <c r="A584" s="18" t="s">
        <v>1122</v>
      </c>
      <c r="B584" s="114" t="s">
        <v>1123</v>
      </c>
      <c r="C584" s="30" t="s">
        <v>6559</v>
      </c>
      <c r="D584" s="618">
        <v>2</v>
      </c>
      <c r="E584" s="25" t="s">
        <v>540</v>
      </c>
      <c r="F584" s="30" t="s">
        <v>6560</v>
      </c>
      <c r="G584" s="478"/>
      <c r="H584" s="733"/>
    </row>
    <row r="585" spans="1:9" ht="225">
      <c r="A585" s="18"/>
      <c r="B585" s="114"/>
      <c r="C585" s="30" t="s">
        <v>6561</v>
      </c>
      <c r="D585" s="618">
        <v>2</v>
      </c>
      <c r="E585" s="25" t="s">
        <v>540</v>
      </c>
      <c r="F585" s="30" t="s">
        <v>6562</v>
      </c>
      <c r="G585" s="478"/>
      <c r="H585" s="733"/>
    </row>
    <row r="586" spans="1:9" ht="45.75" customHeight="1">
      <c r="A586" s="18"/>
      <c r="B586" s="114"/>
      <c r="C586" s="30" t="s">
        <v>6563</v>
      </c>
      <c r="D586" s="618">
        <v>2</v>
      </c>
      <c r="E586" s="25" t="s">
        <v>540</v>
      </c>
      <c r="F586" s="30" t="s">
        <v>6564</v>
      </c>
      <c r="G586" s="478"/>
      <c r="H586" s="733"/>
    </row>
    <row r="587" spans="1:9" ht="30">
      <c r="A587" s="18"/>
      <c r="B587" s="114"/>
      <c r="C587" s="30" t="s">
        <v>6565</v>
      </c>
      <c r="D587" s="618">
        <v>2</v>
      </c>
      <c r="E587" s="25" t="s">
        <v>540</v>
      </c>
      <c r="F587" s="30" t="s">
        <v>6564</v>
      </c>
      <c r="G587" s="478"/>
      <c r="H587" s="733"/>
    </row>
    <row r="588" spans="1:9" ht="45">
      <c r="A588" s="18"/>
      <c r="B588" s="114"/>
      <c r="C588" s="30" t="s">
        <v>6566</v>
      </c>
      <c r="D588" s="618">
        <v>2</v>
      </c>
      <c r="E588" s="25" t="s">
        <v>540</v>
      </c>
      <c r="F588" s="30" t="s">
        <v>6564</v>
      </c>
      <c r="G588" s="478"/>
      <c r="H588" s="733"/>
    </row>
    <row r="589" spans="1:9" ht="45">
      <c r="A589" s="18"/>
      <c r="B589" s="114"/>
      <c r="C589" s="30" t="s">
        <v>6567</v>
      </c>
      <c r="D589" s="618">
        <v>2</v>
      </c>
      <c r="E589" s="25" t="s">
        <v>540</v>
      </c>
      <c r="F589" s="30" t="s">
        <v>6564</v>
      </c>
      <c r="G589" s="478"/>
      <c r="H589" s="733"/>
    </row>
    <row r="590" spans="1:9" ht="63" hidden="1">
      <c r="A590" s="27" t="s">
        <v>1124</v>
      </c>
      <c r="B590" s="114" t="s">
        <v>1125</v>
      </c>
      <c r="C590" s="26"/>
      <c r="D590" s="537"/>
      <c r="E590" s="25"/>
      <c r="F590" s="26"/>
      <c r="G590" s="26"/>
      <c r="H590" s="99"/>
      <c r="I590" s="99"/>
    </row>
    <row r="591" spans="1:9" ht="63">
      <c r="A591" s="18" t="s">
        <v>1126</v>
      </c>
      <c r="B591" s="114" t="s">
        <v>1127</v>
      </c>
      <c r="C591" s="30" t="s">
        <v>6568</v>
      </c>
      <c r="D591" s="618">
        <v>2</v>
      </c>
      <c r="E591" s="25" t="s">
        <v>540</v>
      </c>
      <c r="F591" s="26"/>
      <c r="G591" s="478"/>
      <c r="H591" s="733"/>
    </row>
    <row r="592" spans="1:9" ht="69" customHeight="1">
      <c r="A592" s="18" t="s">
        <v>1128</v>
      </c>
      <c r="B592" s="114" t="s">
        <v>1129</v>
      </c>
      <c r="C592" s="30" t="s">
        <v>6569</v>
      </c>
      <c r="D592" s="618">
        <v>2</v>
      </c>
      <c r="E592" s="25" t="s">
        <v>540</v>
      </c>
      <c r="F592" s="26"/>
      <c r="G592" s="478"/>
      <c r="H592" s="733"/>
    </row>
    <row r="593" spans="1:9" ht="126">
      <c r="A593" s="18" t="s">
        <v>1130</v>
      </c>
      <c r="B593" s="114" t="s">
        <v>1131</v>
      </c>
      <c r="C593" s="50" t="s">
        <v>6570</v>
      </c>
      <c r="D593" s="624">
        <v>2</v>
      </c>
      <c r="E593" s="25" t="s">
        <v>540</v>
      </c>
      <c r="F593" s="50" t="s">
        <v>6571</v>
      </c>
      <c r="G593" s="478"/>
      <c r="H593" s="733"/>
    </row>
    <row r="594" spans="1:9" ht="96.75" customHeight="1">
      <c r="A594" s="18"/>
      <c r="B594" s="114"/>
      <c r="C594" s="50" t="s">
        <v>6572</v>
      </c>
      <c r="D594" s="624">
        <v>2</v>
      </c>
      <c r="E594" s="25" t="s">
        <v>540</v>
      </c>
      <c r="F594" s="50"/>
      <c r="G594" s="478"/>
      <c r="H594" s="733"/>
    </row>
    <row r="595" spans="1:9" ht="120">
      <c r="A595" s="18"/>
      <c r="B595" s="114"/>
      <c r="C595" s="50" t="s">
        <v>6573</v>
      </c>
      <c r="D595" s="624">
        <v>2</v>
      </c>
      <c r="E595" s="25" t="s">
        <v>341</v>
      </c>
      <c r="F595" s="50" t="s">
        <v>6574</v>
      </c>
      <c r="G595" s="478"/>
      <c r="H595" s="733"/>
    </row>
    <row r="596" spans="1:9" ht="47.25">
      <c r="A596" s="18" t="s">
        <v>1132</v>
      </c>
      <c r="B596" s="114" t="s">
        <v>1133</v>
      </c>
      <c r="C596" s="50" t="s">
        <v>6575</v>
      </c>
      <c r="D596" s="618">
        <v>2</v>
      </c>
      <c r="E596" s="25" t="s">
        <v>540</v>
      </c>
      <c r="F596" s="26"/>
      <c r="G596" s="478"/>
      <c r="H596" s="733"/>
    </row>
    <row r="597" spans="1:9" ht="63">
      <c r="A597" s="18" t="s">
        <v>1134</v>
      </c>
      <c r="B597" s="114" t="s">
        <v>1135</v>
      </c>
      <c r="C597" s="30" t="s">
        <v>6576</v>
      </c>
      <c r="D597" s="618">
        <v>2</v>
      </c>
      <c r="E597" s="25" t="s">
        <v>540</v>
      </c>
      <c r="F597" s="26" t="s">
        <v>6577</v>
      </c>
      <c r="G597" s="478"/>
      <c r="H597" s="733"/>
    </row>
    <row r="598" spans="1:9" ht="18.75">
      <c r="A598" s="176"/>
      <c r="B598" s="995" t="s">
        <v>1136</v>
      </c>
      <c r="C598" s="995"/>
      <c r="D598" s="995"/>
      <c r="E598" s="995"/>
      <c r="F598" s="995"/>
      <c r="G598" s="995"/>
      <c r="H598" s="733">
        <f>H599+H607+H617+H622+H632+H645</f>
        <v>100</v>
      </c>
      <c r="I598" s="29">
        <f>I599+I607+I617+I622+I632+I645</f>
        <v>100</v>
      </c>
    </row>
    <row r="599" spans="1:9" ht="40.15" customHeight="1">
      <c r="A599" s="135" t="s">
        <v>2086</v>
      </c>
      <c r="B599" s="989" t="s">
        <v>36</v>
      </c>
      <c r="C599" s="929"/>
      <c r="D599" s="929"/>
      <c r="E599" s="929"/>
      <c r="F599" s="929"/>
      <c r="G599" s="929"/>
      <c r="H599" s="733">
        <f>SUM(D600:D606)</f>
        <v>8</v>
      </c>
      <c r="I599" s="29">
        <f>COUNT(D600:D606)*2</f>
        <v>8</v>
      </c>
    </row>
    <row r="600" spans="1:9" ht="47.25" hidden="1">
      <c r="A600" s="79" t="s">
        <v>1137</v>
      </c>
      <c r="B600" s="114" t="s">
        <v>1138</v>
      </c>
      <c r="C600" s="66"/>
      <c r="D600" s="626"/>
      <c r="E600" s="22"/>
      <c r="F600" s="66"/>
      <c r="G600" s="66"/>
      <c r="H600" s="99"/>
      <c r="I600" s="99"/>
    </row>
    <row r="601" spans="1:9" ht="63" hidden="1">
      <c r="A601" s="79" t="s">
        <v>2089</v>
      </c>
      <c r="B601" s="114" t="s">
        <v>1140</v>
      </c>
      <c r="C601" s="50"/>
      <c r="D601" s="626"/>
      <c r="E601" s="22"/>
      <c r="F601" s="66"/>
      <c r="G601" s="66"/>
      <c r="H601" s="99"/>
      <c r="I601" s="99"/>
    </row>
    <row r="602" spans="1:9" ht="47.25" hidden="1">
      <c r="A602" s="79" t="s">
        <v>1143</v>
      </c>
      <c r="B602" s="114" t="s">
        <v>1144</v>
      </c>
      <c r="C602" s="66"/>
      <c r="D602" s="626"/>
      <c r="E602" s="22"/>
      <c r="F602" s="66"/>
      <c r="G602" s="66"/>
      <c r="H602" s="99"/>
      <c r="I602" s="99"/>
    </row>
    <row r="603" spans="1:9" ht="63">
      <c r="A603" s="182" t="s">
        <v>2094</v>
      </c>
      <c r="B603" s="114" t="s">
        <v>1146</v>
      </c>
      <c r="C603" s="23" t="s">
        <v>1147</v>
      </c>
      <c r="D603" s="627">
        <v>2</v>
      </c>
      <c r="E603" s="22" t="s">
        <v>540</v>
      </c>
      <c r="F603" s="22" t="s">
        <v>1148</v>
      </c>
      <c r="G603" s="494"/>
      <c r="H603" s="733"/>
    </row>
    <row r="604" spans="1:9" ht="30">
      <c r="A604" s="182"/>
      <c r="B604" s="114"/>
      <c r="C604" s="23" t="s">
        <v>1149</v>
      </c>
      <c r="D604" s="627">
        <v>2</v>
      </c>
      <c r="E604" s="22" t="s">
        <v>540</v>
      </c>
      <c r="F604" s="22"/>
      <c r="G604" s="494"/>
      <c r="H604" s="733"/>
    </row>
    <row r="605" spans="1:9" ht="63">
      <c r="A605" s="182" t="s">
        <v>2098</v>
      </c>
      <c r="B605" s="114" t="s">
        <v>1151</v>
      </c>
      <c r="C605" s="247" t="s">
        <v>1152</v>
      </c>
      <c r="D605" s="627">
        <v>2</v>
      </c>
      <c r="E605" s="22" t="s">
        <v>540</v>
      </c>
      <c r="F605" s="30" t="s">
        <v>1153</v>
      </c>
      <c r="G605" s="494"/>
      <c r="H605" s="733"/>
    </row>
    <row r="606" spans="1:9" ht="49.5" customHeight="1">
      <c r="A606" s="182" t="s">
        <v>1154</v>
      </c>
      <c r="B606" s="184" t="s">
        <v>1155</v>
      </c>
      <c r="C606" s="25" t="s">
        <v>1156</v>
      </c>
      <c r="D606" s="622">
        <v>2</v>
      </c>
      <c r="E606" s="22" t="s">
        <v>540</v>
      </c>
      <c r="F606" s="66"/>
      <c r="G606" s="494"/>
      <c r="H606" s="733"/>
    </row>
    <row r="607" spans="1:9" ht="40.15" customHeight="1">
      <c r="A607" s="135" t="s">
        <v>2101</v>
      </c>
      <c r="B607" s="989" t="s">
        <v>34</v>
      </c>
      <c r="C607" s="929"/>
      <c r="D607" s="929"/>
      <c r="E607" s="929"/>
      <c r="F607" s="929"/>
      <c r="G607" s="929"/>
      <c r="H607" s="733">
        <f>SUM(D608:D616)</f>
        <v>18</v>
      </c>
      <c r="I607" s="29">
        <f>COUNT(D608:D616)*2</f>
        <v>18</v>
      </c>
    </row>
    <row r="608" spans="1:9" ht="45.75" customHeight="1">
      <c r="A608" s="182" t="s">
        <v>2103</v>
      </c>
      <c r="B608" s="114" t="s">
        <v>1158</v>
      </c>
      <c r="C608" s="23" t="s">
        <v>1159</v>
      </c>
      <c r="D608" s="627">
        <v>2</v>
      </c>
      <c r="E608" s="22" t="s">
        <v>341</v>
      </c>
      <c r="F608" s="50" t="s">
        <v>1160</v>
      </c>
      <c r="G608" s="494"/>
      <c r="H608" s="733"/>
    </row>
    <row r="609" spans="1:9" ht="30">
      <c r="A609" s="182"/>
      <c r="B609" s="114"/>
      <c r="C609" s="23" t="s">
        <v>1161</v>
      </c>
      <c r="D609" s="627">
        <v>2</v>
      </c>
      <c r="E609" s="22" t="s">
        <v>379</v>
      </c>
      <c r="F609" s="50" t="s">
        <v>1162</v>
      </c>
      <c r="G609" s="494"/>
      <c r="H609" s="733"/>
    </row>
    <row r="610" spans="1:9" ht="63" customHeight="1">
      <c r="A610" s="182"/>
      <c r="B610" s="114"/>
      <c r="C610" s="23" t="s">
        <v>1163</v>
      </c>
      <c r="D610" s="627">
        <v>2</v>
      </c>
      <c r="E610" s="22" t="s">
        <v>379</v>
      </c>
      <c r="F610" s="50" t="s">
        <v>1164</v>
      </c>
      <c r="G610" s="494"/>
      <c r="H610" s="733"/>
    </row>
    <row r="611" spans="1:9" ht="30">
      <c r="A611" s="182"/>
      <c r="B611" s="114"/>
      <c r="C611" s="23" t="s">
        <v>2571</v>
      </c>
      <c r="D611" s="627">
        <v>2</v>
      </c>
      <c r="E611" s="22" t="s">
        <v>379</v>
      </c>
      <c r="F611" s="50" t="s">
        <v>1166</v>
      </c>
      <c r="G611" s="494"/>
      <c r="H611" s="733"/>
    </row>
    <row r="612" spans="1:9" ht="45">
      <c r="A612" s="182"/>
      <c r="B612" s="114"/>
      <c r="C612" s="23" t="s">
        <v>1167</v>
      </c>
      <c r="D612" s="627">
        <v>2</v>
      </c>
      <c r="E612" s="22" t="s">
        <v>341</v>
      </c>
      <c r="F612" s="50" t="s">
        <v>1168</v>
      </c>
      <c r="G612" s="494"/>
      <c r="H612" s="733"/>
    </row>
    <row r="613" spans="1:9" ht="47.25">
      <c r="A613" s="182" t="s">
        <v>2109</v>
      </c>
      <c r="B613" s="114" t="s">
        <v>1170</v>
      </c>
      <c r="C613" s="23" t="s">
        <v>1171</v>
      </c>
      <c r="D613" s="627">
        <v>2</v>
      </c>
      <c r="E613" s="22" t="s">
        <v>271</v>
      </c>
      <c r="F613" s="50" t="s">
        <v>1172</v>
      </c>
      <c r="G613" s="494"/>
      <c r="H613" s="733"/>
    </row>
    <row r="614" spans="1:9" ht="30">
      <c r="A614" s="182"/>
      <c r="B614" s="114"/>
      <c r="C614" s="23" t="s">
        <v>1173</v>
      </c>
      <c r="D614" s="627">
        <v>2</v>
      </c>
      <c r="E614" s="22" t="s">
        <v>420</v>
      </c>
      <c r="F614" s="22"/>
      <c r="G614" s="494"/>
      <c r="H614" s="733"/>
    </row>
    <row r="615" spans="1:9" ht="47.25">
      <c r="A615" s="182" t="s">
        <v>2113</v>
      </c>
      <c r="B615" s="114" t="s">
        <v>1175</v>
      </c>
      <c r="C615" s="23" t="s">
        <v>1176</v>
      </c>
      <c r="D615" s="627">
        <v>2</v>
      </c>
      <c r="E615" s="22" t="s">
        <v>341</v>
      </c>
      <c r="F615" s="22"/>
      <c r="G615" s="494"/>
      <c r="H615" s="733"/>
    </row>
    <row r="616" spans="1:9" ht="45">
      <c r="A616" s="182"/>
      <c r="B616" s="114"/>
      <c r="C616" s="30" t="s">
        <v>2572</v>
      </c>
      <c r="D616" s="618">
        <v>2</v>
      </c>
      <c r="E616" s="28" t="s">
        <v>379</v>
      </c>
      <c r="F616" s="25" t="s">
        <v>2573</v>
      </c>
      <c r="G616" s="494"/>
      <c r="H616" s="733"/>
    </row>
    <row r="617" spans="1:9" ht="40.15" customHeight="1">
      <c r="A617" s="135" t="s">
        <v>2119</v>
      </c>
      <c r="B617" s="989" t="s">
        <v>32</v>
      </c>
      <c r="C617" s="929"/>
      <c r="D617" s="929"/>
      <c r="E617" s="929"/>
      <c r="F617" s="929"/>
      <c r="G617" s="929"/>
      <c r="H617" s="733">
        <f>SUM(D618:D621)</f>
        <v>8</v>
      </c>
      <c r="I617" s="29">
        <f>COUNT(D618:D621)*2</f>
        <v>8</v>
      </c>
    </row>
    <row r="618" spans="1:9" ht="67.5" customHeight="1">
      <c r="A618" s="182" t="s">
        <v>2121</v>
      </c>
      <c r="B618" s="191" t="s">
        <v>1180</v>
      </c>
      <c r="C618" s="50" t="s">
        <v>1181</v>
      </c>
      <c r="D618" s="622">
        <v>2</v>
      </c>
      <c r="E618" s="22" t="s">
        <v>379</v>
      </c>
      <c r="F618" s="66"/>
      <c r="G618" s="494"/>
      <c r="H618" s="733"/>
    </row>
    <row r="619" spans="1:9" ht="15.75">
      <c r="A619" s="182"/>
      <c r="B619" s="191"/>
      <c r="C619" s="50" t="s">
        <v>1182</v>
      </c>
      <c r="D619" s="622">
        <v>2</v>
      </c>
      <c r="E619" s="22" t="s">
        <v>379</v>
      </c>
      <c r="F619" s="66"/>
      <c r="G619" s="494"/>
      <c r="H619" s="733"/>
    </row>
    <row r="620" spans="1:9" ht="47.25">
      <c r="A620" s="182" t="s">
        <v>2133</v>
      </c>
      <c r="B620" s="114" t="s">
        <v>1185</v>
      </c>
      <c r="C620" s="25" t="s">
        <v>1186</v>
      </c>
      <c r="D620" s="622">
        <v>2</v>
      </c>
      <c r="E620" s="22" t="s">
        <v>379</v>
      </c>
      <c r="F620" s="66"/>
      <c r="G620" s="494"/>
      <c r="H620" s="733"/>
    </row>
    <row r="621" spans="1:9" ht="45">
      <c r="A621" s="182"/>
      <c r="B621" s="114"/>
      <c r="C621" s="25" t="s">
        <v>1187</v>
      </c>
      <c r="D621" s="622">
        <v>2</v>
      </c>
      <c r="E621" s="22" t="s">
        <v>420</v>
      </c>
      <c r="F621" s="66"/>
      <c r="G621" s="494"/>
      <c r="H621" s="733"/>
    </row>
    <row r="622" spans="1:9" ht="40.15" customHeight="1">
      <c r="A622" s="135" t="s">
        <v>2136</v>
      </c>
      <c r="B622" s="989" t="s">
        <v>30</v>
      </c>
      <c r="C622" s="929"/>
      <c r="D622" s="929"/>
      <c r="E622" s="929"/>
      <c r="F622" s="929"/>
      <c r="G622" s="929"/>
      <c r="H622" s="733">
        <f>SUM(D623:D631)</f>
        <v>18</v>
      </c>
      <c r="I622" s="29">
        <f>COUNT(D623:D631)*2</f>
        <v>18</v>
      </c>
    </row>
    <row r="623" spans="1:9" ht="78.75" customHeight="1">
      <c r="A623" s="182" t="s">
        <v>2138</v>
      </c>
      <c r="B623" s="42" t="s">
        <v>2779</v>
      </c>
      <c r="C623" s="20" t="s">
        <v>1190</v>
      </c>
      <c r="D623" s="627">
        <v>2</v>
      </c>
      <c r="E623" s="22" t="s">
        <v>271</v>
      </c>
      <c r="F623" s="50" t="s">
        <v>6578</v>
      </c>
      <c r="G623" s="494"/>
      <c r="H623" s="733"/>
    </row>
    <row r="624" spans="1:9" ht="108.75" customHeight="1">
      <c r="A624" s="182"/>
      <c r="B624" s="42"/>
      <c r="C624" s="25" t="s">
        <v>2575</v>
      </c>
      <c r="D624" s="627">
        <v>2</v>
      </c>
      <c r="E624" s="22" t="s">
        <v>271</v>
      </c>
      <c r="F624" s="50" t="s">
        <v>6579</v>
      </c>
      <c r="G624" s="494"/>
      <c r="H624" s="733"/>
    </row>
    <row r="625" spans="1:9" ht="45">
      <c r="A625" s="182"/>
      <c r="B625" s="42"/>
      <c r="C625" s="30" t="s">
        <v>2577</v>
      </c>
      <c r="D625" s="618">
        <v>2</v>
      </c>
      <c r="E625" s="22" t="s">
        <v>271</v>
      </c>
      <c r="F625" s="26" t="s">
        <v>1195</v>
      </c>
      <c r="G625" s="494"/>
      <c r="H625" s="733"/>
    </row>
    <row r="626" spans="1:9" ht="30">
      <c r="A626" s="182"/>
      <c r="B626" s="42"/>
      <c r="C626" s="30" t="s">
        <v>1196</v>
      </c>
      <c r="D626" s="627">
        <v>2</v>
      </c>
      <c r="E626" s="22" t="s">
        <v>271</v>
      </c>
      <c r="F626" s="25" t="s">
        <v>1197</v>
      </c>
      <c r="G626" s="494"/>
      <c r="H626" s="733"/>
    </row>
    <row r="627" spans="1:9" ht="30">
      <c r="A627" s="182"/>
      <c r="B627" s="42"/>
      <c r="C627" s="25" t="s">
        <v>1198</v>
      </c>
      <c r="D627" s="627">
        <v>2</v>
      </c>
      <c r="E627" s="22" t="s">
        <v>271</v>
      </c>
      <c r="F627" s="50" t="s">
        <v>1199</v>
      </c>
      <c r="G627" s="494"/>
      <c r="H627" s="733"/>
    </row>
    <row r="628" spans="1:9" ht="30">
      <c r="A628" s="182"/>
      <c r="B628" s="42"/>
      <c r="C628" s="303" t="s">
        <v>1200</v>
      </c>
      <c r="D628" s="628">
        <v>2</v>
      </c>
      <c r="E628" s="22" t="s">
        <v>271</v>
      </c>
      <c r="F628" s="50"/>
      <c r="G628" s="494"/>
      <c r="H628" s="733"/>
    </row>
    <row r="629" spans="1:9" ht="81.75" customHeight="1">
      <c r="A629" s="182" t="s">
        <v>2144</v>
      </c>
      <c r="B629" s="42" t="s">
        <v>1202</v>
      </c>
      <c r="C629" s="76" t="s">
        <v>2146</v>
      </c>
      <c r="D629" s="628">
        <v>2</v>
      </c>
      <c r="E629" s="304" t="s">
        <v>379</v>
      </c>
      <c r="F629" s="30" t="s">
        <v>2578</v>
      </c>
      <c r="G629" s="494"/>
      <c r="H629" s="733"/>
    </row>
    <row r="630" spans="1:9" ht="45">
      <c r="A630" s="182"/>
      <c r="B630" s="42"/>
      <c r="C630" s="76" t="s">
        <v>1205</v>
      </c>
      <c r="D630" s="628">
        <v>2</v>
      </c>
      <c r="E630" s="304" t="s">
        <v>379</v>
      </c>
      <c r="F630" s="30" t="s">
        <v>1206</v>
      </c>
      <c r="G630" s="494"/>
      <c r="H630" s="733"/>
    </row>
    <row r="631" spans="1:9" ht="30">
      <c r="A631" s="182"/>
      <c r="B631" s="42"/>
      <c r="C631" s="25" t="s">
        <v>1209</v>
      </c>
      <c r="D631" s="622">
        <v>2</v>
      </c>
      <c r="E631" s="304" t="s">
        <v>379</v>
      </c>
      <c r="F631" s="66"/>
      <c r="G631" s="494"/>
      <c r="H631" s="733"/>
    </row>
    <row r="632" spans="1:9" ht="40.15" customHeight="1">
      <c r="A632" s="135" t="s">
        <v>2152</v>
      </c>
      <c r="B632" s="999" t="s">
        <v>28</v>
      </c>
      <c r="C632" s="877"/>
      <c r="D632" s="877"/>
      <c r="E632" s="877"/>
      <c r="F632" s="877"/>
      <c r="G632" s="1000"/>
      <c r="H632" s="733">
        <f>SUM(D633:D644)</f>
        <v>20</v>
      </c>
      <c r="I632" s="29">
        <f>COUNT(D633:D642)*2</f>
        <v>20</v>
      </c>
    </row>
    <row r="633" spans="1:9" ht="60">
      <c r="A633" s="182" t="s">
        <v>2153</v>
      </c>
      <c r="B633" s="30" t="s">
        <v>1211</v>
      </c>
      <c r="C633" s="50" t="s">
        <v>1212</v>
      </c>
      <c r="D633" s="622">
        <v>2</v>
      </c>
      <c r="E633" s="22" t="s">
        <v>341</v>
      </c>
      <c r="F633" s="26"/>
      <c r="G633" s="478"/>
      <c r="H633" s="733"/>
    </row>
    <row r="634" spans="1:9" ht="53.25" customHeight="1">
      <c r="A634" s="182"/>
      <c r="B634" s="30"/>
      <c r="C634" s="30" t="s">
        <v>6580</v>
      </c>
      <c r="D634" s="622">
        <v>2</v>
      </c>
      <c r="E634" s="22" t="s">
        <v>341</v>
      </c>
      <c r="F634" s="30" t="s">
        <v>6581</v>
      </c>
      <c r="G634" s="494"/>
      <c r="H634" s="736"/>
      <c r="I634" s="212"/>
    </row>
    <row r="635" spans="1:9" ht="30">
      <c r="A635" s="182"/>
      <c r="B635" s="30"/>
      <c r="C635" s="30" t="s">
        <v>6582</v>
      </c>
      <c r="D635" s="622">
        <v>2</v>
      </c>
      <c r="E635" s="22" t="s">
        <v>341</v>
      </c>
      <c r="F635" s="30"/>
      <c r="G635" s="494"/>
      <c r="H635" s="736"/>
      <c r="I635" s="212"/>
    </row>
    <row r="636" spans="1:9" ht="75">
      <c r="A636" s="182" t="s">
        <v>2155</v>
      </c>
      <c r="B636" s="42" t="s">
        <v>1214</v>
      </c>
      <c r="C636" s="23" t="s">
        <v>1215</v>
      </c>
      <c r="D636" s="627">
        <v>2</v>
      </c>
      <c r="E636" s="22" t="s">
        <v>379</v>
      </c>
      <c r="F636" s="25" t="s">
        <v>6583</v>
      </c>
      <c r="G636" s="494"/>
      <c r="H636" s="733"/>
    </row>
    <row r="637" spans="1:9" ht="30">
      <c r="A637" s="182"/>
      <c r="B637" s="42"/>
      <c r="C637" s="23" t="s">
        <v>1217</v>
      </c>
      <c r="D637" s="627">
        <v>2</v>
      </c>
      <c r="E637" s="22" t="s">
        <v>379</v>
      </c>
      <c r="F637" s="25" t="s">
        <v>2579</v>
      </c>
      <c r="G637" s="494"/>
      <c r="H637" s="733"/>
    </row>
    <row r="638" spans="1:9" ht="60">
      <c r="A638" s="182" t="s">
        <v>2159</v>
      </c>
      <c r="B638" s="42" t="s">
        <v>1220</v>
      </c>
      <c r="C638" s="23" t="s">
        <v>1221</v>
      </c>
      <c r="D638" s="627">
        <v>2</v>
      </c>
      <c r="E638" s="22" t="s">
        <v>540</v>
      </c>
      <c r="F638" s="22"/>
      <c r="G638" s="494"/>
      <c r="H638" s="733"/>
    </row>
    <row r="639" spans="1:9" ht="45">
      <c r="A639" s="182"/>
      <c r="B639" s="42"/>
      <c r="C639" s="23" t="s">
        <v>2163</v>
      </c>
      <c r="D639" s="627">
        <v>2</v>
      </c>
      <c r="E639" s="22" t="s">
        <v>540</v>
      </c>
      <c r="F639" s="22"/>
      <c r="G639" s="494"/>
      <c r="H639" s="733"/>
    </row>
    <row r="640" spans="1:9" ht="65.25" customHeight="1">
      <c r="A640" s="182"/>
      <c r="B640" s="42"/>
      <c r="C640" s="30" t="s">
        <v>1223</v>
      </c>
      <c r="D640" s="618">
        <v>2</v>
      </c>
      <c r="E640" s="22" t="s">
        <v>540</v>
      </c>
      <c r="F640" s="22"/>
      <c r="G640" s="494"/>
      <c r="H640" s="733"/>
    </row>
    <row r="641" spans="1:9" ht="45">
      <c r="A641" s="182"/>
      <c r="B641" s="42"/>
      <c r="C641" s="23" t="s">
        <v>1224</v>
      </c>
      <c r="D641" s="627">
        <v>2</v>
      </c>
      <c r="E641" s="22" t="s">
        <v>379</v>
      </c>
      <c r="F641" s="25" t="s">
        <v>1225</v>
      </c>
      <c r="G641" s="494"/>
      <c r="H641" s="733"/>
    </row>
    <row r="642" spans="1:9" ht="45">
      <c r="A642" s="182"/>
      <c r="B642" s="42"/>
      <c r="C642" s="23" t="s">
        <v>1226</v>
      </c>
      <c r="D642" s="627">
        <v>2</v>
      </c>
      <c r="E642" s="22" t="s">
        <v>379</v>
      </c>
      <c r="F642" s="25" t="s">
        <v>1227</v>
      </c>
      <c r="G642" s="494"/>
      <c r="H642" s="733"/>
    </row>
    <row r="643" spans="1:9" ht="45" hidden="1">
      <c r="A643" s="79" t="s">
        <v>2166</v>
      </c>
      <c r="B643" s="30" t="s">
        <v>1229</v>
      </c>
      <c r="C643"/>
      <c r="D643" s="626"/>
      <c r="E643" s="22"/>
      <c r="F643" s="66"/>
      <c r="G643" s="66"/>
      <c r="H643" s="99"/>
      <c r="I643" s="99"/>
    </row>
    <row r="644" spans="1:9" ht="30" hidden="1">
      <c r="A644" s="79" t="s">
        <v>1232</v>
      </c>
      <c r="B644" s="30" t="s">
        <v>1233</v>
      </c>
      <c r="C644" s="66"/>
      <c r="D644" s="626"/>
      <c r="E644" s="22"/>
      <c r="F644" s="66"/>
      <c r="G644" s="66"/>
      <c r="H644" s="99"/>
      <c r="I644" s="99"/>
    </row>
    <row r="645" spans="1:9" ht="40.15" customHeight="1">
      <c r="A645" s="135" t="s">
        <v>2169</v>
      </c>
      <c r="B645" s="989" t="s">
        <v>26</v>
      </c>
      <c r="C645" s="929"/>
      <c r="D645" s="929"/>
      <c r="E645" s="929"/>
      <c r="F645" s="929"/>
      <c r="G645" s="929"/>
      <c r="H645" s="733">
        <f>SUM(D646:D659)</f>
        <v>28</v>
      </c>
      <c r="I645" s="29">
        <f>COUNT(D646:D659)*2</f>
        <v>28</v>
      </c>
    </row>
    <row r="646" spans="1:9" ht="63">
      <c r="A646" s="182" t="s">
        <v>2171</v>
      </c>
      <c r="B646" s="191" t="s">
        <v>1235</v>
      </c>
      <c r="C646" s="20" t="s">
        <v>3053</v>
      </c>
      <c r="D646" s="622">
        <v>2</v>
      </c>
      <c r="E646" s="22" t="s">
        <v>341</v>
      </c>
      <c r="F646" s="66"/>
      <c r="G646" s="494"/>
      <c r="H646" s="733"/>
    </row>
    <row r="647" spans="1:9" ht="51.75" customHeight="1">
      <c r="A647" s="182"/>
      <c r="B647" s="191"/>
      <c r="C647" s="25" t="s">
        <v>6669</v>
      </c>
      <c r="D647" s="622">
        <v>2</v>
      </c>
      <c r="E647" s="22" t="s">
        <v>341</v>
      </c>
      <c r="F647" s="42" t="s">
        <v>3523</v>
      </c>
      <c r="G647" s="494"/>
      <c r="H647" s="733"/>
    </row>
    <row r="648" spans="1:9" ht="54.75" customHeight="1">
      <c r="A648" s="182"/>
      <c r="B648" s="191"/>
      <c r="C648" s="25" t="s">
        <v>6668</v>
      </c>
      <c r="D648" s="622">
        <v>2</v>
      </c>
      <c r="E648" s="22" t="s">
        <v>379</v>
      </c>
      <c r="F648" s="25" t="s">
        <v>6679</v>
      </c>
      <c r="G648" s="494"/>
      <c r="H648" s="733"/>
    </row>
    <row r="649" spans="1:9" ht="90">
      <c r="A649" s="182"/>
      <c r="B649" s="191"/>
      <c r="C649" s="25" t="s">
        <v>2175</v>
      </c>
      <c r="D649" s="622">
        <v>2</v>
      </c>
      <c r="E649" s="22" t="s">
        <v>341</v>
      </c>
      <c r="F649" s="25" t="s">
        <v>6678</v>
      </c>
      <c r="G649" s="494"/>
      <c r="H649" s="733"/>
    </row>
    <row r="650" spans="1:9" ht="60">
      <c r="A650" s="182"/>
      <c r="B650" s="191"/>
      <c r="C650" s="20" t="s">
        <v>1237</v>
      </c>
      <c r="D650" s="622">
        <v>2</v>
      </c>
      <c r="E650" s="22" t="s">
        <v>341</v>
      </c>
      <c r="F650" s="42" t="s">
        <v>3524</v>
      </c>
      <c r="H650" s="733"/>
    </row>
    <row r="651" spans="1:9" ht="45">
      <c r="A651" s="182"/>
      <c r="B651" s="191"/>
      <c r="C651" s="23" t="s">
        <v>1238</v>
      </c>
      <c r="D651" s="622">
        <v>2</v>
      </c>
      <c r="E651" s="22"/>
      <c r="F651" s="547"/>
      <c r="G651" s="494"/>
      <c r="H651" s="733"/>
    </row>
    <row r="652" spans="1:9" ht="47.25">
      <c r="A652" s="182" t="s">
        <v>2176</v>
      </c>
      <c r="B652" s="191" t="s">
        <v>1240</v>
      </c>
      <c r="C652" s="23" t="s">
        <v>1241</v>
      </c>
      <c r="D652" s="632">
        <v>2</v>
      </c>
      <c r="E652" s="31" t="s">
        <v>341</v>
      </c>
      <c r="F652" s="20" t="s">
        <v>1242</v>
      </c>
      <c r="G652" s="494"/>
      <c r="H652" s="733"/>
    </row>
    <row r="653" spans="1:9" ht="135">
      <c r="A653" s="182"/>
      <c r="B653" s="191"/>
      <c r="C653" s="23" t="s">
        <v>6671</v>
      </c>
      <c r="D653" s="632">
        <v>2</v>
      </c>
      <c r="E653" s="31" t="s">
        <v>341</v>
      </c>
      <c r="F653" s="20" t="s">
        <v>6677</v>
      </c>
      <c r="G653" s="494"/>
      <c r="H653" s="733"/>
    </row>
    <row r="654" spans="1:9" ht="30">
      <c r="A654" s="182"/>
      <c r="B654" s="191"/>
      <c r="C654" s="23" t="s">
        <v>1243</v>
      </c>
      <c r="D654" s="632">
        <v>2</v>
      </c>
      <c r="E654" s="31" t="s">
        <v>271</v>
      </c>
      <c r="F654" s="20" t="s">
        <v>1244</v>
      </c>
      <c r="G654" s="494"/>
      <c r="H654" s="733"/>
    </row>
    <row r="655" spans="1:9" ht="45">
      <c r="A655" s="182"/>
      <c r="B655" s="191"/>
      <c r="C655" s="23" t="s">
        <v>1245</v>
      </c>
      <c r="D655" s="632">
        <v>2</v>
      </c>
      <c r="E655" s="31" t="s">
        <v>420</v>
      </c>
      <c r="F655" s="20" t="s">
        <v>1246</v>
      </c>
      <c r="G655" s="494"/>
      <c r="H655" s="733"/>
    </row>
    <row r="656" spans="1:9" ht="75">
      <c r="A656" s="182"/>
      <c r="B656" s="191"/>
      <c r="C656" s="23" t="s">
        <v>6672</v>
      </c>
      <c r="D656" s="629">
        <v>2</v>
      </c>
      <c r="E656" s="22" t="s">
        <v>341</v>
      </c>
      <c r="F656" s="30" t="s">
        <v>6675</v>
      </c>
      <c r="G656" s="494"/>
      <c r="H656" s="733"/>
    </row>
    <row r="657" spans="1:9" ht="54" customHeight="1">
      <c r="A657" s="182" t="s">
        <v>2181</v>
      </c>
      <c r="B657" s="191" t="s">
        <v>1248</v>
      </c>
      <c r="C657" s="549" t="s">
        <v>1249</v>
      </c>
      <c r="D657" s="622">
        <v>2</v>
      </c>
      <c r="E657" s="306" t="s">
        <v>271</v>
      </c>
      <c r="F657" s="66"/>
      <c r="G657" s="494"/>
      <c r="H657" s="733"/>
    </row>
    <row r="658" spans="1:9" ht="45">
      <c r="A658" s="182"/>
      <c r="B658" s="26"/>
      <c r="C658" s="551" t="s">
        <v>1251</v>
      </c>
      <c r="D658" s="622">
        <v>2</v>
      </c>
      <c r="E658" s="22"/>
      <c r="F658" s="547"/>
      <c r="G658" s="494"/>
      <c r="H658" s="733"/>
    </row>
    <row r="659" spans="1:9" ht="30">
      <c r="A659" s="182"/>
      <c r="B659" s="66"/>
      <c r="C659" s="552" t="s">
        <v>6670</v>
      </c>
      <c r="D659" s="622">
        <v>2</v>
      </c>
      <c r="E659" s="22" t="s">
        <v>540</v>
      </c>
      <c r="F659" s="66"/>
      <c r="G659" s="494"/>
      <c r="H659" s="733"/>
    </row>
    <row r="660" spans="1:9" ht="18.75">
      <c r="A660" s="293"/>
      <c r="B660" s="995" t="s">
        <v>2184</v>
      </c>
      <c r="C660" s="995"/>
      <c r="D660" s="995"/>
      <c r="E660" s="995"/>
      <c r="F660" s="995"/>
      <c r="G660" s="995"/>
      <c r="H660" s="733">
        <f>H661+H664+H668+H673+H691+H695+H702+H710+H714+H721</f>
        <v>78</v>
      </c>
      <c r="I660" s="29">
        <f>I661+I664+I668+I673+I691+I695+I702+I710+I714+I721</f>
        <v>78</v>
      </c>
    </row>
    <row r="661" spans="1:9" ht="40.15" customHeight="1">
      <c r="A661" s="135" t="s">
        <v>25</v>
      </c>
      <c r="B661" s="989" t="s">
        <v>24</v>
      </c>
      <c r="C661" s="929"/>
      <c r="D661" s="929"/>
      <c r="E661" s="929"/>
      <c r="F661" s="929"/>
      <c r="G661" s="929"/>
      <c r="H661" s="733">
        <f>SUM(D662:D663)</f>
        <v>2</v>
      </c>
      <c r="I661" s="29">
        <f>COUNT(D662:D663)*2</f>
        <v>2</v>
      </c>
    </row>
    <row r="662" spans="1:9" ht="78.75">
      <c r="A662" s="43" t="s">
        <v>1254</v>
      </c>
      <c r="B662" s="114" t="s">
        <v>1255</v>
      </c>
      <c r="C662" s="74" t="s">
        <v>1256</v>
      </c>
      <c r="D662" s="618">
        <v>2</v>
      </c>
      <c r="E662" s="28" t="s">
        <v>540</v>
      </c>
      <c r="F662" s="26"/>
      <c r="G662" s="478"/>
      <c r="H662" s="733"/>
    </row>
    <row r="663" spans="1:9" ht="44.25" hidden="1" customHeight="1">
      <c r="A663" s="68" t="s">
        <v>1257</v>
      </c>
      <c r="B663" s="30" t="s">
        <v>1258</v>
      </c>
      <c r="C663" s="26"/>
      <c r="D663" s="537"/>
      <c r="E663" s="28"/>
      <c r="F663" s="26"/>
      <c r="G663" s="26"/>
      <c r="H663" s="99"/>
      <c r="I663" s="99"/>
    </row>
    <row r="664" spans="1:9" ht="40.15" customHeight="1">
      <c r="A664" s="135" t="s">
        <v>23</v>
      </c>
      <c r="B664" s="989" t="s">
        <v>22</v>
      </c>
      <c r="C664" s="929"/>
      <c r="D664" s="929"/>
      <c r="E664" s="929"/>
      <c r="F664" s="929"/>
      <c r="G664" s="929"/>
      <c r="H664" s="733">
        <f>SUM(D665:D667)</f>
        <v>2</v>
      </c>
      <c r="I664" s="29">
        <f>COUNT(D665:D667)*2</f>
        <v>2</v>
      </c>
    </row>
    <row r="665" spans="1:9" ht="51.75" customHeight="1">
      <c r="A665" s="43" t="s">
        <v>1259</v>
      </c>
      <c r="B665" s="191" t="s">
        <v>1260</v>
      </c>
      <c r="C665" s="30" t="s">
        <v>6584</v>
      </c>
      <c r="D665" s="620">
        <v>2</v>
      </c>
      <c r="E665" s="28" t="s">
        <v>648</v>
      </c>
      <c r="F665" s="26"/>
      <c r="G665" s="478"/>
      <c r="H665" s="733"/>
    </row>
    <row r="666" spans="1:9" ht="83.25" hidden="1" customHeight="1">
      <c r="A666" s="68" t="s">
        <v>1261</v>
      </c>
      <c r="B666" s="191" t="s">
        <v>1262</v>
      </c>
      <c r="C666" s="26"/>
      <c r="D666" s="537"/>
      <c r="E666" s="28"/>
      <c r="F666" s="26"/>
      <c r="G666" s="26"/>
      <c r="H666" s="99"/>
      <c r="I666" s="99"/>
    </row>
    <row r="667" spans="1:9" ht="36.75" hidden="1" customHeight="1">
      <c r="A667" s="68" t="s">
        <v>1263</v>
      </c>
      <c r="B667" s="191" t="s">
        <v>1264</v>
      </c>
      <c r="C667" s="26"/>
      <c r="D667" s="537"/>
      <c r="E667" s="28"/>
      <c r="F667" s="26"/>
      <c r="G667" s="26"/>
      <c r="H667" s="99"/>
      <c r="I667" s="99"/>
    </row>
    <row r="668" spans="1:9" ht="40.15" customHeight="1">
      <c r="A668" s="135" t="s">
        <v>2194</v>
      </c>
      <c r="B668" s="989" t="s">
        <v>20</v>
      </c>
      <c r="C668" s="929"/>
      <c r="D668" s="929"/>
      <c r="E668" s="929"/>
      <c r="F668" s="929"/>
      <c r="G668" s="929"/>
      <c r="H668" s="733">
        <f>SUM(D669:D672)</f>
        <v>8</v>
      </c>
      <c r="I668" s="29">
        <f>COUNT(D669:D672)*2</f>
        <v>8</v>
      </c>
    </row>
    <row r="669" spans="1:9" ht="111" customHeight="1">
      <c r="A669" s="18" t="s">
        <v>2196</v>
      </c>
      <c r="B669" s="191" t="s">
        <v>1266</v>
      </c>
      <c r="C669" s="25" t="s">
        <v>2584</v>
      </c>
      <c r="D669" s="618">
        <v>2</v>
      </c>
      <c r="E669" s="28" t="s">
        <v>540</v>
      </c>
      <c r="F669" s="26"/>
      <c r="G669" s="478"/>
      <c r="H669" s="733"/>
    </row>
    <row r="670" spans="1:9" ht="54" customHeight="1">
      <c r="A670" s="18"/>
      <c r="B670" s="191"/>
      <c r="C670" s="50" t="s">
        <v>6585</v>
      </c>
      <c r="D670" s="618">
        <v>2</v>
      </c>
      <c r="E670" s="28" t="s">
        <v>540</v>
      </c>
      <c r="F670" s="26"/>
      <c r="G670" s="478"/>
      <c r="H670" s="733"/>
    </row>
    <row r="671" spans="1:9" ht="63">
      <c r="A671" s="18" t="s">
        <v>2200</v>
      </c>
      <c r="B671" s="191" t="s">
        <v>1270</v>
      </c>
      <c r="C671" s="30" t="s">
        <v>6586</v>
      </c>
      <c r="D671" s="618">
        <v>2</v>
      </c>
      <c r="E671" s="28" t="s">
        <v>540</v>
      </c>
      <c r="F671" s="26"/>
      <c r="G671" s="478"/>
      <c r="H671" s="733"/>
    </row>
    <row r="672" spans="1:9" ht="72.75" customHeight="1">
      <c r="A672" s="18" t="s">
        <v>2202</v>
      </c>
      <c r="B672" s="114" t="s">
        <v>1273</v>
      </c>
      <c r="C672" s="191" t="s">
        <v>1274</v>
      </c>
      <c r="D672" s="618">
        <v>2</v>
      </c>
      <c r="E672" s="28" t="s">
        <v>540</v>
      </c>
      <c r="F672" s="191" t="s">
        <v>1275</v>
      </c>
      <c r="G672" s="478"/>
      <c r="H672" s="733"/>
    </row>
    <row r="673" spans="1:9" ht="40.15" customHeight="1">
      <c r="A673" s="135" t="s">
        <v>2205</v>
      </c>
      <c r="B673" s="989" t="s">
        <v>18</v>
      </c>
      <c r="C673" s="929"/>
      <c r="D673" s="929"/>
      <c r="E673" s="929"/>
      <c r="F673" s="929"/>
      <c r="G673" s="929"/>
      <c r="H673" s="733">
        <f>SUM(D674:D690)</f>
        <v>34</v>
      </c>
      <c r="I673" s="29">
        <f>COUNT(D674:D690)*2</f>
        <v>34</v>
      </c>
    </row>
    <row r="674" spans="1:9" ht="61.9" customHeight="1">
      <c r="A674" s="18" t="s">
        <v>2207</v>
      </c>
      <c r="B674" s="191" t="s">
        <v>1277</v>
      </c>
      <c r="C674" s="123" t="s">
        <v>1278</v>
      </c>
      <c r="D674" s="618">
        <v>2</v>
      </c>
      <c r="E674" s="28" t="s">
        <v>648</v>
      </c>
      <c r="F674" s="26"/>
      <c r="G674" s="478"/>
      <c r="H674" s="733"/>
    </row>
    <row r="675" spans="1:9" ht="45">
      <c r="A675" s="18"/>
      <c r="B675" s="191"/>
      <c r="C675" s="23" t="s">
        <v>1279</v>
      </c>
      <c r="D675" s="534">
        <v>2</v>
      </c>
      <c r="E675" s="28" t="s">
        <v>377</v>
      </c>
      <c r="F675" s="26"/>
      <c r="G675" s="478"/>
      <c r="H675" s="733"/>
    </row>
    <row r="676" spans="1:9" ht="63">
      <c r="A676" s="18" t="s">
        <v>2210</v>
      </c>
      <c r="B676" s="191" t="s">
        <v>1281</v>
      </c>
      <c r="C676" s="30" t="s">
        <v>6587</v>
      </c>
      <c r="D676" s="618">
        <v>2</v>
      </c>
      <c r="E676" s="28" t="s">
        <v>648</v>
      </c>
      <c r="F676" s="26"/>
      <c r="G676" s="478"/>
      <c r="H676" s="733"/>
    </row>
    <row r="677" spans="1:9" ht="45">
      <c r="A677" s="18"/>
      <c r="B677" s="191"/>
      <c r="C677" s="123" t="s">
        <v>6588</v>
      </c>
      <c r="D677" s="618">
        <v>2</v>
      </c>
      <c r="E677" s="28" t="s">
        <v>648</v>
      </c>
      <c r="F677" s="26"/>
      <c r="G677" s="478"/>
      <c r="H677" s="733"/>
    </row>
    <row r="678" spans="1:9" ht="45">
      <c r="A678" s="18"/>
      <c r="B678" s="191"/>
      <c r="C678" s="30" t="s">
        <v>6589</v>
      </c>
      <c r="D678" s="618">
        <v>2</v>
      </c>
      <c r="E678" s="28" t="s">
        <v>648</v>
      </c>
      <c r="F678" s="26"/>
      <c r="G678" s="478"/>
      <c r="H678" s="733"/>
    </row>
    <row r="679" spans="1:9" ht="45">
      <c r="A679" s="18"/>
      <c r="B679" s="191"/>
      <c r="C679" s="30" t="s">
        <v>6590</v>
      </c>
      <c r="D679" s="618">
        <v>2</v>
      </c>
      <c r="E679" s="28" t="s">
        <v>648</v>
      </c>
      <c r="F679" s="26"/>
      <c r="G679" s="478"/>
      <c r="H679" s="733"/>
    </row>
    <row r="680" spans="1:9" ht="48.75" customHeight="1">
      <c r="A680" s="18"/>
      <c r="B680" s="191"/>
      <c r="C680" s="123" t="s">
        <v>6591</v>
      </c>
      <c r="D680" s="618">
        <v>2</v>
      </c>
      <c r="E680" s="28" t="s">
        <v>648</v>
      </c>
      <c r="F680" s="26"/>
      <c r="G680" s="478"/>
      <c r="H680" s="733"/>
    </row>
    <row r="681" spans="1:9" ht="45">
      <c r="A681" s="18"/>
      <c r="B681" s="191"/>
      <c r="C681" s="30" t="s">
        <v>6592</v>
      </c>
      <c r="D681" s="618">
        <v>2</v>
      </c>
      <c r="E681" s="28" t="s">
        <v>648</v>
      </c>
      <c r="F681" s="26"/>
      <c r="G681" s="478"/>
      <c r="H681" s="733"/>
    </row>
    <row r="682" spans="1:9" ht="45">
      <c r="A682" s="18"/>
      <c r="B682" s="191"/>
      <c r="C682" s="30" t="s">
        <v>6593</v>
      </c>
      <c r="D682" s="618">
        <v>2</v>
      </c>
      <c r="E682" s="28" t="s">
        <v>648</v>
      </c>
      <c r="F682" s="26"/>
      <c r="G682" s="478"/>
      <c r="H682" s="733"/>
    </row>
    <row r="683" spans="1:9" ht="45">
      <c r="A683" s="18"/>
      <c r="B683" s="191"/>
      <c r="C683" s="30" t="s">
        <v>6594</v>
      </c>
      <c r="D683" s="618">
        <v>2</v>
      </c>
      <c r="E683" s="28" t="s">
        <v>648</v>
      </c>
      <c r="F683" s="26"/>
      <c r="G683" s="478"/>
      <c r="H683" s="733"/>
    </row>
    <row r="684" spans="1:9" ht="60">
      <c r="A684" s="18"/>
      <c r="B684" s="191"/>
      <c r="C684" s="30" t="s">
        <v>6595</v>
      </c>
      <c r="D684" s="618">
        <v>2</v>
      </c>
      <c r="E684" s="28" t="s">
        <v>648</v>
      </c>
      <c r="F684" s="26"/>
      <c r="G684" s="478"/>
      <c r="H684" s="733"/>
    </row>
    <row r="685" spans="1:9" ht="60">
      <c r="A685" s="18"/>
      <c r="B685" s="191"/>
      <c r="C685" s="30" t="s">
        <v>6596</v>
      </c>
      <c r="D685" s="618">
        <v>2</v>
      </c>
      <c r="E685" s="28" t="s">
        <v>648</v>
      </c>
      <c r="F685" s="26"/>
      <c r="G685" s="478"/>
      <c r="H685" s="733"/>
    </row>
    <row r="686" spans="1:9" ht="60">
      <c r="A686" s="18"/>
      <c r="B686" s="191"/>
      <c r="C686" s="30" t="s">
        <v>6597</v>
      </c>
      <c r="D686" s="618">
        <v>2</v>
      </c>
      <c r="E686" s="28" t="s">
        <v>648</v>
      </c>
      <c r="F686" s="26"/>
      <c r="G686" s="478"/>
      <c r="H686" s="733"/>
    </row>
    <row r="687" spans="1:9" ht="45">
      <c r="A687" s="18"/>
      <c r="B687" s="191"/>
      <c r="C687" s="30" t="s">
        <v>6598</v>
      </c>
      <c r="D687" s="618">
        <v>2</v>
      </c>
      <c r="E687" s="28" t="s">
        <v>648</v>
      </c>
      <c r="F687" s="26"/>
      <c r="G687" s="478"/>
      <c r="H687" s="733"/>
    </row>
    <row r="688" spans="1:9" ht="60">
      <c r="A688" s="18"/>
      <c r="B688" s="191"/>
      <c r="C688" s="123" t="s">
        <v>6599</v>
      </c>
      <c r="D688" s="618">
        <v>2</v>
      </c>
      <c r="E688" s="28" t="s">
        <v>648</v>
      </c>
      <c r="F688" s="26"/>
      <c r="G688" s="478"/>
      <c r="H688" s="733"/>
    </row>
    <row r="689" spans="1:9" ht="63">
      <c r="A689" s="18" t="s">
        <v>2227</v>
      </c>
      <c r="B689" s="191" t="s">
        <v>1296</v>
      </c>
      <c r="C689" s="25" t="s">
        <v>1297</v>
      </c>
      <c r="D689" s="618">
        <v>2</v>
      </c>
      <c r="E689" s="28" t="s">
        <v>540</v>
      </c>
      <c r="F689" s="26"/>
      <c r="G689" s="478"/>
      <c r="H689" s="733"/>
    </row>
    <row r="690" spans="1:9" ht="31.5">
      <c r="A690" s="18" t="s">
        <v>2231</v>
      </c>
      <c r="B690" s="191" t="s">
        <v>1299</v>
      </c>
      <c r="C690" s="50" t="s">
        <v>1300</v>
      </c>
      <c r="D690" s="618">
        <v>2</v>
      </c>
      <c r="E690" s="28" t="s">
        <v>341</v>
      </c>
      <c r="F690" s="30" t="s">
        <v>6600</v>
      </c>
      <c r="G690" s="478"/>
      <c r="H690" s="733"/>
    </row>
    <row r="691" spans="1:9" ht="40.15" customHeight="1">
      <c r="A691" s="135" t="s">
        <v>2238</v>
      </c>
      <c r="B691" s="989" t="s">
        <v>16</v>
      </c>
      <c r="C691" s="929"/>
      <c r="D691" s="929"/>
      <c r="E691" s="929"/>
      <c r="F691" s="929"/>
      <c r="G691" s="929"/>
      <c r="H691" s="733">
        <f>SUM(D692:D694)</f>
        <v>6</v>
      </c>
      <c r="I691" s="29">
        <f>COUNT(D692:D694)*2</f>
        <v>6</v>
      </c>
    </row>
    <row r="692" spans="1:9" ht="31.5">
      <c r="A692" s="18" t="s">
        <v>2240</v>
      </c>
      <c r="B692" s="191" t="s">
        <v>1304</v>
      </c>
      <c r="C692" s="50" t="s">
        <v>1305</v>
      </c>
      <c r="D692" s="618">
        <v>2</v>
      </c>
      <c r="E692" s="28" t="s">
        <v>540</v>
      </c>
      <c r="F692" s="26"/>
      <c r="G692" s="478"/>
      <c r="H692" s="733"/>
    </row>
    <row r="693" spans="1:9" ht="63">
      <c r="A693" s="18" t="s">
        <v>2243</v>
      </c>
      <c r="B693" s="191" t="s">
        <v>1307</v>
      </c>
      <c r="C693" s="25" t="s">
        <v>1308</v>
      </c>
      <c r="D693" s="618">
        <v>2</v>
      </c>
      <c r="E693" s="28" t="s">
        <v>540</v>
      </c>
      <c r="F693" s="26"/>
      <c r="G693" s="478"/>
      <c r="H693" s="733"/>
    </row>
    <row r="694" spans="1:9" ht="47.25">
      <c r="A694" s="18" t="s">
        <v>1309</v>
      </c>
      <c r="B694" s="191" t="s">
        <v>1310</v>
      </c>
      <c r="C694" s="23" t="s">
        <v>1311</v>
      </c>
      <c r="D694" s="618">
        <v>2</v>
      </c>
      <c r="E694" s="28" t="s">
        <v>540</v>
      </c>
      <c r="F694" s="26"/>
      <c r="G694" s="478"/>
      <c r="H694" s="733"/>
    </row>
    <row r="695" spans="1:9" ht="40.15" customHeight="1">
      <c r="A695" s="135" t="s">
        <v>2247</v>
      </c>
      <c r="B695" s="916" t="s">
        <v>14</v>
      </c>
      <c r="C695" s="929"/>
      <c r="D695" s="929"/>
      <c r="E695" s="929"/>
      <c r="F695" s="929"/>
      <c r="G695" s="929"/>
      <c r="H695" s="733">
        <f>SUM(D696:D701)</f>
        <v>12</v>
      </c>
      <c r="I695" s="29">
        <f>COUNT(D696:D701)*2</f>
        <v>12</v>
      </c>
    </row>
    <row r="696" spans="1:9" ht="47.25">
      <c r="A696" s="18" t="s">
        <v>2248</v>
      </c>
      <c r="B696" s="19" t="s">
        <v>1313</v>
      </c>
      <c r="C696" s="25" t="s">
        <v>1314</v>
      </c>
      <c r="D696" s="618">
        <v>2</v>
      </c>
      <c r="E696" s="28" t="s">
        <v>653</v>
      </c>
      <c r="F696" s="26"/>
      <c r="G696" s="478"/>
      <c r="H696" s="733"/>
    </row>
    <row r="697" spans="1:9" ht="47.25">
      <c r="A697" s="18" t="s">
        <v>1315</v>
      </c>
      <c r="B697" s="19" t="s">
        <v>1316</v>
      </c>
      <c r="C697" s="25" t="s">
        <v>1317</v>
      </c>
      <c r="D697" s="618">
        <v>2</v>
      </c>
      <c r="E697" s="28" t="s">
        <v>653</v>
      </c>
      <c r="F697" s="26"/>
      <c r="G697" s="478"/>
      <c r="H697" s="733"/>
    </row>
    <row r="698" spans="1:9" ht="30">
      <c r="A698" s="18"/>
      <c r="B698" s="19"/>
      <c r="C698" s="25" t="s">
        <v>1318</v>
      </c>
      <c r="D698" s="618">
        <v>2</v>
      </c>
      <c r="E698" s="28" t="s">
        <v>653</v>
      </c>
      <c r="F698" s="26"/>
      <c r="G698" s="478"/>
      <c r="H698" s="733"/>
    </row>
    <row r="699" spans="1:9" ht="49.5" customHeight="1">
      <c r="A699" s="18" t="s">
        <v>1320</v>
      </c>
      <c r="B699" s="51" t="s">
        <v>1321</v>
      </c>
      <c r="C699" s="30" t="s">
        <v>1322</v>
      </c>
      <c r="D699" s="618">
        <v>2</v>
      </c>
      <c r="E699" s="28" t="s">
        <v>653</v>
      </c>
      <c r="F699" s="26"/>
      <c r="G699" s="478"/>
      <c r="H699" s="733"/>
    </row>
    <row r="700" spans="1:9" ht="63">
      <c r="A700" s="18" t="s">
        <v>2258</v>
      </c>
      <c r="B700" s="19" t="s">
        <v>1324</v>
      </c>
      <c r="C700" s="26" t="s">
        <v>1325</v>
      </c>
      <c r="D700" s="618">
        <v>2</v>
      </c>
      <c r="E700" s="28" t="s">
        <v>653</v>
      </c>
      <c r="F700" s="26"/>
      <c r="G700" s="478"/>
      <c r="H700" s="733"/>
    </row>
    <row r="701" spans="1:9" ht="78.75">
      <c r="A701" s="18" t="s">
        <v>2260</v>
      </c>
      <c r="B701" s="19" t="s">
        <v>3062</v>
      </c>
      <c r="C701" s="25" t="s">
        <v>1328</v>
      </c>
      <c r="D701" s="618">
        <v>2</v>
      </c>
      <c r="E701" s="28" t="s">
        <v>653</v>
      </c>
      <c r="F701" s="26"/>
      <c r="G701" s="478"/>
      <c r="H701" s="733"/>
    </row>
    <row r="702" spans="1:9" ht="40.15" customHeight="1">
      <c r="A702" s="135" t="s">
        <v>2264</v>
      </c>
      <c r="B702" s="933" t="s">
        <v>1329</v>
      </c>
      <c r="C702" s="934"/>
      <c r="D702" s="934"/>
      <c r="E702" s="934"/>
      <c r="F702" s="934"/>
      <c r="G702" s="1004"/>
      <c r="H702" s="733">
        <f>SUM(D703:D709)</f>
        <v>6</v>
      </c>
      <c r="I702" s="29">
        <f>COUNT(D703:D709)*2</f>
        <v>6</v>
      </c>
    </row>
    <row r="703" spans="1:9" ht="135" hidden="1">
      <c r="A703" s="162" t="s">
        <v>1330</v>
      </c>
      <c r="B703" s="50" t="s">
        <v>1332</v>
      </c>
      <c r="C703" s="50" t="s">
        <v>1333</v>
      </c>
      <c r="D703" s="544"/>
      <c r="E703" s="26" t="s">
        <v>540</v>
      </c>
      <c r="F703" s="91" t="s">
        <v>1334</v>
      </c>
      <c r="G703" s="65"/>
      <c r="H703" s="510"/>
      <c r="I703" s="99"/>
    </row>
    <row r="704" spans="1:9" ht="75" hidden="1">
      <c r="A704" s="162" t="s">
        <v>1335</v>
      </c>
      <c r="B704" s="50" t="s">
        <v>1336</v>
      </c>
      <c r="C704" s="50" t="s">
        <v>1337</v>
      </c>
      <c r="D704" s="544"/>
      <c r="E704" s="26" t="s">
        <v>540</v>
      </c>
      <c r="F704" s="91" t="s">
        <v>1338</v>
      </c>
      <c r="G704" s="21"/>
      <c r="H704" s="510"/>
      <c r="I704" s="99"/>
    </row>
    <row r="705" spans="1:9" ht="105" hidden="1">
      <c r="A705" s="162" t="s">
        <v>1339</v>
      </c>
      <c r="B705" s="50" t="s">
        <v>1340</v>
      </c>
      <c r="C705" s="50" t="s">
        <v>1341</v>
      </c>
      <c r="D705" s="544"/>
      <c r="E705" s="26" t="s">
        <v>540</v>
      </c>
      <c r="F705" s="91" t="s">
        <v>1342</v>
      </c>
      <c r="G705" s="21"/>
      <c r="H705" s="510"/>
      <c r="I705" s="99"/>
    </row>
    <row r="706" spans="1:9" ht="105">
      <c r="A706" s="63" t="s">
        <v>1343</v>
      </c>
      <c r="B706" s="50" t="s">
        <v>1344</v>
      </c>
      <c r="C706" s="50" t="s">
        <v>1345</v>
      </c>
      <c r="D706" s="544">
        <v>2</v>
      </c>
      <c r="E706" s="26" t="s">
        <v>540</v>
      </c>
      <c r="F706" s="91" t="s">
        <v>1346</v>
      </c>
      <c r="G706" s="21"/>
      <c r="H706" s="733"/>
    </row>
    <row r="707" spans="1:9" ht="75">
      <c r="A707" s="63" t="s">
        <v>1347</v>
      </c>
      <c r="B707" s="50" t="s">
        <v>1348</v>
      </c>
      <c r="C707" s="50" t="s">
        <v>1349</v>
      </c>
      <c r="D707" s="544">
        <v>2</v>
      </c>
      <c r="E707" s="26" t="s">
        <v>540</v>
      </c>
      <c r="F707" s="91" t="s">
        <v>1350</v>
      </c>
      <c r="G707" s="21"/>
      <c r="H707" s="733"/>
    </row>
    <row r="708" spans="1:9" ht="53.25" hidden="1" customHeight="1">
      <c r="A708" s="89" t="s">
        <v>1351</v>
      </c>
      <c r="B708" s="50" t="s">
        <v>1352</v>
      </c>
      <c r="C708" s="50" t="s">
        <v>1353</v>
      </c>
      <c r="D708" s="544"/>
      <c r="E708" s="26" t="s">
        <v>540</v>
      </c>
      <c r="F708" s="91" t="s">
        <v>1354</v>
      </c>
      <c r="G708" s="21"/>
      <c r="H708" s="510"/>
      <c r="I708" s="99"/>
    </row>
    <row r="709" spans="1:9" ht="120">
      <c r="A709" s="63" t="s">
        <v>1355</v>
      </c>
      <c r="B709" s="50" t="s">
        <v>1356</v>
      </c>
      <c r="C709" s="50" t="s">
        <v>1357</v>
      </c>
      <c r="D709" s="544">
        <v>2</v>
      </c>
      <c r="E709" s="26" t="s">
        <v>540</v>
      </c>
      <c r="F709" s="91" t="s">
        <v>1358</v>
      </c>
      <c r="G709" s="21"/>
      <c r="H709" s="733"/>
    </row>
    <row r="710" spans="1:9" ht="40.15" customHeight="1">
      <c r="A710" s="135" t="s">
        <v>2267</v>
      </c>
      <c r="B710" s="989" t="s">
        <v>11</v>
      </c>
      <c r="C710" s="929"/>
      <c r="D710" s="929"/>
      <c r="E710" s="929"/>
      <c r="F710" s="929"/>
      <c r="G710" s="929"/>
      <c r="H710" s="733">
        <f>SUM(D711:D713)</f>
        <v>6</v>
      </c>
      <c r="I710" s="29">
        <f>COUNT(D711:D713)*2</f>
        <v>6</v>
      </c>
    </row>
    <row r="711" spans="1:9" ht="47.25">
      <c r="A711" s="18" t="s">
        <v>2269</v>
      </c>
      <c r="B711" s="191" t="s">
        <v>1360</v>
      </c>
      <c r="C711" s="23" t="s">
        <v>1361</v>
      </c>
      <c r="D711" s="618">
        <v>2</v>
      </c>
      <c r="E711" s="28" t="s">
        <v>540</v>
      </c>
      <c r="F711" s="28" t="s">
        <v>1362</v>
      </c>
      <c r="G711" s="478"/>
      <c r="H711" s="733"/>
    </row>
    <row r="712" spans="1:9" ht="30">
      <c r="A712" s="18"/>
      <c r="B712" s="191"/>
      <c r="C712" s="23" t="s">
        <v>1363</v>
      </c>
      <c r="D712" s="618">
        <v>2</v>
      </c>
      <c r="E712" s="28" t="s">
        <v>271</v>
      </c>
      <c r="F712" s="28" t="s">
        <v>1364</v>
      </c>
      <c r="G712" s="478"/>
      <c r="H712" s="733"/>
    </row>
    <row r="713" spans="1:9" ht="47.25">
      <c r="A713" s="18" t="s">
        <v>2271</v>
      </c>
      <c r="B713" s="191" t="s">
        <v>1366</v>
      </c>
      <c r="C713" s="26" t="s">
        <v>6639</v>
      </c>
      <c r="D713" s="618">
        <v>2</v>
      </c>
      <c r="E713" s="28" t="s">
        <v>540</v>
      </c>
      <c r="F713" s="23" t="s">
        <v>1367</v>
      </c>
      <c r="G713" s="478"/>
      <c r="H713" s="733"/>
    </row>
    <row r="714" spans="1:9" ht="15.75" hidden="1">
      <c r="A714" s="92" t="s">
        <v>10</v>
      </c>
      <c r="B714" s="930" t="s">
        <v>1368</v>
      </c>
      <c r="C714" s="931"/>
      <c r="D714" s="931"/>
      <c r="E714" s="931"/>
      <c r="F714" s="931"/>
      <c r="G714" s="935"/>
      <c r="H714" s="510">
        <f>SUM(D715:D720)</f>
        <v>0</v>
      </c>
      <c r="I714" s="99">
        <f>COUNT(D715:D720)*2</f>
        <v>0</v>
      </c>
    </row>
    <row r="715" spans="1:9" ht="75" hidden="1">
      <c r="A715" s="92" t="s">
        <v>1369</v>
      </c>
      <c r="B715" s="50" t="s">
        <v>1370</v>
      </c>
      <c r="C715" s="50"/>
      <c r="D715" s="545"/>
      <c r="E715" s="50"/>
      <c r="F715" s="50"/>
      <c r="G715" s="50"/>
      <c r="H715" s="510"/>
      <c r="I715" s="99"/>
    </row>
    <row r="716" spans="1:9" ht="90" hidden="1">
      <c r="A716" s="92" t="s">
        <v>1371</v>
      </c>
      <c r="B716" s="50" t="s">
        <v>1372</v>
      </c>
      <c r="C716" s="50"/>
      <c r="D716" s="545"/>
      <c r="E716" s="50"/>
      <c r="F716" s="50"/>
      <c r="G716" s="50"/>
      <c r="H716" s="510"/>
      <c r="I716" s="99"/>
    </row>
    <row r="717" spans="1:9" ht="75" hidden="1">
      <c r="A717" s="92" t="s">
        <v>1373</v>
      </c>
      <c r="B717" s="50" t="s">
        <v>1374</v>
      </c>
      <c r="C717" s="50"/>
      <c r="D717" s="545"/>
      <c r="E717" s="50"/>
      <c r="F717" s="50"/>
      <c r="G717" s="50"/>
      <c r="H717" s="510"/>
      <c r="I717" s="99"/>
    </row>
    <row r="718" spans="1:9" ht="105" hidden="1">
      <c r="A718" s="92" t="s">
        <v>1375</v>
      </c>
      <c r="B718" s="50" t="s">
        <v>1376</v>
      </c>
      <c r="C718" s="50"/>
      <c r="D718" s="545"/>
      <c r="E718" s="50"/>
      <c r="F718" s="50"/>
      <c r="G718" s="50"/>
      <c r="H718" s="510"/>
      <c r="I718" s="99"/>
    </row>
    <row r="719" spans="1:9" ht="45" hidden="1">
      <c r="A719" s="92" t="s">
        <v>1377</v>
      </c>
      <c r="B719" s="50" t="s">
        <v>1378</v>
      </c>
      <c r="C719" s="50"/>
      <c r="D719" s="545"/>
      <c r="E719" s="50"/>
      <c r="F719" s="50"/>
      <c r="G719" s="50"/>
      <c r="H719" s="510"/>
      <c r="I719" s="99"/>
    </row>
    <row r="720" spans="1:9" ht="45" hidden="1">
      <c r="A720" s="92" t="s">
        <v>1379</v>
      </c>
      <c r="B720" s="50" t="s">
        <v>1380</v>
      </c>
      <c r="C720" s="50"/>
      <c r="D720" s="545"/>
      <c r="E720" s="50"/>
      <c r="F720" s="50"/>
      <c r="G720" s="50"/>
      <c r="H720" s="510"/>
      <c r="I720" s="99"/>
    </row>
    <row r="721" spans="1:9" ht="15.75">
      <c r="A721" s="60" t="s">
        <v>1381</v>
      </c>
      <c r="B721" s="930" t="s">
        <v>8</v>
      </c>
      <c r="C721" s="931"/>
      <c r="D721" s="931"/>
      <c r="E721" s="931"/>
      <c r="F721" s="931"/>
      <c r="G721" s="935"/>
      <c r="H721" s="733">
        <f>SUM(D722:D731)</f>
        <v>2</v>
      </c>
      <c r="I721" s="29">
        <f>COUNT(D722:D731)*2</f>
        <v>2</v>
      </c>
    </row>
    <row r="722" spans="1:9" ht="105" hidden="1">
      <c r="A722" s="92" t="s">
        <v>1382</v>
      </c>
      <c r="B722" s="50" t="s">
        <v>1383</v>
      </c>
      <c r="C722" s="495"/>
      <c r="D722" s="276"/>
      <c r="E722" s="495"/>
      <c r="F722" s="495"/>
      <c r="G722" s="495"/>
      <c r="H722" s="510"/>
      <c r="I722" s="99"/>
    </row>
    <row r="723" spans="1:9" ht="90" hidden="1">
      <c r="A723" s="92" t="s">
        <v>1384</v>
      </c>
      <c r="B723" s="50" t="s">
        <v>1385</v>
      </c>
      <c r="C723" s="495"/>
      <c r="D723" s="276"/>
      <c r="E723" s="495"/>
      <c r="F723" s="495"/>
      <c r="G723" s="495"/>
      <c r="H723" s="510"/>
      <c r="I723" s="99"/>
    </row>
    <row r="724" spans="1:9" ht="90" hidden="1">
      <c r="A724" s="92" t="s">
        <v>1386</v>
      </c>
      <c r="B724" s="50" t="s">
        <v>1387</v>
      </c>
      <c r="C724" s="495"/>
      <c r="D724" s="276"/>
      <c r="E724" s="495"/>
      <c r="F724" s="495"/>
      <c r="G724" s="495"/>
      <c r="H724" s="510"/>
      <c r="I724" s="99"/>
    </row>
    <row r="725" spans="1:9" ht="60" hidden="1">
      <c r="A725" s="92" t="s">
        <v>1388</v>
      </c>
      <c r="B725" s="50" t="s">
        <v>1389</v>
      </c>
      <c r="C725" s="495"/>
      <c r="D725" s="276"/>
      <c r="E725" s="495"/>
      <c r="F725" s="495"/>
      <c r="G725" s="495"/>
      <c r="H725" s="510"/>
      <c r="I725" s="99"/>
    </row>
    <row r="726" spans="1:9" ht="60" hidden="1">
      <c r="A726" s="92" t="s">
        <v>1390</v>
      </c>
      <c r="B726" s="50" t="s">
        <v>1391</v>
      </c>
      <c r="C726" s="495"/>
      <c r="D726" s="276"/>
      <c r="E726" s="495"/>
      <c r="F726" s="495"/>
      <c r="G726" s="495"/>
      <c r="H726" s="510"/>
      <c r="I726" s="99"/>
    </row>
    <row r="727" spans="1:9" ht="75">
      <c r="A727" s="18" t="s">
        <v>1392</v>
      </c>
      <c r="B727" s="91" t="s">
        <v>2274</v>
      </c>
      <c r="C727" s="50" t="s">
        <v>1394</v>
      </c>
      <c r="D727" s="630">
        <v>2</v>
      </c>
      <c r="E727" s="34" t="s">
        <v>540</v>
      </c>
      <c r="F727" s="50" t="s">
        <v>1395</v>
      </c>
      <c r="G727" s="21"/>
      <c r="H727" s="733"/>
    </row>
    <row r="728" spans="1:9" ht="105" hidden="1">
      <c r="A728" s="27" t="s">
        <v>1396</v>
      </c>
      <c r="B728" s="50" t="s">
        <v>1397</v>
      </c>
      <c r="C728" s="50"/>
      <c r="D728" s="534"/>
      <c r="E728" s="28"/>
      <c r="F728" s="50"/>
      <c r="G728" s="21"/>
      <c r="H728" s="510"/>
      <c r="I728" s="99"/>
    </row>
    <row r="729" spans="1:9" ht="45" hidden="1">
      <c r="A729" s="27" t="s">
        <v>1398</v>
      </c>
      <c r="B729" s="50" t="s">
        <v>1399</v>
      </c>
      <c r="C729" s="50"/>
      <c r="D729" s="534"/>
      <c r="E729" s="28"/>
      <c r="F729" s="50"/>
      <c r="G729" s="21"/>
      <c r="H729" s="510"/>
      <c r="I729" s="99"/>
    </row>
    <row r="730" spans="1:9" ht="45" hidden="1">
      <c r="A730" s="27" t="s">
        <v>1400</v>
      </c>
      <c r="B730" s="50" t="s">
        <v>1401</v>
      </c>
      <c r="C730" s="50"/>
      <c r="D730" s="534"/>
      <c r="E730" s="28"/>
      <c r="F730" s="50"/>
      <c r="G730" s="21"/>
      <c r="H730" s="510"/>
      <c r="I730" s="99"/>
    </row>
    <row r="731" spans="1:9" ht="90" hidden="1">
      <c r="A731" s="27" t="s">
        <v>1402</v>
      </c>
      <c r="B731" s="50" t="s">
        <v>1403</v>
      </c>
      <c r="C731" s="50"/>
      <c r="D731" s="534"/>
      <c r="E731" s="28"/>
      <c r="F731" s="50"/>
      <c r="G731" s="21"/>
      <c r="H731" s="510"/>
      <c r="I731" s="99"/>
    </row>
    <row r="732" spans="1:9" ht="18.75">
      <c r="A732" s="293"/>
      <c r="B732" s="995" t="s">
        <v>1404</v>
      </c>
      <c r="C732" s="995"/>
      <c r="D732" s="995"/>
      <c r="E732" s="995"/>
      <c r="F732" s="995"/>
      <c r="G732" s="995"/>
      <c r="H732" s="733">
        <f>H733+H742+H755+H763</f>
        <v>62</v>
      </c>
      <c r="I732" s="29">
        <f>I733+I742+I755+I763</f>
        <v>62</v>
      </c>
    </row>
    <row r="733" spans="1:9" ht="40.15" customHeight="1">
      <c r="A733" s="117" t="s">
        <v>2277</v>
      </c>
      <c r="B733" s="989" t="s">
        <v>6</v>
      </c>
      <c r="C733" s="929"/>
      <c r="D733" s="929"/>
      <c r="E733" s="929"/>
      <c r="F733" s="929"/>
      <c r="G733" s="929"/>
      <c r="H733" s="733">
        <f>SUM(D734:D741)</f>
        <v>14</v>
      </c>
      <c r="I733" s="29">
        <f>COUNT(D734:D741)*2</f>
        <v>14</v>
      </c>
    </row>
    <row r="734" spans="1:9" ht="45">
      <c r="A734" s="18" t="s">
        <v>2278</v>
      </c>
      <c r="B734" s="30" t="s">
        <v>1406</v>
      </c>
      <c r="C734" s="30" t="s">
        <v>6601</v>
      </c>
      <c r="D734" s="622">
        <v>2</v>
      </c>
      <c r="E734" s="22" t="s">
        <v>648</v>
      </c>
      <c r="F734" s="66"/>
      <c r="G734" s="494"/>
      <c r="H734" s="733"/>
    </row>
    <row r="735" spans="1:9" ht="30">
      <c r="A735" s="18"/>
      <c r="B735" s="30"/>
      <c r="C735" s="30" t="s">
        <v>6602</v>
      </c>
      <c r="D735" s="622">
        <v>2</v>
      </c>
      <c r="E735" s="22" t="s">
        <v>648</v>
      </c>
      <c r="F735" s="66"/>
      <c r="G735" s="494"/>
      <c r="H735" s="733"/>
    </row>
    <row r="736" spans="1:9">
      <c r="A736" s="18"/>
      <c r="B736" s="30"/>
      <c r="C736" s="30" t="s">
        <v>6603</v>
      </c>
      <c r="D736" s="622">
        <v>2</v>
      </c>
      <c r="E736" s="22" t="s">
        <v>648</v>
      </c>
      <c r="F736" s="66"/>
      <c r="G736" s="494"/>
      <c r="H736" s="733"/>
    </row>
    <row r="737" spans="1:9" ht="30">
      <c r="A737" s="18"/>
      <c r="B737" s="30"/>
      <c r="C737" s="30" t="s">
        <v>6604</v>
      </c>
      <c r="D737" s="622">
        <v>2</v>
      </c>
      <c r="E737" s="22" t="s">
        <v>648</v>
      </c>
      <c r="F737" s="66"/>
      <c r="G737" s="494"/>
      <c r="H737" s="733"/>
    </row>
    <row r="738" spans="1:9">
      <c r="A738" s="18"/>
      <c r="B738" s="30"/>
      <c r="C738" s="30" t="s">
        <v>6605</v>
      </c>
      <c r="D738" s="622">
        <v>2</v>
      </c>
      <c r="E738" s="22" t="s">
        <v>648</v>
      </c>
      <c r="F738" s="66"/>
      <c r="G738" s="494"/>
      <c r="H738" s="733"/>
    </row>
    <row r="739" spans="1:9" ht="30">
      <c r="A739" s="18"/>
      <c r="B739" s="30"/>
      <c r="C739" s="30" t="s">
        <v>6606</v>
      </c>
      <c r="D739" s="622">
        <v>2</v>
      </c>
      <c r="E739" s="22" t="s">
        <v>648</v>
      </c>
      <c r="F739" s="66"/>
      <c r="G739" s="494"/>
      <c r="H739" s="733"/>
    </row>
    <row r="740" spans="1:9">
      <c r="A740" s="18"/>
      <c r="B740" s="30"/>
      <c r="C740" s="30" t="s">
        <v>6647</v>
      </c>
      <c r="D740" s="622">
        <v>2</v>
      </c>
      <c r="E740" s="22"/>
      <c r="F740" s="66"/>
      <c r="G740" s="494"/>
      <c r="H740" s="733"/>
    </row>
    <row r="741" spans="1:9" ht="60" hidden="1">
      <c r="A741" s="27" t="s">
        <v>2282</v>
      </c>
      <c r="B741" s="57" t="s">
        <v>1418</v>
      </c>
      <c r="C741" s="66"/>
      <c r="D741" s="622"/>
      <c r="E741" s="22" t="s">
        <v>648</v>
      </c>
      <c r="F741" s="66"/>
      <c r="G741" s="494"/>
      <c r="H741" s="510"/>
      <c r="I741" s="99"/>
    </row>
    <row r="742" spans="1:9" ht="40.15" customHeight="1">
      <c r="A742" s="117" t="s">
        <v>2284</v>
      </c>
      <c r="B742" s="989" t="s">
        <v>4</v>
      </c>
      <c r="C742" s="929"/>
      <c r="D742" s="929"/>
      <c r="E742" s="929"/>
      <c r="F742" s="929"/>
      <c r="G742" s="929"/>
      <c r="H742" s="733">
        <f>SUM(D743:D754)</f>
        <v>22</v>
      </c>
      <c r="I742" s="29">
        <f>COUNT(D743:D754)*2</f>
        <v>22</v>
      </c>
    </row>
    <row r="743" spans="1:9" ht="45">
      <c r="A743" s="18" t="s">
        <v>2285</v>
      </c>
      <c r="B743" s="30" t="s">
        <v>1420</v>
      </c>
      <c r="C743" s="30" t="s">
        <v>6607</v>
      </c>
      <c r="D743" s="622">
        <v>2</v>
      </c>
      <c r="E743" s="22" t="s">
        <v>648</v>
      </c>
      <c r="F743" s="66"/>
      <c r="G743" s="494"/>
      <c r="H743" s="733"/>
    </row>
    <row r="744" spans="1:9">
      <c r="A744" s="18"/>
      <c r="B744" s="30"/>
      <c r="C744" s="30" t="s">
        <v>6608</v>
      </c>
      <c r="D744" s="622">
        <v>2</v>
      </c>
      <c r="E744" s="22" t="s">
        <v>648</v>
      </c>
      <c r="F744" s="66"/>
      <c r="G744" s="494"/>
      <c r="H744" s="733"/>
    </row>
    <row r="745" spans="1:9">
      <c r="A745" s="18"/>
      <c r="B745" s="30"/>
      <c r="C745" s="30" t="s">
        <v>6609</v>
      </c>
      <c r="D745" s="622">
        <v>2</v>
      </c>
      <c r="E745" s="22" t="s">
        <v>648</v>
      </c>
      <c r="F745" s="66"/>
      <c r="G745" s="494"/>
      <c r="H745" s="733"/>
    </row>
    <row r="746" spans="1:9">
      <c r="A746" s="18"/>
      <c r="B746" s="30"/>
      <c r="C746" s="30" t="s">
        <v>6610</v>
      </c>
      <c r="D746" s="622">
        <v>2</v>
      </c>
      <c r="E746" s="22" t="s">
        <v>648</v>
      </c>
      <c r="F746" s="66"/>
      <c r="G746" s="494"/>
      <c r="H746" s="733"/>
    </row>
    <row r="747" spans="1:9">
      <c r="A747" s="18"/>
      <c r="B747" s="30"/>
      <c r="C747" s="30" t="s">
        <v>6611</v>
      </c>
      <c r="D747" s="622">
        <v>2</v>
      </c>
      <c r="E747" s="22" t="s">
        <v>648</v>
      </c>
      <c r="F747" s="66"/>
      <c r="G747" s="494"/>
      <c r="H747" s="733"/>
    </row>
    <row r="748" spans="1:9" ht="30">
      <c r="A748" s="18"/>
      <c r="B748" s="30"/>
      <c r="C748" s="30" t="s">
        <v>6612</v>
      </c>
      <c r="D748" s="622">
        <v>2</v>
      </c>
      <c r="E748" s="22" t="s">
        <v>648</v>
      </c>
      <c r="F748" s="66"/>
      <c r="G748" s="494"/>
      <c r="H748" s="733"/>
    </row>
    <row r="749" spans="1:9">
      <c r="A749" s="18"/>
      <c r="B749" s="30"/>
      <c r="C749" s="30" t="s">
        <v>6613</v>
      </c>
      <c r="D749" s="622">
        <v>2</v>
      </c>
      <c r="E749" s="22" t="s">
        <v>648</v>
      </c>
      <c r="F749" s="66"/>
      <c r="G749" s="494"/>
      <c r="H749" s="733"/>
    </row>
    <row r="750" spans="1:9">
      <c r="A750" s="18"/>
      <c r="B750" s="30"/>
      <c r="C750" s="30" t="s">
        <v>6614</v>
      </c>
      <c r="D750" s="622">
        <v>2</v>
      </c>
      <c r="E750" s="22" t="s">
        <v>648</v>
      </c>
      <c r="F750" s="66"/>
      <c r="G750" s="494"/>
      <c r="H750" s="733"/>
    </row>
    <row r="751" spans="1:9">
      <c r="A751" s="18"/>
      <c r="B751" s="30"/>
      <c r="C751" s="30" t="s">
        <v>6615</v>
      </c>
      <c r="D751" s="622">
        <v>2</v>
      </c>
      <c r="E751" s="22" t="s">
        <v>648</v>
      </c>
      <c r="F751" s="66"/>
      <c r="G751" s="494"/>
      <c r="H751" s="733"/>
    </row>
    <row r="752" spans="1:9">
      <c r="A752" s="18"/>
      <c r="B752" s="30"/>
      <c r="C752" s="30" t="s">
        <v>6616</v>
      </c>
      <c r="D752" s="622">
        <v>2</v>
      </c>
      <c r="E752" s="22" t="s">
        <v>648</v>
      </c>
      <c r="F752" s="66"/>
      <c r="G752" s="494"/>
      <c r="H752" s="733"/>
    </row>
    <row r="753" spans="1:9">
      <c r="A753" s="18"/>
      <c r="B753" s="30"/>
      <c r="C753" s="30" t="s">
        <v>6617</v>
      </c>
      <c r="D753" s="622">
        <v>2</v>
      </c>
      <c r="E753" s="22" t="s">
        <v>648</v>
      </c>
      <c r="F753" s="66"/>
      <c r="G753" s="494"/>
      <c r="H753" s="733"/>
    </row>
    <row r="754" spans="1:9" ht="47.25" hidden="1" customHeight="1">
      <c r="A754" s="27" t="s">
        <v>1428</v>
      </c>
      <c r="B754" s="86" t="s">
        <v>1429</v>
      </c>
      <c r="C754" s="66"/>
      <c r="D754" s="626"/>
      <c r="E754" s="22"/>
      <c r="F754" s="66"/>
      <c r="G754" s="66"/>
      <c r="H754" s="99"/>
      <c r="I754" s="99"/>
    </row>
    <row r="755" spans="1:9" ht="40.15" customHeight="1">
      <c r="A755" s="117" t="s">
        <v>2291</v>
      </c>
      <c r="B755" s="989" t="s">
        <v>2</v>
      </c>
      <c r="C755" s="929"/>
      <c r="D755" s="929"/>
      <c r="E755" s="929"/>
      <c r="F755" s="929"/>
      <c r="G755" s="929"/>
      <c r="H755" s="733">
        <f>SUM(D756:D762)</f>
        <v>12</v>
      </c>
      <c r="I755" s="29">
        <f>COUNT(D756:D762)*2</f>
        <v>12</v>
      </c>
    </row>
    <row r="756" spans="1:9" ht="45">
      <c r="A756" s="18" t="s">
        <v>2292</v>
      </c>
      <c r="B756" s="30" t="s">
        <v>1431</v>
      </c>
      <c r="C756" s="23" t="s">
        <v>6618</v>
      </c>
      <c r="D756" s="622">
        <v>2</v>
      </c>
      <c r="E756" s="22" t="s">
        <v>648</v>
      </c>
      <c r="F756" s="66" t="s">
        <v>6619</v>
      </c>
      <c r="G756" s="395"/>
      <c r="H756" s="733"/>
    </row>
    <row r="757" spans="1:9" ht="30">
      <c r="A757" s="18"/>
      <c r="B757" s="30"/>
      <c r="C757" s="30" t="s">
        <v>6620</v>
      </c>
      <c r="D757" s="622">
        <v>2</v>
      </c>
      <c r="E757" s="22" t="s">
        <v>648</v>
      </c>
      <c r="F757" s="66"/>
      <c r="G757" s="395"/>
      <c r="H757" s="733"/>
    </row>
    <row r="758" spans="1:9" ht="30">
      <c r="A758" s="18"/>
      <c r="B758" s="30"/>
      <c r="C758" s="30" t="s">
        <v>6621</v>
      </c>
      <c r="D758" s="622">
        <v>2</v>
      </c>
      <c r="E758" s="22" t="s">
        <v>648</v>
      </c>
      <c r="F758" s="66"/>
      <c r="G758" s="395"/>
      <c r="H758" s="733"/>
    </row>
    <row r="759" spans="1:9" ht="30">
      <c r="A759" s="18"/>
      <c r="B759" s="30"/>
      <c r="C759" s="30" t="s">
        <v>6622</v>
      </c>
      <c r="D759" s="622">
        <v>2</v>
      </c>
      <c r="E759" s="22" t="s">
        <v>648</v>
      </c>
      <c r="F759" s="66"/>
      <c r="G759" s="395"/>
      <c r="H759" s="733"/>
    </row>
    <row r="760" spans="1:9" ht="45">
      <c r="A760" s="18"/>
      <c r="B760" s="30"/>
      <c r="C760" s="50" t="s">
        <v>6623</v>
      </c>
      <c r="D760" s="622">
        <v>2</v>
      </c>
      <c r="E760" s="22" t="s">
        <v>648</v>
      </c>
      <c r="F760" s="50" t="s">
        <v>6624</v>
      </c>
      <c r="G760" s="395"/>
      <c r="H760" s="733"/>
    </row>
    <row r="761" spans="1:9" ht="30">
      <c r="A761" s="18"/>
      <c r="B761" s="30"/>
      <c r="C761" s="50" t="s">
        <v>6625</v>
      </c>
      <c r="D761" s="622">
        <v>2</v>
      </c>
      <c r="E761" s="22" t="s">
        <v>648</v>
      </c>
      <c r="F761" s="66"/>
      <c r="G761" s="395"/>
      <c r="H761" s="733"/>
    </row>
    <row r="762" spans="1:9" ht="47.25" hidden="1" customHeight="1">
      <c r="A762" s="27" t="s">
        <v>1435</v>
      </c>
      <c r="B762" s="86" t="s">
        <v>1436</v>
      </c>
      <c r="C762" s="66"/>
      <c r="D762" s="626"/>
      <c r="E762" s="22"/>
      <c r="F762" s="66"/>
      <c r="G762" s="66"/>
      <c r="H762" s="99"/>
      <c r="I762" s="99"/>
    </row>
    <row r="763" spans="1:9" ht="40.15" customHeight="1">
      <c r="A763" s="117" t="s">
        <v>2308</v>
      </c>
      <c r="B763" s="989" t="s">
        <v>0</v>
      </c>
      <c r="C763" s="929"/>
      <c r="D763" s="929"/>
      <c r="E763" s="929"/>
      <c r="F763" s="929"/>
      <c r="G763" s="929"/>
      <c r="H763" s="733">
        <f>SUM(D764:D771)</f>
        <v>14</v>
      </c>
      <c r="I763" s="29">
        <f>COUNT(D764:D771)*2</f>
        <v>14</v>
      </c>
    </row>
    <row r="764" spans="1:9" ht="51" customHeight="1">
      <c r="A764" s="18" t="s">
        <v>2310</v>
      </c>
      <c r="B764" s="30" t="s">
        <v>1438</v>
      </c>
      <c r="C764" s="30" t="s">
        <v>2629</v>
      </c>
      <c r="D764" s="622">
        <v>2</v>
      </c>
      <c r="E764" s="22" t="s">
        <v>648</v>
      </c>
      <c r="F764" s="66"/>
      <c r="G764" s="395"/>
      <c r="H764" s="733"/>
    </row>
    <row r="765" spans="1:9" ht="30">
      <c r="A765" s="18"/>
      <c r="B765" s="30"/>
      <c r="C765" s="30" t="s">
        <v>6626</v>
      </c>
      <c r="D765" s="622">
        <v>2</v>
      </c>
      <c r="E765" s="22" t="s">
        <v>648</v>
      </c>
      <c r="F765" s="66"/>
      <c r="G765" s="395"/>
      <c r="H765" s="733"/>
    </row>
    <row r="766" spans="1:9">
      <c r="A766" s="18"/>
      <c r="B766" s="30"/>
      <c r="C766" s="30" t="s">
        <v>6627</v>
      </c>
      <c r="D766" s="622">
        <v>2</v>
      </c>
      <c r="E766" s="22" t="s">
        <v>648</v>
      </c>
      <c r="F766" s="66"/>
      <c r="G766" s="395"/>
      <c r="H766" s="733"/>
    </row>
    <row r="767" spans="1:9" ht="34.5" customHeight="1">
      <c r="A767" s="18"/>
      <c r="B767" s="30"/>
      <c r="C767" s="30" t="s">
        <v>6628</v>
      </c>
      <c r="D767" s="622">
        <v>2</v>
      </c>
      <c r="E767" s="22" t="s">
        <v>648</v>
      </c>
      <c r="F767" s="66"/>
      <c r="G767" s="395"/>
      <c r="H767" s="733"/>
    </row>
    <row r="768" spans="1:9" ht="30">
      <c r="A768" s="18"/>
      <c r="B768" s="30"/>
      <c r="C768" s="30" t="s">
        <v>6629</v>
      </c>
      <c r="D768" s="622">
        <v>2</v>
      </c>
      <c r="E768" s="22" t="s">
        <v>648</v>
      </c>
      <c r="F768" s="66"/>
      <c r="G768" s="395"/>
      <c r="H768" s="733"/>
    </row>
    <row r="769" spans="1:14" ht="30">
      <c r="A769" s="18"/>
      <c r="B769" s="30"/>
      <c r="C769" s="30" t="s">
        <v>6630</v>
      </c>
      <c r="D769" s="622">
        <v>2</v>
      </c>
      <c r="E769" s="22" t="s">
        <v>648</v>
      </c>
      <c r="F769" s="66"/>
      <c r="G769" s="395"/>
      <c r="H769" s="733"/>
    </row>
    <row r="770" spans="1:14" ht="17.25" customHeight="1">
      <c r="A770" s="17"/>
      <c r="B770" s="261"/>
      <c r="C770" s="30" t="s">
        <v>6631</v>
      </c>
      <c r="D770" s="622">
        <v>2</v>
      </c>
      <c r="E770" s="22" t="s">
        <v>648</v>
      </c>
      <c r="F770" s="66"/>
      <c r="G770" s="395"/>
      <c r="H770" s="733"/>
    </row>
    <row r="771" spans="1:14" ht="45.75" hidden="1" customHeight="1">
      <c r="A771" s="260" t="s">
        <v>1443</v>
      </c>
      <c r="B771" s="23" t="s">
        <v>1444</v>
      </c>
      <c r="C771" s="66"/>
      <c r="D771" s="626"/>
      <c r="E771" s="22"/>
      <c r="F771" s="66"/>
      <c r="G771" s="66"/>
      <c r="H771" s="99"/>
      <c r="I771" s="99"/>
    </row>
    <row r="773" spans="1:14">
      <c r="A773" s="496"/>
      <c r="B773" s="99"/>
      <c r="C773" s="99"/>
      <c r="D773" s="631"/>
      <c r="E773" s="99"/>
      <c r="F773" s="99"/>
    </row>
    <row r="774" spans="1:14">
      <c r="A774" s="496"/>
      <c r="B774" s="99"/>
      <c r="C774" s="99"/>
      <c r="D774" s="631"/>
      <c r="E774" s="99"/>
      <c r="F774" s="99"/>
      <c r="G774" s="37"/>
    </row>
    <row r="775" spans="1:14" ht="46.15" customHeight="1">
      <c r="A775" s="496"/>
      <c r="B775" s="99"/>
      <c r="C775" s="99"/>
      <c r="D775" s="631"/>
      <c r="E775" s="99"/>
      <c r="F775" s="99"/>
      <c r="G775" s="37"/>
    </row>
    <row r="776" spans="1:14" ht="40.15" customHeight="1">
      <c r="A776" s="496"/>
      <c r="B776" s="99"/>
      <c r="C776" s="99"/>
      <c r="D776" s="631"/>
      <c r="E776" s="99"/>
      <c r="F776" s="99"/>
      <c r="G776" s="37"/>
    </row>
    <row r="777" spans="1:14" ht="25.9" customHeight="1">
      <c r="A777" s="496"/>
      <c r="B777" s="99"/>
      <c r="C777" s="99"/>
      <c r="D777" s="631"/>
      <c r="E777" s="99"/>
      <c r="F777" s="99"/>
      <c r="G777" s="37"/>
    </row>
    <row r="778" spans="1:14" s="29" customFormat="1">
      <c r="A778" s="496"/>
      <c r="B778" s="99"/>
      <c r="C778" s="99"/>
      <c r="D778" s="631"/>
      <c r="E778" s="99"/>
      <c r="F778" s="99"/>
      <c r="G778" s="37"/>
      <c r="J778" s="99"/>
      <c r="K778" s="99"/>
      <c r="L778" s="99"/>
      <c r="M778" s="7"/>
      <c r="N778" s="7"/>
    </row>
    <row r="779" spans="1:14" s="29" customFormat="1">
      <c r="A779" s="496"/>
      <c r="B779" s="99"/>
      <c r="C779" s="99"/>
      <c r="D779" s="631"/>
      <c r="E779" s="99"/>
      <c r="F779" s="99"/>
      <c r="G779" s="37"/>
      <c r="J779" s="99"/>
      <c r="K779" s="99"/>
      <c r="L779" s="99"/>
      <c r="M779" s="7"/>
      <c r="N779" s="7"/>
    </row>
    <row r="780" spans="1:14" s="29" customFormat="1">
      <c r="A780" s="496"/>
      <c r="B780" s="99"/>
      <c r="C780" s="99"/>
      <c r="D780" s="631"/>
      <c r="E780" s="99"/>
      <c r="F780" s="99"/>
      <c r="G780" s="37"/>
      <c r="J780" s="99"/>
      <c r="K780" s="99"/>
      <c r="L780" s="99"/>
      <c r="M780" s="7"/>
      <c r="N780" s="7"/>
    </row>
    <row r="781" spans="1:14" s="29" customFormat="1">
      <c r="A781" s="496"/>
      <c r="B781" s="99"/>
      <c r="C781" s="99"/>
      <c r="D781" s="631"/>
      <c r="E781" s="99"/>
      <c r="F781" s="99"/>
      <c r="G781" s="37"/>
      <c r="J781" s="99"/>
      <c r="K781" s="99"/>
      <c r="L781" s="99"/>
      <c r="M781" s="7"/>
      <c r="N781" s="7"/>
    </row>
    <row r="782" spans="1:14" s="29" customFormat="1">
      <c r="A782" s="496"/>
      <c r="B782" s="99"/>
      <c r="C782" s="99"/>
      <c r="D782" s="631"/>
      <c r="E782" s="99"/>
      <c r="F782" s="99"/>
      <c r="G782" s="37"/>
      <c r="J782" s="99"/>
      <c r="K782" s="99"/>
      <c r="L782" s="99"/>
      <c r="M782" s="7"/>
      <c r="N782" s="7"/>
    </row>
    <row r="783" spans="1:14" s="29" customFormat="1">
      <c r="A783" s="496"/>
      <c r="B783" s="99"/>
      <c r="C783" s="99"/>
      <c r="D783" s="631"/>
      <c r="E783" s="99"/>
      <c r="F783" s="99"/>
      <c r="G783" s="37"/>
      <c r="J783" s="99"/>
      <c r="K783" s="99"/>
      <c r="L783" s="99"/>
      <c r="M783" s="7"/>
      <c r="N783" s="7"/>
    </row>
    <row r="784" spans="1:14" s="29" customFormat="1">
      <c r="A784" s="496"/>
      <c r="B784" s="99"/>
      <c r="C784" s="99"/>
      <c r="D784" s="631"/>
      <c r="E784" s="99"/>
      <c r="F784" s="99"/>
      <c r="G784" s="37"/>
      <c r="J784" s="99"/>
      <c r="K784" s="99"/>
      <c r="L784" s="99"/>
      <c r="M784" s="7"/>
      <c r="N784" s="7"/>
    </row>
    <row r="785" spans="1:14" s="29" customFormat="1">
      <c r="A785" s="496"/>
      <c r="B785" s="99"/>
      <c r="C785" s="99"/>
      <c r="D785" s="631"/>
      <c r="E785" s="99"/>
      <c r="F785" s="99"/>
      <c r="G785" s="37"/>
      <c r="J785" s="99"/>
      <c r="K785" s="99"/>
      <c r="L785" s="99"/>
      <c r="M785" s="7"/>
      <c r="N785" s="7"/>
    </row>
    <row r="786" spans="1:14" s="29" customFormat="1">
      <c r="A786" s="496"/>
      <c r="B786" s="99"/>
      <c r="C786" s="99"/>
      <c r="D786" s="631"/>
      <c r="E786" s="99"/>
      <c r="F786" s="99"/>
      <c r="G786" s="37"/>
      <c r="J786" s="99"/>
      <c r="K786" s="99"/>
      <c r="L786" s="99"/>
      <c r="M786" s="7"/>
      <c r="N786" s="7"/>
    </row>
    <row r="787" spans="1:14" s="29" customFormat="1" ht="73.150000000000006" customHeight="1">
      <c r="A787" s="737"/>
      <c r="B787" s="101"/>
      <c r="C787" s="101"/>
      <c r="D787" s="738"/>
      <c r="E787" s="101"/>
      <c r="F787" s="101"/>
      <c r="G787" s="37"/>
      <c r="J787" s="99"/>
      <c r="K787" s="99"/>
      <c r="L787" s="99"/>
      <c r="M787" s="7"/>
      <c r="N787" s="7"/>
    </row>
    <row r="788" spans="1:14" s="29" customFormat="1">
      <c r="A788" s="737"/>
      <c r="B788" s="101" t="s">
        <v>1446</v>
      </c>
      <c r="C788" s="101" t="s">
        <v>2316</v>
      </c>
      <c r="D788" s="738" t="s">
        <v>1448</v>
      </c>
      <c r="E788" s="101">
        <f>H2</f>
        <v>2</v>
      </c>
      <c r="F788" s="101"/>
      <c r="G788" s="37"/>
      <c r="J788" s="99"/>
      <c r="K788" s="99"/>
      <c r="L788" s="99"/>
      <c r="M788" s="7"/>
      <c r="N788" s="7"/>
    </row>
    <row r="789" spans="1:14" s="29" customFormat="1">
      <c r="A789" s="737" t="s">
        <v>176</v>
      </c>
      <c r="B789" s="101">
        <f>IF(E788=0,0,H42)</f>
        <v>102</v>
      </c>
      <c r="C789" s="101">
        <f>IF(E788=0,0,I42)</f>
        <v>102</v>
      </c>
      <c r="D789" s="739">
        <f>IF(D797=0,0,B789/C789)</f>
        <v>1</v>
      </c>
      <c r="E789" s="101"/>
      <c r="F789" s="101"/>
      <c r="G789" s="37"/>
      <c r="J789" s="99"/>
      <c r="K789" s="99"/>
      <c r="L789" s="99"/>
      <c r="M789" s="7"/>
      <c r="N789" s="7"/>
    </row>
    <row r="790" spans="1:14" s="29" customFormat="1">
      <c r="A790" s="737" t="s">
        <v>178</v>
      </c>
      <c r="B790" s="101">
        <f>IF(E788=0,0,H116)</f>
        <v>78</v>
      </c>
      <c r="C790" s="101">
        <f>IF(E788=0,0,I116)</f>
        <v>78</v>
      </c>
      <c r="D790" s="739">
        <f>IF(D797=0,0,B790/C790)</f>
        <v>1</v>
      </c>
      <c r="E790" s="101"/>
      <c r="F790" s="101"/>
      <c r="G790" s="37"/>
      <c r="J790" s="99"/>
      <c r="K790" s="99"/>
      <c r="L790" s="99"/>
      <c r="M790" s="7"/>
      <c r="N790" s="7"/>
    </row>
    <row r="791" spans="1:14" s="29" customFormat="1">
      <c r="A791" s="737" t="s">
        <v>180</v>
      </c>
      <c r="B791" s="101">
        <f>IF(E788=0,0,H178)</f>
        <v>158</v>
      </c>
      <c r="C791" s="101">
        <f>IF(E788=0,0,I178)</f>
        <v>158</v>
      </c>
      <c r="D791" s="739">
        <f>IF(D797=0,0,B791/C791)</f>
        <v>1</v>
      </c>
      <c r="E791" s="101"/>
      <c r="F791" s="101"/>
      <c r="G791" s="37"/>
      <c r="J791" s="99"/>
      <c r="K791" s="99"/>
      <c r="L791" s="99"/>
      <c r="M791" s="7"/>
      <c r="N791" s="7"/>
    </row>
    <row r="792" spans="1:14" s="29" customFormat="1">
      <c r="A792" s="737" t="s">
        <v>182</v>
      </c>
      <c r="B792" s="716">
        <f>IF(E788=0,0,H274)</f>
        <v>88</v>
      </c>
      <c r="C792" s="716">
        <f>IF(E788=0,0,I274)</f>
        <v>88</v>
      </c>
      <c r="D792" s="739">
        <f>IF(D797=0,0,B792/C792)</f>
        <v>1</v>
      </c>
      <c r="E792" s="101"/>
      <c r="F792" s="101"/>
      <c r="G792" s="37"/>
      <c r="J792" s="99"/>
      <c r="K792" s="99"/>
      <c r="L792" s="99"/>
      <c r="M792" s="7"/>
      <c r="N792" s="7"/>
    </row>
    <row r="793" spans="1:14" s="29" customFormat="1">
      <c r="A793" s="737" t="s">
        <v>184</v>
      </c>
      <c r="B793" s="716">
        <f>IF(E788=0,0,H348)</f>
        <v>306</v>
      </c>
      <c r="C793" s="716">
        <f>IF(E788=0,0,I348)</f>
        <v>306</v>
      </c>
      <c r="D793" s="739">
        <f>IF(D797=0,0,B793/C793)</f>
        <v>1</v>
      </c>
      <c r="E793" s="101"/>
      <c r="F793" s="101"/>
      <c r="G793" s="37"/>
      <c r="J793" s="99"/>
      <c r="K793" s="99"/>
      <c r="L793" s="99"/>
      <c r="M793" s="7"/>
      <c r="N793" s="7"/>
    </row>
    <row r="794" spans="1:14" s="29" customFormat="1">
      <c r="A794" s="737" t="s">
        <v>186</v>
      </c>
      <c r="B794" s="716">
        <f>IF(E788=0,0,H598)</f>
        <v>100</v>
      </c>
      <c r="C794" s="716">
        <f>IF(E788=0,0,I598)</f>
        <v>100</v>
      </c>
      <c r="D794" s="739">
        <f>IF(D797=0,0,B794/C794)</f>
        <v>1</v>
      </c>
      <c r="E794" s="101"/>
      <c r="F794" s="101"/>
      <c r="G794" s="37"/>
      <c r="J794" s="99"/>
      <c r="K794" s="99"/>
      <c r="L794" s="99"/>
      <c r="M794" s="7"/>
      <c r="N794" s="7"/>
    </row>
    <row r="795" spans="1:14" s="29" customFormat="1">
      <c r="A795" s="737" t="s">
        <v>187</v>
      </c>
      <c r="B795" s="716">
        <f>IF(E788=0,0,H660)</f>
        <v>78</v>
      </c>
      <c r="C795" s="716">
        <f>IF(E788=0,0,I660)</f>
        <v>78</v>
      </c>
      <c r="D795" s="739">
        <f>IF(D797=0,0,B795/C795)</f>
        <v>1</v>
      </c>
      <c r="E795" s="101"/>
      <c r="F795" s="101"/>
      <c r="G795" s="37"/>
      <c r="J795" s="99"/>
      <c r="K795" s="99"/>
      <c r="L795" s="99"/>
      <c r="M795" s="7"/>
      <c r="N795" s="7"/>
    </row>
    <row r="796" spans="1:14" s="29" customFormat="1">
      <c r="A796" s="737" t="s">
        <v>189</v>
      </c>
      <c r="B796" s="716">
        <f>IF(E788=0,0,H732)</f>
        <v>62</v>
      </c>
      <c r="C796" s="716">
        <f>IF(E788=0,0,I732)</f>
        <v>62</v>
      </c>
      <c r="D796" s="739">
        <f>IF(D797=0,0,B796/C796)</f>
        <v>1</v>
      </c>
      <c r="E796" s="101"/>
      <c r="F796" s="101"/>
      <c r="G796" s="37"/>
      <c r="J796" s="99"/>
      <c r="K796" s="99"/>
      <c r="L796" s="99"/>
      <c r="M796" s="7"/>
      <c r="N796" s="7"/>
    </row>
    <row r="797" spans="1:14" s="29" customFormat="1">
      <c r="A797" s="737" t="s">
        <v>1449</v>
      </c>
      <c r="B797" s="101">
        <f>IF(H2=0,0,SUM(B789:B796))</f>
        <v>972</v>
      </c>
      <c r="C797" s="101">
        <f>IF(H2=0,0,SUM(C789:C796))</f>
        <v>972</v>
      </c>
      <c r="D797" s="739">
        <f>IF(H2=0,0,B797/C797)</f>
        <v>1</v>
      </c>
      <c r="E797" s="101"/>
      <c r="F797" s="101"/>
      <c r="G797" s="37"/>
      <c r="J797" s="99"/>
      <c r="K797" s="99"/>
      <c r="L797" s="99"/>
      <c r="M797" s="7"/>
      <c r="N797" s="7"/>
    </row>
    <row r="798" spans="1:14" s="29" customFormat="1" ht="46.15" customHeight="1">
      <c r="A798" s="737"/>
      <c r="B798" s="101"/>
      <c r="C798" s="101"/>
      <c r="D798" s="738"/>
      <c r="E798" s="101"/>
      <c r="F798" s="101"/>
      <c r="G798" s="37"/>
      <c r="J798" s="99"/>
      <c r="K798" s="99"/>
      <c r="L798" s="99"/>
      <c r="M798" s="7"/>
      <c r="N798" s="7"/>
    </row>
    <row r="799" spans="1:14" s="29" customFormat="1">
      <c r="A799" s="737"/>
      <c r="B799" s="101"/>
      <c r="C799" s="101"/>
      <c r="D799" s="738"/>
      <c r="E799" s="101"/>
      <c r="F799" s="101"/>
      <c r="G799" s="37"/>
      <c r="J799" s="99"/>
      <c r="K799" s="99"/>
      <c r="L799" s="99"/>
      <c r="M799" s="7"/>
      <c r="N799" s="7"/>
    </row>
    <row r="800" spans="1:14" s="29" customFormat="1">
      <c r="A800" s="737">
        <v>0</v>
      </c>
      <c r="B800" s="101"/>
      <c r="C800" s="101"/>
      <c r="D800" s="738"/>
      <c r="E800" s="101"/>
      <c r="F800" s="101"/>
      <c r="G800" s="37"/>
      <c r="J800" s="99"/>
      <c r="K800" s="99"/>
      <c r="L800" s="99"/>
      <c r="M800" s="7"/>
      <c r="N800" s="7"/>
    </row>
    <row r="801" spans="1:14" s="29" customFormat="1">
      <c r="A801" s="737">
        <v>1</v>
      </c>
      <c r="B801" s="101"/>
      <c r="C801" s="101"/>
      <c r="D801" s="738"/>
      <c r="E801" s="101"/>
      <c r="F801" s="101"/>
      <c r="G801" s="37"/>
      <c r="J801" s="99"/>
      <c r="K801" s="99"/>
      <c r="L801" s="99"/>
      <c r="M801" s="7"/>
      <c r="N801" s="7"/>
    </row>
    <row r="802" spans="1:14" s="29" customFormat="1">
      <c r="A802" s="737">
        <v>2</v>
      </c>
      <c r="B802" s="101"/>
      <c r="C802" s="101"/>
      <c r="D802" s="738"/>
      <c r="E802" s="101"/>
      <c r="F802" s="764"/>
      <c r="G802" s="37"/>
      <c r="J802" s="99"/>
      <c r="K802" s="99"/>
      <c r="L802" s="99"/>
      <c r="M802" s="7"/>
      <c r="N802" s="7"/>
    </row>
    <row r="803" spans="1:14" s="29" customFormat="1">
      <c r="A803" s="765"/>
      <c r="B803" s="764"/>
      <c r="C803" s="764"/>
      <c r="D803" s="766"/>
      <c r="E803" s="764"/>
      <c r="F803" s="764"/>
      <c r="G803" s="37"/>
      <c r="J803" s="99"/>
      <c r="K803" s="99"/>
      <c r="L803" s="99"/>
      <c r="M803" s="7"/>
      <c r="N803" s="7"/>
    </row>
    <row r="804" spans="1:14" s="29" customFormat="1">
      <c r="A804" s="765"/>
      <c r="B804" s="764"/>
      <c r="C804" s="764"/>
      <c r="D804" s="766"/>
      <c r="E804" s="764"/>
      <c r="F804" s="764"/>
      <c r="G804" s="37"/>
      <c r="J804" s="99"/>
      <c r="K804" s="99"/>
      <c r="L804" s="99"/>
      <c r="M804" s="7"/>
      <c r="N804" s="7"/>
    </row>
    <row r="805" spans="1:14">
      <c r="A805" s="468"/>
      <c r="B805" s="37"/>
      <c r="C805" s="37"/>
      <c r="D805" s="637"/>
      <c r="F805" s="37"/>
      <c r="G805" s="37"/>
    </row>
  </sheetData>
  <sheetProtection sheet="1" objects="1" scenarios="1"/>
  <protectedRanges>
    <protectedRange sqref="D706:D709" name="Range6"/>
    <protectedRange sqref="D652:D659" name="Range4"/>
    <protectedRange sqref="G255:G272" name="Range2"/>
    <protectedRange sqref="D255:D272" name="Range1"/>
    <protectedRange sqref="D556" name="Range3"/>
    <protectedRange sqref="G652:G659" name="Range5"/>
  </protectedRanges>
  <autoFilter ref="A41:G771">
    <filterColumn colId="0">
      <colorFilter dxfId="20"/>
    </filterColumn>
  </autoFilter>
  <mergeCells count="133">
    <mergeCell ref="B732:G732"/>
    <mergeCell ref="B733:G733"/>
    <mergeCell ref="B742:G742"/>
    <mergeCell ref="B755:G755"/>
    <mergeCell ref="B763:G763"/>
    <mergeCell ref="B166:G166"/>
    <mergeCell ref="B254:G254"/>
    <mergeCell ref="B691:G691"/>
    <mergeCell ref="B695:G695"/>
    <mergeCell ref="B702:G702"/>
    <mergeCell ref="B710:G710"/>
    <mergeCell ref="B714:G714"/>
    <mergeCell ref="B721:G721"/>
    <mergeCell ref="B645:G645"/>
    <mergeCell ref="B660:G660"/>
    <mergeCell ref="B661:G661"/>
    <mergeCell ref="B664:G664"/>
    <mergeCell ref="B668:G668"/>
    <mergeCell ref="B673:G673"/>
    <mergeCell ref="B598:G598"/>
    <mergeCell ref="B599:G599"/>
    <mergeCell ref="B607:G607"/>
    <mergeCell ref="B617:G617"/>
    <mergeCell ref="B622:G622"/>
    <mergeCell ref="B632:G632"/>
    <mergeCell ref="B493:G493"/>
    <mergeCell ref="B500:G500"/>
    <mergeCell ref="B528:G528"/>
    <mergeCell ref="B535:G535"/>
    <mergeCell ref="B551:G551"/>
    <mergeCell ref="B552:G552"/>
    <mergeCell ref="B441:G441"/>
    <mergeCell ref="B445:G445"/>
    <mergeCell ref="B450:G450"/>
    <mergeCell ref="B454:G454"/>
    <mergeCell ref="B455:G455"/>
    <mergeCell ref="B481:G481"/>
    <mergeCell ref="B402:G402"/>
    <mergeCell ref="B411:G411"/>
    <mergeCell ref="B415:G415"/>
    <mergeCell ref="B419:G419"/>
    <mergeCell ref="B426:G426"/>
    <mergeCell ref="B430:G430"/>
    <mergeCell ref="B363:G363"/>
    <mergeCell ref="B366:G366"/>
    <mergeCell ref="B376:G376"/>
    <mergeCell ref="B382:G382"/>
    <mergeCell ref="B385:G385"/>
    <mergeCell ref="B392:G392"/>
    <mergeCell ref="B333:G333"/>
    <mergeCell ref="B336:G336"/>
    <mergeCell ref="B340:G340"/>
    <mergeCell ref="B345:G345"/>
    <mergeCell ref="B348:G348"/>
    <mergeCell ref="B349:G349"/>
    <mergeCell ref="B295:G295"/>
    <mergeCell ref="B305:G305"/>
    <mergeCell ref="B318:G318"/>
    <mergeCell ref="B322:G322"/>
    <mergeCell ref="B326:G326"/>
    <mergeCell ref="B330:G330"/>
    <mergeCell ref="B216:G216"/>
    <mergeCell ref="B233:G233"/>
    <mergeCell ref="B239:G239"/>
    <mergeCell ref="B274:G274"/>
    <mergeCell ref="B275:G275"/>
    <mergeCell ref="B280:G280"/>
    <mergeCell ref="B152:G152"/>
    <mergeCell ref="B159:G159"/>
    <mergeCell ref="B178:G178"/>
    <mergeCell ref="B179:G179"/>
    <mergeCell ref="B204:G204"/>
    <mergeCell ref="B210:G210"/>
    <mergeCell ref="B104:G104"/>
    <mergeCell ref="B113:G113"/>
    <mergeCell ref="B116:G116"/>
    <mergeCell ref="B117:G117"/>
    <mergeCell ref="B132:G132"/>
    <mergeCell ref="B145:G145"/>
    <mergeCell ref="A40:G40"/>
    <mergeCell ref="B42:G42"/>
    <mergeCell ref="B43:G43"/>
    <mergeCell ref="B72:G72"/>
    <mergeCell ref="B79:G79"/>
    <mergeCell ref="B84:G84"/>
    <mergeCell ref="B33:I33"/>
    <mergeCell ref="B34:I34"/>
    <mergeCell ref="B35:I35"/>
    <mergeCell ref="B36:I36"/>
    <mergeCell ref="B37:I37"/>
    <mergeCell ref="A38:I39"/>
    <mergeCell ref="B27:I27"/>
    <mergeCell ref="B28:I28"/>
    <mergeCell ref="B29:I29"/>
    <mergeCell ref="B30:I30"/>
    <mergeCell ref="B31:I31"/>
    <mergeCell ref="B32:I32"/>
    <mergeCell ref="B21:I21"/>
    <mergeCell ref="B22:I22"/>
    <mergeCell ref="B23:I23"/>
    <mergeCell ref="B24:I24"/>
    <mergeCell ref="B25:I25"/>
    <mergeCell ref="B26:I26"/>
    <mergeCell ref="C15:E15"/>
    <mergeCell ref="C16:E16"/>
    <mergeCell ref="A17:I17"/>
    <mergeCell ref="B18:I18"/>
    <mergeCell ref="B19:I19"/>
    <mergeCell ref="B20:I20"/>
    <mergeCell ref="G1:I1"/>
    <mergeCell ref="A1:F1"/>
    <mergeCell ref="A7:I7"/>
    <mergeCell ref="B8:E8"/>
    <mergeCell ref="F8:I8"/>
    <mergeCell ref="C9:E9"/>
    <mergeCell ref="F9:I16"/>
    <mergeCell ref="C10:E10"/>
    <mergeCell ref="C11:E11"/>
    <mergeCell ref="C12:E12"/>
    <mergeCell ref="C13:E13"/>
    <mergeCell ref="C14:E14"/>
    <mergeCell ref="A5:B5"/>
    <mergeCell ref="C5:E5"/>
    <mergeCell ref="G5:I5"/>
    <mergeCell ref="A6:B6"/>
    <mergeCell ref="C6:E6"/>
    <mergeCell ref="G6:I6"/>
    <mergeCell ref="A2:G2"/>
    <mergeCell ref="H2:I2"/>
    <mergeCell ref="A3:I3"/>
    <mergeCell ref="A4:B4"/>
    <mergeCell ref="C4:E4"/>
    <mergeCell ref="G4:I4"/>
  </mergeCells>
  <dataValidations count="11">
    <dataValidation type="list" allowBlank="1" showInputMessage="1" showErrorMessage="1" sqref="D728:D731">
      <formula1>$A$743:$A$745</formula1>
    </dataValidation>
    <dataValidation type="list" allowBlank="1" showInputMessage="1" showErrorMessage="1" sqref="D715:D720">
      <formula1>$A$736:$A$738</formula1>
    </dataValidation>
    <dataValidation type="list" allowBlank="1" showInputMessage="1" showErrorMessage="1" sqref="D715:D720">
      <formula1>$A$749:$A$751</formula1>
    </dataValidation>
    <dataValidation type="list" allowBlank="1" showInputMessage="1" showErrorMessage="1" sqref="D703:D705">
      <formula1>$A$759:$A$761</formula1>
    </dataValidation>
    <dataValidation type="list" allowBlank="1" showInputMessage="1" showErrorMessage="1" sqref="D702">
      <formula1>$A$694:$A$699</formula1>
    </dataValidation>
    <dataValidation type="list" allowBlank="1" showInputMessage="1" showErrorMessage="1" sqref="D798:D1048576 D41 D44:D102 D732:D788 D104:D111 D172:D173 D113:D165 D178:D253 A800:A802 D255:D701 D706:D713 D727">
      <formula1>$A$800:$A$802</formula1>
    </dataValidation>
    <dataValidation type="list" allowBlank="1" showInputMessage="1" showErrorMessage="1" sqref="D103">
      <formula1>$A$799:$A$801</formula1>
    </dataValidation>
    <dataValidation type="list" allowBlank="1" showInputMessage="1" showErrorMessage="1" sqref="D112">
      <formula1>$A$798:$A$800</formula1>
    </dataValidation>
    <dataValidation type="list" allowBlank="1" showInputMessage="1" showErrorMessage="1" sqref="D167:D171">
      <formula1>$A$786:$A$788</formula1>
    </dataValidation>
    <dataValidation type="list" allowBlank="1" showInputMessage="1" showErrorMessage="1" sqref="D174:D177">
      <formula1>$A$785:$A$787</formula1>
    </dataValidation>
    <dataValidation type="list" allowBlank="1" showInputMessage="1" showErrorMessage="1" sqref="L269">
      <formula1>$A$770:$A$772</formula1>
    </dataValidation>
  </dataValidations>
  <pageMargins left="0.70866141732283472" right="0.70866141732283472" top="0.74803149606299213" bottom="0.74803149606299213" header="0.31496062992125984" footer="0.31496062992125984"/>
  <pageSetup paperSize="9" scale="49" orientation="portrait" r:id="rId1"/>
  <headerFooter>
    <oddHeader xml:space="preserve">&amp;LChecklist No - 2&amp;COutdoor Department&amp;RVersion - NHSRC/ 3.0 </oddHeader>
    <oddFooter>Page &amp;P</oddFooter>
  </headerFooter>
</worksheet>
</file>

<file path=xl/worksheets/sheet4.xml><?xml version="1.0" encoding="utf-8"?>
<worksheet xmlns="http://schemas.openxmlformats.org/spreadsheetml/2006/main" xmlns:r="http://schemas.openxmlformats.org/officeDocument/2006/relationships">
  <sheetPr filterMode="1">
    <tabColor rgb="FFFFC000"/>
  </sheetPr>
  <dimension ref="A1:K728"/>
  <sheetViews>
    <sheetView view="pageBreakPreview" topLeftCell="A584" zoomScale="60" zoomScaleNormal="84" zoomScalePageLayoutView="110" workbookViewId="0">
      <selection activeCell="L659" sqref="L659"/>
    </sheetView>
  </sheetViews>
  <sheetFormatPr defaultColWidth="9.140625" defaultRowHeight="15"/>
  <cols>
    <col min="1" max="1" width="15.140625" style="206" customWidth="1"/>
    <col min="2" max="2" width="34.42578125" style="7" customWidth="1"/>
    <col min="3" max="3" width="26.42578125" style="199" customWidth="1"/>
    <col min="4" max="4" width="8.42578125" style="393" customWidth="1"/>
    <col min="5" max="5" width="18.42578125" style="637" customWidth="1"/>
    <col min="6" max="6" width="31.42578125" style="123" customWidth="1"/>
    <col min="7" max="7" width="21.7109375" style="7" customWidth="1"/>
    <col min="8" max="10" width="4.28515625" style="29" customWidth="1"/>
    <col min="11" max="11" width="9.140625" style="29"/>
    <col min="12" max="16384" width="9.140625" style="7"/>
  </cols>
  <sheetData>
    <row r="1" spans="1:10" ht="33.75">
      <c r="A1" s="1005" t="s">
        <v>7006</v>
      </c>
      <c r="B1" s="1005"/>
      <c r="C1" s="1005"/>
      <c r="D1" s="1005"/>
      <c r="E1" s="1005"/>
      <c r="F1" s="1005"/>
      <c r="G1" s="938" t="s">
        <v>7017</v>
      </c>
      <c r="H1" s="939"/>
      <c r="I1" s="940"/>
      <c r="J1" s="740"/>
    </row>
    <row r="2" spans="1:10" ht="33.75" customHeight="1">
      <c r="A2" s="1026" t="s">
        <v>1450</v>
      </c>
      <c r="B2" s="1027"/>
      <c r="C2" s="1027"/>
      <c r="D2" s="1027"/>
      <c r="E2" s="1027"/>
      <c r="F2" s="1027"/>
      <c r="G2" s="1028"/>
      <c r="H2" s="964">
        <v>3</v>
      </c>
      <c r="I2" s="965"/>
      <c r="J2" s="741"/>
    </row>
    <row r="3" spans="1:10" ht="33.75">
      <c r="A3" s="941"/>
      <c r="B3" s="941"/>
      <c r="C3" s="1022"/>
      <c r="D3" s="1022"/>
      <c r="E3" s="1022"/>
      <c r="F3" s="941"/>
      <c r="G3" s="941"/>
      <c r="H3" s="742"/>
      <c r="I3" s="742"/>
      <c r="J3" s="741"/>
    </row>
    <row r="4" spans="1:10" ht="33.75">
      <c r="A4" s="941"/>
      <c r="B4" s="941"/>
      <c r="C4" s="1023"/>
      <c r="D4" s="1023"/>
      <c r="E4" s="1023"/>
      <c r="F4" s="941"/>
      <c r="G4" s="941"/>
      <c r="H4" s="742"/>
      <c r="I4" s="742"/>
      <c r="J4" s="741"/>
    </row>
    <row r="5" spans="1:10" ht="33.75">
      <c r="A5" s="941"/>
      <c r="B5" s="941"/>
      <c r="C5" s="1023"/>
      <c r="D5" s="1023"/>
      <c r="E5" s="1023"/>
      <c r="F5" s="941"/>
      <c r="G5" s="941"/>
      <c r="H5" s="742"/>
      <c r="I5" s="742"/>
      <c r="J5" s="741"/>
    </row>
    <row r="6" spans="1:10" ht="33.75">
      <c r="A6" s="941"/>
      <c r="B6" s="941"/>
      <c r="C6" s="1023"/>
      <c r="D6" s="1023"/>
      <c r="E6" s="1023"/>
      <c r="F6" s="941"/>
      <c r="G6" s="941"/>
      <c r="H6" s="742"/>
      <c r="I6" s="742"/>
      <c r="J6" s="741"/>
    </row>
    <row r="7" spans="1:10" ht="33.75">
      <c r="A7" s="941"/>
      <c r="B7" s="941"/>
      <c r="C7" s="1023"/>
      <c r="D7" s="1023"/>
      <c r="E7" s="1023"/>
      <c r="F7" s="941"/>
      <c r="G7" s="941"/>
      <c r="H7" s="742"/>
      <c r="I7" s="742"/>
      <c r="J7" s="741"/>
    </row>
    <row r="8" spans="1:10" ht="33.75">
      <c r="A8" s="941"/>
      <c r="B8" s="941"/>
      <c r="C8" s="1023"/>
      <c r="D8" s="1023"/>
      <c r="E8" s="1023"/>
      <c r="F8" s="941"/>
      <c r="G8" s="941"/>
      <c r="H8" s="742"/>
      <c r="I8" s="742"/>
      <c r="J8" s="741"/>
    </row>
    <row r="9" spans="1:10" ht="33.75">
      <c r="A9" s="941"/>
      <c r="B9" s="941"/>
      <c r="C9" s="1024"/>
      <c r="D9" s="1024"/>
      <c r="E9" s="1024"/>
      <c r="F9" s="941"/>
      <c r="G9" s="941"/>
      <c r="H9" s="742"/>
      <c r="I9" s="742"/>
      <c r="J9" s="741"/>
    </row>
    <row r="10" spans="1:10" ht="28.5">
      <c r="A10" s="885" t="s">
        <v>166</v>
      </c>
      <c r="B10" s="885"/>
      <c r="C10" s="1016"/>
      <c r="D10" s="885"/>
      <c r="E10" s="885"/>
      <c r="F10" s="1025"/>
      <c r="G10" s="885"/>
      <c r="H10" s="1017"/>
      <c r="I10" s="1018"/>
      <c r="J10" s="741"/>
    </row>
    <row r="11" spans="1:10" ht="28.5">
      <c r="A11" s="1015" t="s">
        <v>167</v>
      </c>
      <c r="B11" s="1015"/>
      <c r="C11" s="1016"/>
      <c r="D11" s="885"/>
      <c r="E11" s="885"/>
      <c r="F11" s="102" t="s">
        <v>168</v>
      </c>
      <c r="G11" s="885"/>
      <c r="H11" s="1017"/>
      <c r="I11" s="1018"/>
      <c r="J11" s="741"/>
    </row>
    <row r="12" spans="1:10" ht="28.5">
      <c r="A12" s="1019" t="s">
        <v>169</v>
      </c>
      <c r="B12" s="1020"/>
      <c r="C12" s="1021"/>
      <c r="D12" s="883"/>
      <c r="E12" s="883"/>
      <c r="F12" s="102" t="s">
        <v>170</v>
      </c>
      <c r="G12" s="885"/>
      <c r="H12" s="1017"/>
      <c r="I12" s="1018"/>
      <c r="J12" s="741"/>
    </row>
    <row r="13" spans="1:10" ht="42">
      <c r="A13" s="904" t="s">
        <v>1451</v>
      </c>
      <c r="B13" s="904"/>
      <c r="C13" s="1016"/>
      <c r="D13" s="885"/>
      <c r="E13" s="885"/>
      <c r="F13" s="102" t="s">
        <v>172</v>
      </c>
      <c r="G13" s="885"/>
      <c r="H13" s="1017"/>
      <c r="I13" s="1018"/>
      <c r="J13" s="741"/>
    </row>
    <row r="14" spans="1:10" ht="39.6" customHeight="1">
      <c r="A14" s="942" t="s">
        <v>1452</v>
      </c>
      <c r="B14" s="943"/>
      <c r="C14" s="1006"/>
      <c r="D14" s="1007"/>
      <c r="E14" s="1007"/>
      <c r="F14" s="1008"/>
      <c r="G14" s="944"/>
      <c r="H14" s="943"/>
      <c r="I14" s="943"/>
      <c r="J14" s="741"/>
    </row>
    <row r="15" spans="1:10" ht="33.6" customHeight="1">
      <c r="A15" s="1009" t="s">
        <v>174</v>
      </c>
      <c r="B15" s="1009"/>
      <c r="C15" s="1010"/>
      <c r="D15" s="1009"/>
      <c r="E15" s="1009"/>
      <c r="F15" s="1011" t="s">
        <v>1453</v>
      </c>
      <c r="G15" s="1012"/>
      <c r="H15" s="1013"/>
      <c r="I15" s="1014"/>
      <c r="J15" s="741"/>
    </row>
    <row r="16" spans="1:10" ht="33.6" customHeight="1">
      <c r="A16" s="103" t="s">
        <v>176</v>
      </c>
      <c r="B16" s="104" t="s">
        <v>177</v>
      </c>
      <c r="C16" s="1029">
        <f>'Labour Room (LaQshya)'!D651</f>
        <v>1</v>
      </c>
      <c r="D16" s="1030"/>
      <c r="E16" s="1030"/>
      <c r="F16" s="1031">
        <f>D659</f>
        <v>1</v>
      </c>
      <c r="G16" s="1032"/>
      <c r="H16" s="1033"/>
      <c r="I16" s="1033"/>
      <c r="J16" s="741"/>
    </row>
    <row r="17" spans="1:10" ht="33.6" customHeight="1">
      <c r="A17" s="103" t="s">
        <v>178</v>
      </c>
      <c r="B17" s="104" t="s">
        <v>179</v>
      </c>
      <c r="C17" s="1029">
        <f>'Labour Room (LaQshya)'!D652</f>
        <v>1</v>
      </c>
      <c r="D17" s="1030"/>
      <c r="E17" s="1030"/>
      <c r="F17" s="1034"/>
      <c r="G17" s="1035"/>
      <c r="H17" s="1036"/>
      <c r="I17" s="1036"/>
      <c r="J17" s="741"/>
    </row>
    <row r="18" spans="1:10" ht="33.6" customHeight="1">
      <c r="A18" s="103" t="s">
        <v>180</v>
      </c>
      <c r="B18" s="104" t="s">
        <v>181</v>
      </c>
      <c r="C18" s="1029">
        <f>'Labour Room (LaQshya)'!D653</f>
        <v>1</v>
      </c>
      <c r="D18" s="1030"/>
      <c r="E18" s="1030"/>
      <c r="F18" s="1034"/>
      <c r="G18" s="1035"/>
      <c r="H18" s="1036"/>
      <c r="I18" s="1036"/>
      <c r="J18" s="741"/>
    </row>
    <row r="19" spans="1:10" ht="33.6" customHeight="1">
      <c r="A19" s="103" t="s">
        <v>182</v>
      </c>
      <c r="B19" s="104" t="s">
        <v>183</v>
      </c>
      <c r="C19" s="1029">
        <f>'Labour Room (LaQshya)'!D654</f>
        <v>1</v>
      </c>
      <c r="D19" s="1030"/>
      <c r="E19" s="1030"/>
      <c r="F19" s="1034"/>
      <c r="G19" s="1035"/>
      <c r="H19" s="1036"/>
      <c r="I19" s="1036"/>
      <c r="J19" s="741"/>
    </row>
    <row r="20" spans="1:10" ht="33.6" customHeight="1">
      <c r="A20" s="103" t="s">
        <v>184</v>
      </c>
      <c r="B20" s="104" t="s">
        <v>185</v>
      </c>
      <c r="C20" s="1029">
        <f>'Labour Room (LaQshya)'!D655</f>
        <v>1</v>
      </c>
      <c r="D20" s="1030"/>
      <c r="E20" s="1030"/>
      <c r="F20" s="1034"/>
      <c r="G20" s="1035"/>
      <c r="H20" s="1036"/>
      <c r="I20" s="1036"/>
      <c r="J20" s="741"/>
    </row>
    <row r="21" spans="1:10" ht="33.6" customHeight="1">
      <c r="A21" s="103" t="s">
        <v>186</v>
      </c>
      <c r="B21" s="104" t="s">
        <v>146</v>
      </c>
      <c r="C21" s="1029">
        <f>'Labour Room (LaQshya)'!D656</f>
        <v>1</v>
      </c>
      <c r="D21" s="1030"/>
      <c r="E21" s="1030"/>
      <c r="F21" s="1034"/>
      <c r="G21" s="1035"/>
      <c r="H21" s="1036"/>
      <c r="I21" s="1036"/>
      <c r="J21" s="741"/>
    </row>
    <row r="22" spans="1:10" ht="33.6" customHeight="1">
      <c r="A22" s="103" t="s">
        <v>187</v>
      </c>
      <c r="B22" s="104" t="s">
        <v>1454</v>
      </c>
      <c r="C22" s="1029">
        <f>'Labour Room (LaQshya)'!D657</f>
        <v>1</v>
      </c>
      <c r="D22" s="1030"/>
      <c r="E22" s="1030"/>
      <c r="F22" s="1034"/>
      <c r="G22" s="1035"/>
      <c r="H22" s="1036"/>
      <c r="I22" s="1036"/>
      <c r="J22" s="741"/>
    </row>
    <row r="23" spans="1:10" ht="33.6" customHeight="1">
      <c r="A23" s="103" t="s">
        <v>189</v>
      </c>
      <c r="B23" s="104" t="s">
        <v>190</v>
      </c>
      <c r="C23" s="1029">
        <f>'Labour Room (LaQshya)'!D658</f>
        <v>1</v>
      </c>
      <c r="D23" s="1030"/>
      <c r="E23" s="1030"/>
      <c r="F23" s="1037"/>
      <c r="G23" s="1038"/>
      <c r="H23" s="1039"/>
      <c r="I23" s="1039"/>
      <c r="J23" s="741"/>
    </row>
    <row r="24" spans="1:10" ht="33.6" customHeight="1">
      <c r="A24" s="1050"/>
      <c r="B24" s="1051"/>
      <c r="C24" s="1052"/>
      <c r="D24" s="1053"/>
      <c r="E24" s="1053"/>
      <c r="F24" s="1054"/>
      <c r="G24" s="1055"/>
      <c r="H24" s="1056"/>
      <c r="I24" s="1056"/>
      <c r="J24" s="741"/>
    </row>
    <row r="25" spans="1:10" ht="33.6" customHeight="1">
      <c r="A25" s="105"/>
      <c r="B25" s="1057" t="s">
        <v>191</v>
      </c>
      <c r="C25" s="1021"/>
      <c r="D25" s="883"/>
      <c r="E25" s="883"/>
      <c r="F25" s="1057"/>
      <c r="G25" s="1057"/>
      <c r="H25" s="1058"/>
      <c r="I25" s="1059"/>
      <c r="J25" s="741"/>
    </row>
    <row r="26" spans="1:10" ht="33.6" customHeight="1">
      <c r="A26" s="106">
        <v>1</v>
      </c>
      <c r="B26" s="854"/>
      <c r="C26" s="1040"/>
      <c r="D26" s="854"/>
      <c r="E26" s="854"/>
      <c r="F26" s="903"/>
      <c r="G26" s="854"/>
      <c r="H26" s="971"/>
      <c r="I26" s="1041"/>
      <c r="J26" s="741"/>
    </row>
    <row r="27" spans="1:10" ht="33.6" customHeight="1">
      <c r="A27" s="106">
        <v>2</v>
      </c>
      <c r="B27" s="854"/>
      <c r="C27" s="1040"/>
      <c r="D27" s="854"/>
      <c r="E27" s="854"/>
      <c r="F27" s="903"/>
      <c r="G27" s="854"/>
      <c r="H27" s="971"/>
      <c r="I27" s="1041"/>
      <c r="J27" s="741"/>
    </row>
    <row r="28" spans="1:10" ht="33.6" customHeight="1">
      <c r="A28" s="106">
        <v>3</v>
      </c>
      <c r="B28" s="854"/>
      <c r="C28" s="1040"/>
      <c r="D28" s="854"/>
      <c r="E28" s="854"/>
      <c r="F28" s="903"/>
      <c r="G28" s="854"/>
      <c r="H28" s="971"/>
      <c r="I28" s="1041"/>
      <c r="J28" s="741"/>
    </row>
    <row r="29" spans="1:10" ht="33.6" customHeight="1">
      <c r="A29" s="106">
        <v>4</v>
      </c>
      <c r="B29" s="854"/>
      <c r="C29" s="1040"/>
      <c r="D29" s="854"/>
      <c r="E29" s="854"/>
      <c r="F29" s="903"/>
      <c r="G29" s="854"/>
      <c r="H29" s="971"/>
      <c r="I29" s="1041"/>
      <c r="J29" s="741"/>
    </row>
    <row r="30" spans="1:10" ht="33.6" customHeight="1">
      <c r="A30" s="106">
        <v>5</v>
      </c>
      <c r="B30" s="854"/>
      <c r="C30" s="1040"/>
      <c r="D30" s="854"/>
      <c r="E30" s="854"/>
      <c r="F30" s="903"/>
      <c r="G30" s="854"/>
      <c r="H30" s="971"/>
      <c r="I30" s="1041"/>
      <c r="J30" s="741"/>
    </row>
    <row r="31" spans="1:10" ht="33.6" customHeight="1">
      <c r="A31" s="105"/>
      <c r="B31" s="1042" t="s">
        <v>192</v>
      </c>
      <c r="C31" s="1043"/>
      <c r="D31" s="1044"/>
      <c r="E31" s="1044"/>
      <c r="F31" s="1045"/>
      <c r="G31" s="1046"/>
      <c r="H31" s="1047"/>
      <c r="I31" s="1047"/>
      <c r="J31" s="741"/>
    </row>
    <row r="32" spans="1:10" ht="33.6" customHeight="1">
      <c r="A32" s="106">
        <v>1</v>
      </c>
      <c r="B32" s="854"/>
      <c r="C32" s="1040"/>
      <c r="D32" s="854"/>
      <c r="E32" s="854"/>
      <c r="F32" s="903"/>
      <c r="G32" s="854"/>
      <c r="H32" s="971"/>
      <c r="I32" s="1041"/>
      <c r="J32" s="741"/>
    </row>
    <row r="33" spans="1:10" ht="33.6" customHeight="1">
      <c r="A33" s="106">
        <v>2</v>
      </c>
      <c r="B33" s="854"/>
      <c r="C33" s="1040"/>
      <c r="D33" s="854"/>
      <c r="E33" s="854"/>
      <c r="F33" s="903"/>
      <c r="G33" s="854"/>
      <c r="H33" s="971"/>
      <c r="I33" s="1041"/>
      <c r="J33" s="741"/>
    </row>
    <row r="34" spans="1:10" ht="33.6" customHeight="1">
      <c r="A34" s="106">
        <v>3</v>
      </c>
      <c r="B34" s="854"/>
      <c r="C34" s="1040"/>
      <c r="D34" s="854"/>
      <c r="E34" s="854"/>
      <c r="F34" s="903"/>
      <c r="G34" s="854"/>
      <c r="H34" s="971"/>
      <c r="I34" s="1041"/>
      <c r="J34" s="741"/>
    </row>
    <row r="35" spans="1:10" ht="33.6" customHeight="1">
      <c r="A35" s="106">
        <v>4</v>
      </c>
      <c r="B35" s="968"/>
      <c r="C35" s="1048"/>
      <c r="D35" s="969"/>
      <c r="E35" s="969"/>
      <c r="F35" s="985"/>
      <c r="G35" s="1049"/>
      <c r="H35" s="970"/>
      <c r="I35" s="970"/>
      <c r="J35" s="741"/>
    </row>
    <row r="36" spans="1:10" ht="33.6" customHeight="1">
      <c r="A36" s="106">
        <v>5</v>
      </c>
      <c r="B36" s="968"/>
      <c r="C36" s="1048"/>
      <c r="D36" s="969"/>
      <c r="E36" s="969"/>
      <c r="F36" s="985"/>
      <c r="G36" s="1049"/>
      <c r="H36" s="970"/>
      <c r="I36" s="970"/>
      <c r="J36" s="741"/>
    </row>
    <row r="37" spans="1:10" ht="33.6" customHeight="1">
      <c r="A37" s="105"/>
      <c r="B37" s="1057" t="s">
        <v>1455</v>
      </c>
      <c r="C37" s="1021"/>
      <c r="D37" s="883"/>
      <c r="E37" s="883"/>
      <c r="F37" s="1057"/>
      <c r="G37" s="1057"/>
      <c r="H37" s="1058"/>
      <c r="I37" s="1059"/>
      <c r="J37" s="741"/>
    </row>
    <row r="38" spans="1:10" ht="33.6" customHeight="1">
      <c r="A38" s="106">
        <v>1</v>
      </c>
      <c r="B38" s="854"/>
      <c r="C38" s="1040"/>
      <c r="D38" s="854"/>
      <c r="E38" s="854"/>
      <c r="F38" s="903"/>
      <c r="G38" s="854"/>
      <c r="H38" s="971"/>
      <c r="I38" s="1041"/>
      <c r="J38" s="741"/>
    </row>
    <row r="39" spans="1:10" ht="33.6" customHeight="1">
      <c r="A39" s="106">
        <v>2</v>
      </c>
      <c r="B39" s="854"/>
      <c r="C39" s="1040"/>
      <c r="D39" s="854"/>
      <c r="E39" s="854"/>
      <c r="F39" s="903"/>
      <c r="G39" s="854"/>
      <c r="H39" s="971"/>
      <c r="I39" s="1041"/>
      <c r="J39" s="741"/>
    </row>
    <row r="40" spans="1:10" ht="33.6" customHeight="1">
      <c r="A40" s="106">
        <v>3</v>
      </c>
      <c r="B40" s="854"/>
      <c r="C40" s="1040"/>
      <c r="D40" s="854"/>
      <c r="E40" s="854"/>
      <c r="F40" s="903"/>
      <c r="G40" s="854"/>
      <c r="H40" s="971"/>
      <c r="I40" s="1041"/>
      <c r="J40" s="741"/>
    </row>
    <row r="41" spans="1:10" ht="33" customHeight="1">
      <c r="A41" s="106">
        <v>4</v>
      </c>
      <c r="B41" s="854"/>
      <c r="C41" s="1040"/>
      <c r="D41" s="854"/>
      <c r="E41" s="854"/>
      <c r="F41" s="903"/>
      <c r="G41" s="854"/>
      <c r="H41" s="971"/>
      <c r="I41" s="1041"/>
      <c r="J41" s="741"/>
    </row>
    <row r="42" spans="1:10" ht="33" customHeight="1">
      <c r="A42" s="106">
        <v>5</v>
      </c>
      <c r="B42" s="968"/>
      <c r="C42" s="1048"/>
      <c r="D42" s="969"/>
      <c r="E42" s="969"/>
      <c r="F42" s="985"/>
      <c r="G42" s="1049"/>
      <c r="H42" s="970"/>
      <c r="I42" s="970"/>
      <c r="J42" s="741"/>
    </row>
    <row r="43" spans="1:10" ht="33.6" customHeight="1">
      <c r="A43" s="105"/>
      <c r="B43" s="984" t="s">
        <v>194</v>
      </c>
      <c r="C43" s="1048"/>
      <c r="D43" s="969"/>
      <c r="E43" s="969"/>
      <c r="F43" s="985"/>
      <c r="G43" s="1060"/>
      <c r="H43" s="986"/>
      <c r="I43" s="986"/>
      <c r="J43" s="741"/>
    </row>
    <row r="44" spans="1:10" ht="33.6" customHeight="1">
      <c r="A44" s="105"/>
      <c r="B44" s="903" t="s">
        <v>195</v>
      </c>
      <c r="C44" s="1040"/>
      <c r="D44" s="854"/>
      <c r="E44" s="854"/>
      <c r="F44" s="903"/>
      <c r="G44" s="903"/>
      <c r="H44" s="987"/>
      <c r="I44" s="1061"/>
      <c r="J44" s="741"/>
    </row>
    <row r="45" spans="1:10" ht="51" customHeight="1">
      <c r="A45" s="1062"/>
      <c r="B45" s="1063"/>
      <c r="C45" s="1043"/>
      <c r="D45" s="1044"/>
      <c r="E45" s="1044"/>
      <c r="F45" s="1045"/>
      <c r="G45" s="1064"/>
      <c r="H45" s="1065"/>
      <c r="I45" s="1065"/>
      <c r="J45" s="743"/>
    </row>
    <row r="46" spans="1:10" ht="45" customHeight="1">
      <c r="A46" s="1066" t="s">
        <v>1450</v>
      </c>
      <c r="B46" s="1067"/>
      <c r="C46" s="1068"/>
      <c r="D46" s="1069"/>
      <c r="E46" s="1069"/>
      <c r="F46" s="1070"/>
      <c r="G46" s="1071"/>
    </row>
    <row r="47" spans="1:10" ht="14.45" customHeight="1">
      <c r="A47" s="108" t="s">
        <v>1456</v>
      </c>
      <c r="B47" s="15" t="s">
        <v>198</v>
      </c>
      <c r="C47" s="109" t="s">
        <v>1457</v>
      </c>
      <c r="D47" s="15" t="s">
        <v>200</v>
      </c>
      <c r="E47" s="15" t="s">
        <v>201</v>
      </c>
      <c r="F47" s="110" t="s">
        <v>202</v>
      </c>
      <c r="G47" s="15" t="s">
        <v>203</v>
      </c>
      <c r="H47" s="212" t="s">
        <v>1446</v>
      </c>
      <c r="I47" s="653" t="s">
        <v>1447</v>
      </c>
      <c r="J47" s="29" t="s">
        <v>1458</v>
      </c>
    </row>
    <row r="48" spans="1:10" ht="27.6" customHeight="1">
      <c r="A48" s="112"/>
      <c r="B48" s="1072" t="s">
        <v>204</v>
      </c>
      <c r="C48" s="1073"/>
      <c r="D48" s="1074"/>
      <c r="E48" s="1074"/>
      <c r="F48" s="1075"/>
      <c r="G48" s="1076"/>
      <c r="H48" s="29">
        <f>H49+H68+H80+H84+H97+H106</f>
        <v>22</v>
      </c>
      <c r="I48" s="29">
        <f>I49+I68+I80+I84+I97+I106</f>
        <v>22</v>
      </c>
      <c r="J48" s="29">
        <f>H48*100/I48</f>
        <v>100</v>
      </c>
    </row>
    <row r="49" spans="1:11" ht="40.35" customHeight="1">
      <c r="A49" s="113" t="s">
        <v>1459</v>
      </c>
      <c r="B49" s="1080" t="s">
        <v>1460</v>
      </c>
      <c r="C49" s="1085"/>
      <c r="D49" s="1085"/>
      <c r="E49" s="1085"/>
      <c r="F49" s="1085"/>
      <c r="G49" s="1084"/>
      <c r="H49" s="29">
        <f>SUM(D50:D67)</f>
        <v>2</v>
      </c>
      <c r="I49" s="29">
        <f>COUNT(D50:D67)*2</f>
        <v>2</v>
      </c>
      <c r="J49" s="29">
        <f>H49*100/I49</f>
        <v>100</v>
      </c>
    </row>
    <row r="50" spans="1:11" ht="31.5" hidden="1" customHeight="1">
      <c r="A50" s="27" t="s">
        <v>1461</v>
      </c>
      <c r="B50" s="114" t="s">
        <v>206</v>
      </c>
      <c r="C50" s="26"/>
      <c r="D50" s="26"/>
      <c r="E50" s="28"/>
      <c r="F50" s="26"/>
      <c r="G50" s="26"/>
      <c r="H50" s="99"/>
      <c r="I50" s="99"/>
      <c r="J50" s="99"/>
      <c r="K50" s="99"/>
    </row>
    <row r="51" spans="1:11" ht="31.5" hidden="1" customHeight="1">
      <c r="A51" s="27" t="s">
        <v>1462</v>
      </c>
      <c r="B51" s="114" t="s">
        <v>211</v>
      </c>
      <c r="C51" s="26"/>
      <c r="D51" s="26"/>
      <c r="E51" s="28"/>
      <c r="F51" s="26"/>
      <c r="G51" s="26"/>
      <c r="H51" s="99"/>
      <c r="I51" s="99"/>
      <c r="J51" s="99"/>
      <c r="K51" s="99"/>
    </row>
    <row r="52" spans="1:11" ht="31.5" hidden="1">
      <c r="A52" s="27" t="s">
        <v>1463</v>
      </c>
      <c r="B52" s="114" t="s">
        <v>215</v>
      </c>
      <c r="C52" s="30"/>
      <c r="D52" s="53"/>
      <c r="E52" s="28"/>
      <c r="F52" s="26"/>
      <c r="G52" s="53"/>
      <c r="H52" s="99"/>
      <c r="I52" s="99"/>
      <c r="J52" s="99"/>
      <c r="K52" s="99"/>
    </row>
    <row r="53" spans="1:11" ht="15.75" hidden="1" customHeight="1">
      <c r="A53" s="27" t="s">
        <v>1464</v>
      </c>
      <c r="B53" s="114" t="s">
        <v>1465</v>
      </c>
      <c r="C53" s="26"/>
      <c r="D53" s="26"/>
      <c r="E53" s="28"/>
      <c r="F53" s="26"/>
      <c r="G53" s="26"/>
      <c r="H53" s="99"/>
      <c r="I53" s="99"/>
      <c r="J53" s="99"/>
      <c r="K53" s="99"/>
    </row>
    <row r="54" spans="1:11" ht="31.5" hidden="1" customHeight="1">
      <c r="A54" s="27" t="s">
        <v>1466</v>
      </c>
      <c r="B54" s="114" t="s">
        <v>223</v>
      </c>
      <c r="C54" s="26"/>
      <c r="D54" s="26"/>
      <c r="E54" s="28"/>
      <c r="F54" s="26"/>
      <c r="G54" s="26"/>
      <c r="H54" s="99"/>
      <c r="I54" s="99"/>
      <c r="J54" s="99"/>
      <c r="K54" s="99"/>
    </row>
    <row r="55" spans="1:11" ht="15.75" hidden="1" customHeight="1">
      <c r="A55" s="27" t="s">
        <v>1467</v>
      </c>
      <c r="B55" s="114" t="s">
        <v>227</v>
      </c>
      <c r="C55" s="26"/>
      <c r="D55" s="26"/>
      <c r="E55" s="28"/>
      <c r="F55" s="26"/>
      <c r="G55" s="26"/>
      <c r="H55" s="99"/>
      <c r="I55" s="99"/>
      <c r="J55" s="99"/>
      <c r="K55" s="99"/>
    </row>
    <row r="56" spans="1:11" ht="31.5" hidden="1" customHeight="1">
      <c r="A56" s="27" t="s">
        <v>1468</v>
      </c>
      <c r="B56" s="114" t="s">
        <v>231</v>
      </c>
      <c r="C56" s="26"/>
      <c r="D56" s="26"/>
      <c r="E56" s="28"/>
      <c r="F56" s="26"/>
      <c r="G56" s="26"/>
      <c r="H56" s="99"/>
      <c r="I56" s="99"/>
      <c r="J56" s="99"/>
      <c r="K56" s="99"/>
    </row>
    <row r="57" spans="1:11" ht="15.75" hidden="1" customHeight="1">
      <c r="A57" s="27" t="s">
        <v>234</v>
      </c>
      <c r="B57" s="114" t="s">
        <v>235</v>
      </c>
      <c r="C57" s="26"/>
      <c r="D57" s="26"/>
      <c r="E57" s="28"/>
      <c r="F57" s="26"/>
      <c r="G57" s="26"/>
      <c r="H57" s="99"/>
      <c r="I57" s="99"/>
      <c r="J57" s="99"/>
      <c r="K57" s="99"/>
    </row>
    <row r="58" spans="1:11" ht="15.75" hidden="1" customHeight="1">
      <c r="A58" s="27" t="s">
        <v>1469</v>
      </c>
      <c r="B58" s="114" t="s">
        <v>237</v>
      </c>
      <c r="C58" s="26"/>
      <c r="D58" s="26"/>
      <c r="E58" s="28"/>
      <c r="F58" s="26"/>
      <c r="G58" s="26"/>
      <c r="H58" s="99"/>
      <c r="I58" s="99"/>
      <c r="J58" s="99"/>
      <c r="K58" s="99"/>
    </row>
    <row r="59" spans="1:11" ht="31.5" hidden="1" customHeight="1">
      <c r="A59" s="27" t="s">
        <v>240</v>
      </c>
      <c r="B59" s="114" t="s">
        <v>241</v>
      </c>
      <c r="C59" s="26"/>
      <c r="D59" s="26"/>
      <c r="E59" s="28"/>
      <c r="F59" s="26"/>
      <c r="G59" s="26"/>
      <c r="H59" s="99"/>
      <c r="I59" s="99"/>
      <c r="J59" s="99"/>
      <c r="K59" s="99"/>
    </row>
    <row r="60" spans="1:11" ht="15.75" hidden="1" customHeight="1">
      <c r="A60" s="27" t="s">
        <v>242</v>
      </c>
      <c r="B60" s="114" t="s">
        <v>243</v>
      </c>
      <c r="C60" s="26"/>
      <c r="D60" s="26"/>
      <c r="E60" s="28"/>
      <c r="F60" s="26"/>
      <c r="G60" s="26"/>
      <c r="H60" s="99"/>
      <c r="I60" s="99"/>
      <c r="J60" s="99"/>
      <c r="K60" s="99"/>
    </row>
    <row r="61" spans="1:11" ht="31.5" hidden="1" customHeight="1">
      <c r="A61" s="27" t="s">
        <v>244</v>
      </c>
      <c r="B61" s="114" t="s">
        <v>245</v>
      </c>
      <c r="C61" s="26"/>
      <c r="D61" s="26"/>
      <c r="E61" s="28"/>
      <c r="F61" s="26"/>
      <c r="G61" s="26"/>
      <c r="H61" s="99"/>
      <c r="I61" s="99"/>
      <c r="J61" s="99"/>
      <c r="K61" s="99"/>
    </row>
    <row r="62" spans="1:11" ht="31.5" hidden="1" customHeight="1">
      <c r="A62" s="27" t="s">
        <v>1470</v>
      </c>
      <c r="B62" s="114" t="s">
        <v>247</v>
      </c>
      <c r="C62" s="26"/>
      <c r="D62" s="26"/>
      <c r="E62" s="28"/>
      <c r="F62" s="26"/>
      <c r="G62" s="26"/>
      <c r="H62" s="99"/>
      <c r="I62" s="99"/>
      <c r="J62" s="99"/>
      <c r="K62" s="99"/>
    </row>
    <row r="63" spans="1:11" ht="48.95" customHeight="1">
      <c r="A63" s="18" t="s">
        <v>1471</v>
      </c>
      <c r="B63" s="23" t="s">
        <v>253</v>
      </c>
      <c r="C63" s="20" t="s">
        <v>1472</v>
      </c>
      <c r="D63" s="115">
        <v>2</v>
      </c>
      <c r="E63" s="52" t="s">
        <v>540</v>
      </c>
      <c r="F63" s="23" t="s">
        <v>1473</v>
      </c>
      <c r="G63" s="21"/>
    </row>
    <row r="64" spans="1:11" ht="30" hidden="1" customHeight="1">
      <c r="A64" s="27" t="s">
        <v>256</v>
      </c>
      <c r="B64" s="114" t="s">
        <v>257</v>
      </c>
      <c r="C64" s="26"/>
      <c r="D64" s="26"/>
      <c r="E64" s="28"/>
      <c r="F64" s="26"/>
      <c r="G64" s="26"/>
      <c r="H64" s="99"/>
      <c r="I64" s="99"/>
      <c r="J64" s="99"/>
      <c r="K64" s="99"/>
    </row>
    <row r="65" spans="1:11" ht="31.5" hidden="1" customHeight="1">
      <c r="A65" s="27" t="s">
        <v>1474</v>
      </c>
      <c r="B65" s="114" t="s">
        <v>259</v>
      </c>
      <c r="C65" s="26"/>
      <c r="D65" s="26"/>
      <c r="E65" s="28"/>
      <c r="F65" s="26"/>
      <c r="G65" s="26"/>
      <c r="H65" s="99"/>
      <c r="I65" s="99"/>
      <c r="J65" s="99"/>
      <c r="K65" s="99"/>
    </row>
    <row r="66" spans="1:11" ht="31.5" hidden="1" customHeight="1">
      <c r="A66" s="27" t="s">
        <v>262</v>
      </c>
      <c r="B66" s="114" t="s">
        <v>263</v>
      </c>
      <c r="C66" s="26"/>
      <c r="D66" s="26"/>
      <c r="E66" s="28"/>
      <c r="F66" s="26"/>
      <c r="G66" s="26"/>
      <c r="H66" s="99"/>
      <c r="I66" s="99"/>
      <c r="J66" s="99"/>
      <c r="K66" s="99"/>
    </row>
    <row r="67" spans="1:11" ht="31.5" hidden="1" customHeight="1">
      <c r="A67" s="27" t="s">
        <v>264</v>
      </c>
      <c r="B67" s="116" t="s">
        <v>265</v>
      </c>
      <c r="C67" s="26"/>
      <c r="D67" s="26"/>
      <c r="E67" s="28"/>
      <c r="F67" s="26"/>
      <c r="G67" s="26"/>
      <c r="H67" s="99"/>
      <c r="I67" s="99"/>
      <c r="J67" s="99"/>
      <c r="K67" s="99"/>
    </row>
    <row r="68" spans="1:11" ht="40.35" customHeight="1">
      <c r="A68" s="117" t="s">
        <v>141</v>
      </c>
      <c r="B68" s="989" t="s">
        <v>1475</v>
      </c>
      <c r="C68" s="1086"/>
      <c r="D68" s="1087"/>
      <c r="E68" s="1087"/>
      <c r="F68" s="1088"/>
      <c r="G68" s="998"/>
      <c r="H68" s="29">
        <f>SUM(D69:D79)</f>
        <v>18</v>
      </c>
      <c r="I68" s="29">
        <f>COUNT(D69:D79)*2</f>
        <v>18</v>
      </c>
      <c r="J68" s="29">
        <f>H68*100/I68</f>
        <v>100</v>
      </c>
    </row>
    <row r="69" spans="1:11" ht="48.6" customHeight="1">
      <c r="A69" s="18" t="s">
        <v>266</v>
      </c>
      <c r="B69" s="30" t="s">
        <v>267</v>
      </c>
      <c r="C69" s="42" t="s">
        <v>1476</v>
      </c>
      <c r="D69" s="618">
        <v>2</v>
      </c>
      <c r="E69" s="52" t="s">
        <v>255</v>
      </c>
      <c r="F69" s="30" t="s">
        <v>1477</v>
      </c>
      <c r="G69" s="53"/>
    </row>
    <row r="70" spans="1:11" ht="45.95" customHeight="1">
      <c r="A70" s="18" t="s">
        <v>268</v>
      </c>
      <c r="B70" s="23" t="s">
        <v>269</v>
      </c>
      <c r="C70" s="20" t="s">
        <v>1478</v>
      </c>
      <c r="D70" s="618">
        <v>2</v>
      </c>
      <c r="E70" s="52" t="s">
        <v>540</v>
      </c>
      <c r="F70" s="23" t="s">
        <v>1479</v>
      </c>
      <c r="G70" s="118"/>
    </row>
    <row r="71" spans="1:11" ht="62.25" customHeight="1">
      <c r="A71" s="18"/>
      <c r="B71" s="23"/>
      <c r="C71" s="20" t="s">
        <v>1480</v>
      </c>
      <c r="D71" s="618">
        <v>2</v>
      </c>
      <c r="E71" s="52" t="s">
        <v>255</v>
      </c>
      <c r="F71" s="23" t="s">
        <v>1481</v>
      </c>
      <c r="G71" s="58"/>
    </row>
    <row r="72" spans="1:11" ht="51" customHeight="1">
      <c r="A72" s="18"/>
      <c r="B72" s="23"/>
      <c r="C72" s="20" t="s">
        <v>1482</v>
      </c>
      <c r="D72" s="618">
        <v>2</v>
      </c>
      <c r="E72" s="52" t="s">
        <v>255</v>
      </c>
      <c r="F72" s="23" t="s">
        <v>1483</v>
      </c>
      <c r="G72" s="21"/>
    </row>
    <row r="73" spans="1:11" ht="67.7" customHeight="1">
      <c r="A73" s="18"/>
      <c r="B73" s="23"/>
      <c r="C73" s="20" t="s">
        <v>1484</v>
      </c>
      <c r="D73" s="618">
        <v>2</v>
      </c>
      <c r="E73" s="52" t="s">
        <v>540</v>
      </c>
      <c r="F73" s="23" t="s">
        <v>1485</v>
      </c>
      <c r="G73" s="21"/>
    </row>
    <row r="74" spans="1:11" ht="57" customHeight="1">
      <c r="A74" s="18"/>
      <c r="B74" s="23"/>
      <c r="C74" s="20" t="s">
        <v>1486</v>
      </c>
      <c r="D74" s="618">
        <v>2</v>
      </c>
      <c r="E74" s="52" t="s">
        <v>540</v>
      </c>
      <c r="F74" s="23" t="s">
        <v>1487</v>
      </c>
      <c r="G74" s="119"/>
    </row>
    <row r="75" spans="1:11" ht="45">
      <c r="A75" s="18"/>
      <c r="B75" s="23"/>
      <c r="C75" s="20" t="s">
        <v>1488</v>
      </c>
      <c r="D75" s="618">
        <v>2</v>
      </c>
      <c r="E75" s="52" t="s">
        <v>255</v>
      </c>
      <c r="F75" s="23" t="s">
        <v>1489</v>
      </c>
      <c r="G75" s="21"/>
    </row>
    <row r="76" spans="1:11" ht="52.35" customHeight="1">
      <c r="A76" s="18" t="s">
        <v>272</v>
      </c>
      <c r="B76" s="23" t="s">
        <v>273</v>
      </c>
      <c r="C76" s="120" t="s">
        <v>1490</v>
      </c>
      <c r="D76" s="618">
        <v>2</v>
      </c>
      <c r="E76" s="536" t="s">
        <v>271</v>
      </c>
      <c r="F76" s="76" t="s">
        <v>1491</v>
      </c>
      <c r="G76" s="121"/>
    </row>
    <row r="77" spans="1:11" ht="117.75" customHeight="1">
      <c r="A77" s="18"/>
      <c r="B77" s="23"/>
      <c r="C77" s="20" t="s">
        <v>1492</v>
      </c>
      <c r="D77" s="618">
        <v>2</v>
      </c>
      <c r="E77" s="536" t="s">
        <v>271</v>
      </c>
      <c r="F77" s="23" t="s">
        <v>1493</v>
      </c>
      <c r="G77" s="21"/>
    </row>
    <row r="78" spans="1:11" ht="31.5" hidden="1" customHeight="1">
      <c r="A78" s="27" t="s">
        <v>274</v>
      </c>
      <c r="B78" s="114" t="s">
        <v>275</v>
      </c>
      <c r="C78" s="26"/>
      <c r="D78" s="26"/>
      <c r="E78" s="28"/>
      <c r="F78" s="26"/>
      <c r="G78" s="26"/>
      <c r="H78" s="99"/>
      <c r="I78" s="99"/>
      <c r="J78" s="99"/>
      <c r="K78" s="99"/>
    </row>
    <row r="79" spans="1:11" ht="31.5" hidden="1" customHeight="1">
      <c r="A79" s="27" t="s">
        <v>277</v>
      </c>
      <c r="B79" s="114" t="s">
        <v>278</v>
      </c>
      <c r="C79" s="26"/>
      <c r="D79" s="26"/>
      <c r="E79" s="28"/>
      <c r="F79" s="26"/>
      <c r="G79" s="26"/>
      <c r="H79" s="99"/>
      <c r="I79" s="99"/>
      <c r="J79" s="99"/>
      <c r="K79" s="99"/>
    </row>
    <row r="80" spans="1:11" ht="40.35" customHeight="1">
      <c r="A80" s="117" t="s">
        <v>279</v>
      </c>
      <c r="B80" s="989" t="s">
        <v>1494</v>
      </c>
      <c r="C80" s="1086"/>
      <c r="D80" s="1087"/>
      <c r="E80" s="1087"/>
      <c r="F80" s="1088"/>
      <c r="G80" s="998"/>
      <c r="H80" s="29">
        <f>SUM(D81:D83)</f>
        <v>2</v>
      </c>
      <c r="I80" s="29">
        <f>COUNT(D81:D83)*2</f>
        <v>2</v>
      </c>
      <c r="J80" s="29">
        <f>H80*100/I80</f>
        <v>100</v>
      </c>
    </row>
    <row r="81" spans="1:11" ht="30" hidden="1" customHeight="1">
      <c r="A81" s="27" t="s">
        <v>1495</v>
      </c>
      <c r="B81" s="19" t="s">
        <v>281</v>
      </c>
      <c r="C81" s="25"/>
      <c r="D81" s="122"/>
      <c r="E81" s="22"/>
      <c r="F81" s="22"/>
      <c r="G81" s="21"/>
      <c r="H81" s="99"/>
      <c r="I81" s="99"/>
      <c r="J81" s="99"/>
      <c r="K81" s="99"/>
    </row>
    <row r="82" spans="1:11" ht="81.95" customHeight="1">
      <c r="A82" s="18" t="s">
        <v>1496</v>
      </c>
      <c r="B82" s="23" t="s">
        <v>286</v>
      </c>
      <c r="C82" s="20" t="s">
        <v>1497</v>
      </c>
      <c r="D82" s="641">
        <v>2</v>
      </c>
      <c r="E82" s="52" t="s">
        <v>271</v>
      </c>
      <c r="F82" s="123" t="s">
        <v>1498</v>
      </c>
      <c r="G82" s="21"/>
    </row>
    <row r="83" spans="1:11" ht="31.5" hidden="1" customHeight="1">
      <c r="A83" s="27" t="s">
        <v>1499</v>
      </c>
      <c r="B83" s="114" t="s">
        <v>290</v>
      </c>
      <c r="C83" s="26"/>
      <c r="D83" s="26"/>
      <c r="E83" s="28"/>
      <c r="F83" s="26"/>
      <c r="G83" s="26"/>
      <c r="H83" s="99"/>
      <c r="I83" s="99"/>
      <c r="J83" s="99"/>
      <c r="K83" s="99"/>
    </row>
    <row r="84" spans="1:11" ht="40.35" hidden="1" customHeight="1">
      <c r="A84" s="124" t="s">
        <v>137</v>
      </c>
      <c r="B84" s="989" t="s">
        <v>1500</v>
      </c>
      <c r="C84" s="997"/>
      <c r="D84" s="997"/>
      <c r="E84" s="997"/>
      <c r="F84" s="997"/>
      <c r="G84" s="998"/>
      <c r="H84" s="99">
        <f>SUM(D85:D96)</f>
        <v>0</v>
      </c>
      <c r="I84" s="99">
        <f>COUNT(D85:D96)*2</f>
        <v>0</v>
      </c>
      <c r="J84" s="99"/>
      <c r="K84" s="99"/>
    </row>
    <row r="85" spans="1:11" ht="47.25" hidden="1" customHeight="1">
      <c r="A85" s="27" t="s">
        <v>292</v>
      </c>
      <c r="B85" s="114" t="s">
        <v>293</v>
      </c>
      <c r="C85" s="26"/>
      <c r="D85" s="26"/>
      <c r="E85" s="28"/>
      <c r="F85" s="26"/>
      <c r="G85" s="26"/>
      <c r="H85" s="99"/>
      <c r="I85" s="99"/>
      <c r="J85" s="99"/>
      <c r="K85" s="99"/>
    </row>
    <row r="86" spans="1:11" ht="47.25" hidden="1" customHeight="1">
      <c r="A86" s="27" t="s">
        <v>294</v>
      </c>
      <c r="B86" s="114" t="s">
        <v>295</v>
      </c>
      <c r="C86" s="26"/>
      <c r="D86" s="26"/>
      <c r="E86" s="28"/>
      <c r="F86" s="26"/>
      <c r="G86" s="26"/>
      <c r="H86" s="99"/>
      <c r="I86" s="99"/>
      <c r="J86" s="99"/>
      <c r="K86" s="99"/>
    </row>
    <row r="87" spans="1:11" ht="47.25" hidden="1" customHeight="1">
      <c r="A87" s="27" t="s">
        <v>296</v>
      </c>
      <c r="B87" s="114" t="s">
        <v>297</v>
      </c>
      <c r="C87" s="26"/>
      <c r="D87" s="26"/>
      <c r="E87" s="28"/>
      <c r="F87" s="26"/>
      <c r="G87" s="26"/>
      <c r="H87" s="99"/>
      <c r="I87" s="99"/>
      <c r="J87" s="99"/>
      <c r="K87" s="99"/>
    </row>
    <row r="88" spans="1:11" ht="47.25" hidden="1" customHeight="1">
      <c r="A88" s="27" t="s">
        <v>298</v>
      </c>
      <c r="B88" s="114" t="s">
        <v>299</v>
      </c>
      <c r="C88" s="26"/>
      <c r="D88" s="26"/>
      <c r="E88" s="28"/>
      <c r="F88" s="26"/>
      <c r="G88" s="26"/>
      <c r="H88" s="99"/>
      <c r="I88" s="99"/>
      <c r="J88" s="99"/>
      <c r="K88" s="99"/>
    </row>
    <row r="89" spans="1:11" ht="30" hidden="1" customHeight="1">
      <c r="A89" s="27" t="s">
        <v>300</v>
      </c>
      <c r="B89" s="114" t="s">
        <v>1501</v>
      </c>
      <c r="C89" s="26"/>
      <c r="D89" s="26"/>
      <c r="E89" s="28"/>
      <c r="F89" s="26"/>
      <c r="G89" s="26"/>
      <c r="H89" s="99"/>
      <c r="I89" s="99"/>
      <c r="J89" s="99"/>
      <c r="K89" s="99"/>
    </row>
    <row r="90" spans="1:11" ht="30" hidden="1" customHeight="1">
      <c r="A90" s="27" t="s">
        <v>302</v>
      </c>
      <c r="B90" s="114" t="s">
        <v>303</v>
      </c>
      <c r="C90" s="26"/>
      <c r="D90" s="26"/>
      <c r="E90" s="28"/>
      <c r="F90" s="26"/>
      <c r="G90" s="26"/>
      <c r="H90" s="99"/>
      <c r="I90" s="99"/>
      <c r="J90" s="99"/>
      <c r="K90" s="99"/>
    </row>
    <row r="91" spans="1:11" ht="30" hidden="1" customHeight="1">
      <c r="A91" s="27" t="s">
        <v>304</v>
      </c>
      <c r="B91" s="114" t="s">
        <v>305</v>
      </c>
      <c r="C91" s="26"/>
      <c r="D91" s="26"/>
      <c r="E91" s="28"/>
      <c r="F91" s="26"/>
      <c r="G91" s="26"/>
      <c r="H91" s="99"/>
      <c r="I91" s="99"/>
      <c r="J91" s="99"/>
      <c r="K91" s="99"/>
    </row>
    <row r="92" spans="1:11" ht="30" hidden="1" customHeight="1">
      <c r="A92" s="27" t="s">
        <v>306</v>
      </c>
      <c r="B92" s="114" t="s">
        <v>307</v>
      </c>
      <c r="C92" s="26"/>
      <c r="D92" s="26"/>
      <c r="E92" s="28"/>
      <c r="F92" s="26"/>
      <c r="G92" s="26"/>
      <c r="H92" s="99"/>
      <c r="I92" s="99"/>
      <c r="J92" s="99"/>
      <c r="K92" s="99"/>
    </row>
    <row r="93" spans="1:11" ht="30" hidden="1" customHeight="1">
      <c r="A93" s="27" t="s">
        <v>308</v>
      </c>
      <c r="B93" s="114" t="s">
        <v>309</v>
      </c>
      <c r="C93" s="26"/>
      <c r="D93" s="26"/>
      <c r="E93" s="28"/>
      <c r="F93" s="26"/>
      <c r="G93" s="26"/>
      <c r="H93" s="99"/>
      <c r="I93" s="99"/>
      <c r="J93" s="99"/>
      <c r="K93" s="99"/>
    </row>
    <row r="94" spans="1:11" ht="30" hidden="1" customHeight="1">
      <c r="A94" s="27" t="s">
        <v>310</v>
      </c>
      <c r="B94" s="114" t="s">
        <v>311</v>
      </c>
      <c r="C94" s="26"/>
      <c r="D94" s="26"/>
      <c r="E94" s="28"/>
      <c r="F94" s="26"/>
      <c r="G94" s="26"/>
      <c r="H94" s="99"/>
      <c r="I94" s="99"/>
      <c r="J94" s="99"/>
      <c r="K94" s="99"/>
    </row>
    <row r="95" spans="1:11" ht="30" hidden="1" customHeight="1">
      <c r="A95" s="27" t="s">
        <v>312</v>
      </c>
      <c r="B95" s="125" t="s">
        <v>313</v>
      </c>
      <c r="C95" s="26"/>
      <c r="D95" s="26"/>
      <c r="E95" s="28"/>
      <c r="F95" s="26"/>
      <c r="G95" s="26"/>
      <c r="H95" s="99"/>
      <c r="I95" s="99"/>
      <c r="J95" s="99"/>
      <c r="K95" s="99"/>
    </row>
    <row r="96" spans="1:11" ht="30" hidden="1" customHeight="1">
      <c r="A96" s="27" t="s">
        <v>3093</v>
      </c>
      <c r="B96" s="23" t="s">
        <v>6186</v>
      </c>
      <c r="C96" s="30"/>
      <c r="D96" s="28"/>
      <c r="E96" s="28"/>
      <c r="F96" s="26"/>
      <c r="G96" s="479"/>
      <c r="H96" s="99"/>
      <c r="I96" s="99"/>
      <c r="J96" s="99"/>
      <c r="K96" s="99"/>
    </row>
    <row r="97" spans="1:11" ht="40.35" hidden="1" customHeight="1">
      <c r="A97" s="124" t="s">
        <v>1502</v>
      </c>
      <c r="B97" s="916" t="s">
        <v>1503</v>
      </c>
      <c r="C97" s="923"/>
      <c r="D97" s="923"/>
      <c r="E97" s="923"/>
      <c r="F97" s="923"/>
      <c r="G97" s="924"/>
      <c r="H97" s="99">
        <f>SUM(D98:D105)</f>
        <v>0</v>
      </c>
      <c r="I97" s="99">
        <f>COUNT(D98:D105)*2</f>
        <v>0</v>
      </c>
      <c r="J97" s="99"/>
      <c r="K97" s="99"/>
    </row>
    <row r="98" spans="1:11" ht="15.75" hidden="1" customHeight="1">
      <c r="A98" s="27" t="s">
        <v>314</v>
      </c>
      <c r="B98" s="114" t="s">
        <v>315</v>
      </c>
      <c r="C98" s="26"/>
      <c r="D98" s="26"/>
      <c r="E98" s="28"/>
      <c r="F98" s="26"/>
      <c r="G98" s="26"/>
      <c r="H98" s="99"/>
      <c r="I98" s="99"/>
      <c r="J98" s="99"/>
      <c r="K98" s="99"/>
    </row>
    <row r="99" spans="1:11" ht="15.75" hidden="1" customHeight="1">
      <c r="A99" s="27" t="s">
        <v>316</v>
      </c>
      <c r="B99" s="114" t="s">
        <v>317</v>
      </c>
      <c r="C99" s="26"/>
      <c r="D99" s="26"/>
      <c r="E99" s="28"/>
      <c r="F99" s="26"/>
      <c r="G99" s="26"/>
      <c r="H99" s="99"/>
      <c r="I99" s="99"/>
      <c r="J99" s="99"/>
      <c r="K99" s="99"/>
    </row>
    <row r="100" spans="1:11" ht="15.75" hidden="1" customHeight="1">
      <c r="A100" s="27" t="s">
        <v>1504</v>
      </c>
      <c r="B100" s="114" t="s">
        <v>319</v>
      </c>
      <c r="C100" s="26"/>
      <c r="D100" s="26"/>
      <c r="E100" s="28"/>
      <c r="F100" s="26"/>
      <c r="G100" s="26"/>
      <c r="H100" s="99"/>
      <c r="I100" s="99"/>
      <c r="J100" s="99"/>
      <c r="K100" s="99"/>
    </row>
    <row r="101" spans="1:11" ht="31.5" hidden="1" customHeight="1">
      <c r="A101" s="27" t="s">
        <v>321</v>
      </c>
      <c r="B101" s="114" t="s">
        <v>322</v>
      </c>
      <c r="C101" s="26"/>
      <c r="D101" s="26"/>
      <c r="E101" s="28"/>
      <c r="F101" s="26"/>
      <c r="G101" s="26"/>
      <c r="H101" s="99"/>
      <c r="I101" s="99"/>
      <c r="J101" s="99"/>
      <c r="K101" s="99"/>
    </row>
    <row r="102" spans="1:11" ht="31.5" hidden="1" customHeight="1">
      <c r="A102" s="27" t="s">
        <v>323</v>
      </c>
      <c r="B102" s="116" t="s">
        <v>324</v>
      </c>
      <c r="C102" s="26"/>
      <c r="D102" s="26"/>
      <c r="E102" s="28"/>
      <c r="F102" s="26"/>
      <c r="G102" s="26"/>
      <c r="H102" s="99"/>
      <c r="I102" s="99"/>
      <c r="J102" s="99"/>
      <c r="K102" s="99"/>
    </row>
    <row r="103" spans="1:11" ht="15.75" hidden="1" customHeight="1">
      <c r="A103" s="27" t="s">
        <v>325</v>
      </c>
      <c r="B103" s="114" t="s">
        <v>326</v>
      </c>
      <c r="C103" s="26"/>
      <c r="D103" s="26"/>
      <c r="E103" s="28"/>
      <c r="F103" s="26"/>
      <c r="G103" s="26"/>
      <c r="H103" s="99"/>
      <c r="I103" s="99"/>
      <c r="J103" s="99"/>
      <c r="K103" s="99"/>
    </row>
    <row r="104" spans="1:11" ht="31.5" hidden="1" customHeight="1">
      <c r="A104" s="27" t="s">
        <v>1505</v>
      </c>
      <c r="B104" s="114" t="s">
        <v>328</v>
      </c>
      <c r="C104" s="26"/>
      <c r="D104" s="26"/>
      <c r="E104" s="28"/>
      <c r="F104" s="26"/>
      <c r="G104" s="26"/>
      <c r="H104" s="99"/>
      <c r="I104" s="99"/>
      <c r="J104" s="99"/>
      <c r="K104" s="99"/>
    </row>
    <row r="105" spans="1:11" ht="31.5" hidden="1" customHeight="1">
      <c r="A105" s="27" t="s">
        <v>3095</v>
      </c>
      <c r="B105" s="19" t="s">
        <v>3096</v>
      </c>
      <c r="C105" s="23"/>
      <c r="D105" s="21"/>
      <c r="E105" s="22"/>
      <c r="F105" s="28"/>
      <c r="G105" s="480"/>
      <c r="H105" s="99"/>
      <c r="I105" s="99"/>
      <c r="J105" s="99"/>
      <c r="K105" s="99"/>
    </row>
    <row r="106" spans="1:11" ht="40.35" hidden="1" customHeight="1">
      <c r="A106" s="124" t="s">
        <v>1506</v>
      </c>
      <c r="B106" s="916" t="s">
        <v>132</v>
      </c>
      <c r="C106" s="923"/>
      <c r="D106" s="923"/>
      <c r="E106" s="923"/>
      <c r="F106" s="923"/>
      <c r="G106" s="924"/>
      <c r="H106" s="99">
        <f>SUM(D107:D108)</f>
        <v>0</v>
      </c>
      <c r="I106" s="99">
        <f>COUNT(D107:D108)*2</f>
        <v>0</v>
      </c>
      <c r="J106" s="99"/>
      <c r="K106" s="99"/>
    </row>
    <row r="107" spans="1:11" ht="63" hidden="1" customHeight="1">
      <c r="A107" s="27" t="s">
        <v>1507</v>
      </c>
      <c r="B107" s="116" t="s">
        <v>331</v>
      </c>
      <c r="C107" s="26"/>
      <c r="D107" s="26"/>
      <c r="E107" s="28"/>
      <c r="F107" s="26"/>
      <c r="G107" s="26"/>
      <c r="H107" s="99"/>
      <c r="I107" s="99"/>
      <c r="J107" s="99"/>
      <c r="K107" s="99"/>
    </row>
    <row r="108" spans="1:11" ht="63" hidden="1" customHeight="1">
      <c r="A108" s="32" t="s">
        <v>334</v>
      </c>
      <c r="B108" s="126" t="s">
        <v>335</v>
      </c>
      <c r="C108" s="127"/>
      <c r="D108" s="127"/>
      <c r="E108" s="34"/>
      <c r="F108" s="127"/>
      <c r="G108" s="127"/>
      <c r="H108" s="99"/>
      <c r="I108" s="99"/>
      <c r="J108" s="99"/>
      <c r="K108" s="99"/>
    </row>
    <row r="109" spans="1:11" ht="21">
      <c r="A109" s="112"/>
      <c r="B109" s="1077" t="s">
        <v>337</v>
      </c>
      <c r="C109" s="1078"/>
      <c r="D109" s="1077"/>
      <c r="E109" s="1077"/>
      <c r="F109" s="1079"/>
      <c r="G109" s="128"/>
      <c r="H109" s="29">
        <f>H110+H119+H126+H136+H142+H148</f>
        <v>40</v>
      </c>
      <c r="I109" s="29">
        <f>I110+I119+I126+I136+I142+I148</f>
        <v>40</v>
      </c>
      <c r="J109" s="29">
        <f>H109*100/I109</f>
        <v>100</v>
      </c>
    </row>
    <row r="110" spans="1:11" ht="40.35" customHeight="1">
      <c r="A110" s="129" t="s">
        <v>1508</v>
      </c>
      <c r="B110" s="1080" t="s">
        <v>1509</v>
      </c>
      <c r="C110" s="1081"/>
      <c r="D110" s="1082"/>
      <c r="E110" s="1082"/>
      <c r="F110" s="1083"/>
      <c r="G110" s="1084"/>
      <c r="H110" s="29">
        <f>SUM(D111:D118)</f>
        <v>8</v>
      </c>
      <c r="I110" s="29">
        <f>COUNT(D111:D118)*2</f>
        <v>8</v>
      </c>
      <c r="J110" s="29">
        <f>H110*100/I110</f>
        <v>100</v>
      </c>
    </row>
    <row r="111" spans="1:11" ht="81.95" customHeight="1">
      <c r="A111" s="18" t="s">
        <v>1510</v>
      </c>
      <c r="B111" s="130" t="s">
        <v>339</v>
      </c>
      <c r="C111" s="131" t="s">
        <v>1511</v>
      </c>
      <c r="D111" s="534">
        <v>2</v>
      </c>
      <c r="E111" s="52" t="s">
        <v>341</v>
      </c>
      <c r="F111" s="55" t="s">
        <v>1512</v>
      </c>
      <c r="G111" s="21"/>
    </row>
    <row r="112" spans="1:11" ht="64.7" customHeight="1">
      <c r="A112" s="18" t="s">
        <v>1513</v>
      </c>
      <c r="B112" s="130" t="s">
        <v>347</v>
      </c>
      <c r="C112" s="20" t="s">
        <v>1514</v>
      </c>
      <c r="D112" s="534">
        <v>2</v>
      </c>
      <c r="E112" s="52" t="s">
        <v>341</v>
      </c>
      <c r="F112" s="55" t="s">
        <v>1515</v>
      </c>
      <c r="G112" s="21"/>
    </row>
    <row r="113" spans="1:11" ht="31.5" hidden="1" customHeight="1">
      <c r="A113" s="27" t="s">
        <v>352</v>
      </c>
      <c r="B113" s="132" t="s">
        <v>353</v>
      </c>
      <c r="C113" s="26"/>
      <c r="D113" s="26"/>
      <c r="E113" s="28"/>
      <c r="F113" s="26"/>
      <c r="G113" s="26"/>
      <c r="H113" s="99"/>
      <c r="I113" s="99"/>
      <c r="J113" s="99"/>
      <c r="K113" s="99"/>
    </row>
    <row r="114" spans="1:11" ht="31.5" hidden="1" customHeight="1">
      <c r="A114" s="27" t="s">
        <v>1516</v>
      </c>
      <c r="B114" s="132" t="s">
        <v>355</v>
      </c>
      <c r="C114" s="7"/>
      <c r="D114" s="26"/>
      <c r="E114" s="28"/>
      <c r="F114" s="26"/>
      <c r="G114" s="26"/>
      <c r="H114" s="99"/>
      <c r="I114" s="99"/>
      <c r="J114" s="99"/>
      <c r="K114" s="99"/>
    </row>
    <row r="115" spans="1:11" ht="60" customHeight="1">
      <c r="A115" s="18" t="s">
        <v>356</v>
      </c>
      <c r="B115" s="130" t="s">
        <v>357</v>
      </c>
      <c r="C115" s="20" t="s">
        <v>358</v>
      </c>
      <c r="D115" s="534">
        <v>2</v>
      </c>
      <c r="E115" s="52" t="s">
        <v>341</v>
      </c>
      <c r="F115" s="55" t="s">
        <v>1517</v>
      </c>
      <c r="G115" s="21"/>
    </row>
    <row r="116" spans="1:11" ht="58.7" customHeight="1">
      <c r="A116" s="18" t="s">
        <v>1518</v>
      </c>
      <c r="B116" s="130" t="s">
        <v>360</v>
      </c>
      <c r="C116" s="133" t="s">
        <v>361</v>
      </c>
      <c r="D116" s="534">
        <v>2</v>
      </c>
      <c r="E116" s="52" t="s">
        <v>341</v>
      </c>
      <c r="F116" s="55" t="s">
        <v>1519</v>
      </c>
      <c r="G116" s="21"/>
    </row>
    <row r="117" spans="1:11" ht="47.25" hidden="1" customHeight="1">
      <c r="A117" s="27" t="s">
        <v>1520</v>
      </c>
      <c r="B117" s="36" t="s">
        <v>363</v>
      </c>
      <c r="C117" s="134"/>
      <c r="D117" s="21"/>
      <c r="E117" s="28"/>
      <c r="F117" s="30"/>
      <c r="G117" s="21"/>
      <c r="H117" s="99"/>
      <c r="I117" s="99"/>
      <c r="J117" s="99"/>
      <c r="K117" s="99"/>
    </row>
    <row r="118" spans="1:11" ht="31.5" hidden="1" customHeight="1">
      <c r="A118" s="27" t="s">
        <v>366</v>
      </c>
      <c r="B118" s="132" t="s">
        <v>367</v>
      </c>
      <c r="C118" s="26"/>
      <c r="D118" s="26"/>
      <c r="E118" s="28"/>
      <c r="F118" s="26"/>
      <c r="G118" s="26"/>
      <c r="H118" s="99"/>
      <c r="I118" s="99"/>
      <c r="J118" s="99"/>
      <c r="K118" s="99"/>
    </row>
    <row r="119" spans="1:11" ht="40.35" customHeight="1">
      <c r="A119" s="135" t="s">
        <v>1521</v>
      </c>
      <c r="B119" s="1080" t="s">
        <v>1522</v>
      </c>
      <c r="C119" s="1081"/>
      <c r="D119" s="1082"/>
      <c r="E119" s="1082"/>
      <c r="F119" s="1083"/>
      <c r="G119" s="1084"/>
      <c r="H119" s="29">
        <f>SUM(D120:D125)</f>
        <v>8</v>
      </c>
      <c r="I119" s="29">
        <f>COUNT(D120:D125)*2</f>
        <v>8</v>
      </c>
      <c r="J119" s="29">
        <f>H119*100/I119</f>
        <v>100</v>
      </c>
    </row>
    <row r="120" spans="1:11" ht="68.25" customHeight="1">
      <c r="A120" s="18" t="s">
        <v>1523</v>
      </c>
      <c r="B120" s="24" t="s">
        <v>371</v>
      </c>
      <c r="C120" s="20" t="s">
        <v>1524</v>
      </c>
      <c r="D120" s="534">
        <v>2</v>
      </c>
      <c r="E120" s="52" t="s">
        <v>341</v>
      </c>
      <c r="F120" s="23" t="s">
        <v>1525</v>
      </c>
      <c r="G120" s="21"/>
    </row>
    <row r="121" spans="1:11" ht="66" hidden="1" customHeight="1">
      <c r="A121" s="27" t="s">
        <v>382</v>
      </c>
      <c r="B121" s="136" t="s">
        <v>383</v>
      </c>
      <c r="C121" s="26"/>
      <c r="D121" s="26"/>
      <c r="E121" s="28"/>
      <c r="F121" s="26"/>
      <c r="G121" s="26"/>
      <c r="H121" s="99"/>
      <c r="I121" s="99"/>
      <c r="J121" s="99"/>
      <c r="K121" s="99"/>
    </row>
    <row r="122" spans="1:11" ht="45" customHeight="1">
      <c r="A122" s="18" t="s">
        <v>1526</v>
      </c>
      <c r="B122" s="137" t="s">
        <v>1527</v>
      </c>
      <c r="C122" s="133" t="s">
        <v>1528</v>
      </c>
      <c r="D122" s="534">
        <v>2</v>
      </c>
      <c r="E122" s="52" t="s">
        <v>341</v>
      </c>
      <c r="F122" s="23"/>
      <c r="G122" s="21"/>
    </row>
    <row r="123" spans="1:11" ht="45" customHeight="1">
      <c r="A123" s="18"/>
      <c r="B123" s="24"/>
      <c r="C123" s="133" t="s">
        <v>1529</v>
      </c>
      <c r="D123" s="534">
        <v>2</v>
      </c>
      <c r="E123" s="52" t="s">
        <v>341</v>
      </c>
      <c r="F123" s="23" t="s">
        <v>1530</v>
      </c>
      <c r="G123" s="21"/>
    </row>
    <row r="124" spans="1:11" ht="59.1" customHeight="1">
      <c r="A124" s="18" t="s">
        <v>1531</v>
      </c>
      <c r="B124" s="138" t="s">
        <v>393</v>
      </c>
      <c r="C124" s="133" t="s">
        <v>1532</v>
      </c>
      <c r="D124" s="534">
        <v>2</v>
      </c>
      <c r="E124" s="52" t="s">
        <v>407</v>
      </c>
      <c r="F124" s="23" t="s">
        <v>1533</v>
      </c>
      <c r="G124" s="28"/>
    </row>
    <row r="125" spans="1:11" ht="47.25" hidden="1" customHeight="1">
      <c r="A125" s="27" t="s">
        <v>394</v>
      </c>
      <c r="B125" s="47" t="s">
        <v>395</v>
      </c>
      <c r="C125" s="26"/>
      <c r="D125" s="26"/>
      <c r="E125" s="28"/>
      <c r="F125" s="26"/>
      <c r="G125" s="26"/>
      <c r="H125" s="99"/>
      <c r="I125" s="99"/>
      <c r="J125" s="99"/>
      <c r="K125" s="99"/>
    </row>
    <row r="126" spans="1:11" ht="40.35" customHeight="1">
      <c r="A126" s="135" t="s">
        <v>1534</v>
      </c>
      <c r="B126" s="1080" t="s">
        <v>1535</v>
      </c>
      <c r="C126" s="1081"/>
      <c r="D126" s="1082"/>
      <c r="E126" s="1082"/>
      <c r="F126" s="1083"/>
      <c r="G126" s="1084"/>
      <c r="H126" s="29">
        <f>SUM(D127:D135)</f>
        <v>18</v>
      </c>
      <c r="I126" s="29">
        <f>COUNT(D127:D135)*2</f>
        <v>18</v>
      </c>
      <c r="J126" s="29">
        <f>H126*100/I126</f>
        <v>100</v>
      </c>
    </row>
    <row r="127" spans="1:11" ht="50.25" customHeight="1">
      <c r="A127" s="18" t="s">
        <v>1536</v>
      </c>
      <c r="B127" s="24" t="s">
        <v>397</v>
      </c>
      <c r="C127" s="133" t="s">
        <v>1537</v>
      </c>
      <c r="D127" s="534">
        <v>2</v>
      </c>
      <c r="E127" s="52" t="s">
        <v>341</v>
      </c>
      <c r="F127" s="23" t="s">
        <v>1538</v>
      </c>
      <c r="G127" s="21"/>
    </row>
    <row r="128" spans="1:11" ht="45" customHeight="1">
      <c r="A128" s="18"/>
      <c r="B128" s="24"/>
      <c r="C128" s="20" t="s">
        <v>1539</v>
      </c>
      <c r="D128" s="534">
        <v>2</v>
      </c>
      <c r="E128" s="52" t="s">
        <v>341</v>
      </c>
      <c r="F128" s="23" t="s">
        <v>1540</v>
      </c>
      <c r="G128" s="21"/>
    </row>
    <row r="129" spans="1:11" ht="45" customHeight="1">
      <c r="A129" s="18"/>
      <c r="B129" s="24"/>
      <c r="C129" s="20" t="s">
        <v>1541</v>
      </c>
      <c r="D129" s="534">
        <v>2</v>
      </c>
      <c r="E129" s="52" t="s">
        <v>407</v>
      </c>
      <c r="F129" s="23" t="s">
        <v>1542</v>
      </c>
      <c r="G129" s="21"/>
    </row>
    <row r="130" spans="1:11" ht="94.5" customHeight="1">
      <c r="A130" s="18" t="s">
        <v>1543</v>
      </c>
      <c r="B130" s="24" t="s">
        <v>401</v>
      </c>
      <c r="C130" s="20" t="s">
        <v>1544</v>
      </c>
      <c r="D130" s="534">
        <v>2</v>
      </c>
      <c r="E130" s="52" t="s">
        <v>208</v>
      </c>
      <c r="F130" s="23" t="s">
        <v>1545</v>
      </c>
      <c r="G130" s="21"/>
    </row>
    <row r="131" spans="1:11" ht="93" customHeight="1">
      <c r="A131" s="18" t="s">
        <v>1546</v>
      </c>
      <c r="B131" s="24" t="s">
        <v>1547</v>
      </c>
      <c r="C131" s="42" t="s">
        <v>1548</v>
      </c>
      <c r="D131" s="618">
        <v>2</v>
      </c>
      <c r="E131" s="52" t="s">
        <v>1549</v>
      </c>
      <c r="F131" s="30" t="s">
        <v>1550</v>
      </c>
      <c r="G131" s="21"/>
    </row>
    <row r="132" spans="1:11" ht="66" customHeight="1">
      <c r="A132" s="18"/>
      <c r="B132" s="24"/>
      <c r="C132" s="20" t="s">
        <v>1551</v>
      </c>
      <c r="D132" s="618">
        <v>2</v>
      </c>
      <c r="E132" s="52" t="s">
        <v>1549</v>
      </c>
      <c r="F132" s="30" t="s">
        <v>1552</v>
      </c>
      <c r="G132" s="21"/>
    </row>
    <row r="133" spans="1:11" ht="73.5" customHeight="1">
      <c r="A133" s="18"/>
      <c r="B133" s="24"/>
      <c r="C133" s="42" t="s">
        <v>1553</v>
      </c>
      <c r="D133" s="534">
        <v>2</v>
      </c>
      <c r="E133" s="52" t="s">
        <v>407</v>
      </c>
      <c r="F133" s="23" t="s">
        <v>1554</v>
      </c>
      <c r="G133" s="21"/>
    </row>
    <row r="134" spans="1:11" ht="60.75" customHeight="1">
      <c r="A134" s="18"/>
      <c r="B134" s="24"/>
      <c r="C134" s="20" t="s">
        <v>1555</v>
      </c>
      <c r="D134" s="534">
        <v>2</v>
      </c>
      <c r="E134" s="52" t="s">
        <v>407</v>
      </c>
      <c r="F134" s="23" t="s">
        <v>1556</v>
      </c>
      <c r="G134" s="21"/>
    </row>
    <row r="135" spans="1:11" ht="92.25" customHeight="1">
      <c r="A135" s="18" t="s">
        <v>1557</v>
      </c>
      <c r="B135" s="24" t="s">
        <v>409</v>
      </c>
      <c r="C135" s="20" t="s">
        <v>1558</v>
      </c>
      <c r="D135" s="534">
        <v>2</v>
      </c>
      <c r="E135" s="52" t="s">
        <v>420</v>
      </c>
      <c r="F135" s="23" t="s">
        <v>1559</v>
      </c>
      <c r="G135" s="21"/>
    </row>
    <row r="136" spans="1:11" ht="40.35" customHeight="1">
      <c r="A136" s="135" t="s">
        <v>1560</v>
      </c>
      <c r="B136" s="1080" t="s">
        <v>1561</v>
      </c>
      <c r="C136" s="1081"/>
      <c r="D136" s="1082"/>
      <c r="E136" s="1082"/>
      <c r="F136" s="1083"/>
      <c r="G136" s="1084"/>
      <c r="H136" s="29">
        <f>SUM(D137:D141)</f>
        <v>4</v>
      </c>
      <c r="I136" s="29">
        <f>COUNT(D137:D141)*2</f>
        <v>4</v>
      </c>
      <c r="J136" s="29">
        <f>H136*100/I136</f>
        <v>100</v>
      </c>
    </row>
    <row r="137" spans="1:11" ht="47.25" customHeight="1">
      <c r="A137" s="18" t="s">
        <v>1562</v>
      </c>
      <c r="B137" s="24" t="s">
        <v>1563</v>
      </c>
      <c r="C137" s="20" t="s">
        <v>1564</v>
      </c>
      <c r="D137" s="534">
        <v>2</v>
      </c>
      <c r="E137" s="52" t="s">
        <v>255</v>
      </c>
      <c r="F137" s="23" t="s">
        <v>1565</v>
      </c>
      <c r="G137" s="21"/>
    </row>
    <row r="138" spans="1:11" ht="31.5" hidden="1" customHeight="1">
      <c r="A138" s="27" t="s">
        <v>1566</v>
      </c>
      <c r="B138" s="44" t="s">
        <v>415</v>
      </c>
      <c r="C138" s="23"/>
      <c r="D138" s="28"/>
      <c r="E138" s="28"/>
      <c r="F138" s="28"/>
      <c r="G138" s="28"/>
      <c r="H138" s="99"/>
      <c r="I138" s="99"/>
      <c r="J138" s="99"/>
      <c r="K138" s="99"/>
    </row>
    <row r="139" spans="1:11" ht="31.5" hidden="1" customHeight="1">
      <c r="A139" s="27" t="s">
        <v>1567</v>
      </c>
      <c r="B139" s="44" t="s">
        <v>418</v>
      </c>
      <c r="C139" s="23"/>
      <c r="D139" s="28"/>
      <c r="E139" s="28"/>
      <c r="F139" s="28"/>
      <c r="G139" s="28"/>
      <c r="H139" s="99"/>
      <c r="I139" s="99"/>
      <c r="J139" s="99"/>
      <c r="K139" s="99"/>
    </row>
    <row r="140" spans="1:11" ht="75" customHeight="1">
      <c r="A140" s="18" t="s">
        <v>1568</v>
      </c>
      <c r="B140" s="24" t="s">
        <v>422</v>
      </c>
      <c r="C140" s="20" t="s">
        <v>1569</v>
      </c>
      <c r="D140" s="534">
        <v>2</v>
      </c>
      <c r="E140" s="52" t="s">
        <v>424</v>
      </c>
      <c r="F140" s="23" t="s">
        <v>1570</v>
      </c>
      <c r="G140" s="21"/>
    </row>
    <row r="141" spans="1:11" ht="74.25" hidden="1" customHeight="1">
      <c r="A141" s="27" t="s">
        <v>1571</v>
      </c>
      <c r="B141" s="19" t="s">
        <v>427</v>
      </c>
      <c r="C141" s="25"/>
      <c r="D141" s="21"/>
      <c r="E141" s="28"/>
      <c r="F141" s="28"/>
      <c r="G141" s="21"/>
      <c r="H141" s="99"/>
      <c r="I141" s="99"/>
      <c r="J141" s="99"/>
      <c r="K141" s="99"/>
    </row>
    <row r="142" spans="1:11" ht="40.35" customHeight="1">
      <c r="A142" s="135" t="s">
        <v>1572</v>
      </c>
      <c r="B142" s="1080" t="s">
        <v>1573</v>
      </c>
      <c r="C142" s="1081"/>
      <c r="D142" s="1082"/>
      <c r="E142" s="1082"/>
      <c r="F142" s="1083"/>
      <c r="G142" s="1084"/>
      <c r="H142" s="29">
        <f>SUM(D143:D147)</f>
        <v>2</v>
      </c>
      <c r="I142" s="29">
        <f>COUNT(D143:D147)*2</f>
        <v>2</v>
      </c>
      <c r="J142" s="29">
        <f>H142*100/I142</f>
        <v>100</v>
      </c>
    </row>
    <row r="143" spans="1:11" ht="77.25" customHeight="1">
      <c r="A143" s="18" t="s">
        <v>429</v>
      </c>
      <c r="B143" s="24" t="s">
        <v>430</v>
      </c>
      <c r="C143" s="20" t="s">
        <v>1574</v>
      </c>
      <c r="D143" s="534">
        <v>2</v>
      </c>
      <c r="E143" s="52" t="s">
        <v>432</v>
      </c>
      <c r="F143" s="23" t="s">
        <v>1575</v>
      </c>
      <c r="G143" s="21"/>
    </row>
    <row r="144" spans="1:11" ht="47.25" hidden="1" customHeight="1">
      <c r="A144" s="27" t="s">
        <v>1576</v>
      </c>
      <c r="B144" s="44" t="s">
        <v>434</v>
      </c>
      <c r="C144" s="23"/>
      <c r="D144" s="21"/>
      <c r="E144" s="28"/>
      <c r="F144" s="28"/>
      <c r="G144" s="21"/>
      <c r="H144" s="99"/>
      <c r="I144" s="99"/>
      <c r="J144" s="99"/>
      <c r="K144" s="99"/>
    </row>
    <row r="145" spans="1:11" ht="47.25" hidden="1" customHeight="1">
      <c r="A145" s="27" t="s">
        <v>1577</v>
      </c>
      <c r="B145" s="44" t="s">
        <v>437</v>
      </c>
      <c r="C145" s="23"/>
      <c r="D145" s="21"/>
      <c r="E145" s="28"/>
      <c r="F145" s="28"/>
      <c r="G145" s="21"/>
      <c r="H145" s="99"/>
      <c r="I145" s="99"/>
      <c r="J145" s="99"/>
      <c r="K145" s="99"/>
    </row>
    <row r="146" spans="1:11" ht="47.25" hidden="1" customHeight="1">
      <c r="A146" s="27" t="s">
        <v>1578</v>
      </c>
      <c r="B146" s="44" t="s">
        <v>440</v>
      </c>
      <c r="C146" s="23"/>
      <c r="D146" s="28"/>
      <c r="E146" s="28"/>
      <c r="F146" s="28"/>
      <c r="G146" s="28"/>
      <c r="H146" s="99"/>
      <c r="I146" s="99"/>
      <c r="J146" s="99"/>
      <c r="K146" s="99"/>
    </row>
    <row r="147" spans="1:11" ht="47.25" hidden="1" customHeight="1">
      <c r="A147" s="32" t="s">
        <v>445</v>
      </c>
      <c r="B147" s="139" t="s">
        <v>446</v>
      </c>
      <c r="C147" s="127"/>
      <c r="D147" s="127"/>
      <c r="E147" s="34"/>
      <c r="F147" s="127"/>
      <c r="G147" s="127"/>
      <c r="H147" s="99"/>
      <c r="I147" s="99"/>
      <c r="J147" s="99"/>
      <c r="K147" s="99"/>
    </row>
    <row r="148" spans="1:11" ht="47.25" hidden="1" customHeight="1">
      <c r="A148" s="32" t="s">
        <v>6233</v>
      </c>
      <c r="B148" s="930" t="s">
        <v>3118</v>
      </c>
      <c r="C148" s="931"/>
      <c r="D148" s="931"/>
      <c r="E148" s="931"/>
      <c r="F148" s="931"/>
      <c r="G148" s="935"/>
      <c r="H148" s="99">
        <f>SUM(D149:D159)</f>
        <v>0</v>
      </c>
      <c r="I148" s="99">
        <f>COUNT(D149:D159)*2</f>
        <v>0</v>
      </c>
      <c r="J148" s="99"/>
      <c r="K148" s="99"/>
    </row>
    <row r="149" spans="1:11" ht="62.25" hidden="1" customHeight="1">
      <c r="A149" s="32" t="s">
        <v>3119</v>
      </c>
      <c r="B149" s="50" t="s">
        <v>3120</v>
      </c>
      <c r="C149" s="50" t="s">
        <v>6187</v>
      </c>
      <c r="D149" s="362"/>
      <c r="E149" s="26"/>
      <c r="F149" s="50" t="s">
        <v>6188</v>
      </c>
      <c r="G149" s="482"/>
      <c r="H149" s="99"/>
      <c r="I149" s="99"/>
      <c r="J149" s="99"/>
      <c r="K149" s="99"/>
    </row>
    <row r="150" spans="1:11" ht="47.25" hidden="1" customHeight="1">
      <c r="A150" s="32" t="s">
        <v>3121</v>
      </c>
      <c r="B150" s="50" t="s">
        <v>3122</v>
      </c>
      <c r="C150" s="50" t="s">
        <v>6189</v>
      </c>
      <c r="D150" s="362"/>
      <c r="E150" s="26"/>
      <c r="F150" s="50" t="s">
        <v>6190</v>
      </c>
      <c r="G150" s="482"/>
      <c r="H150" s="99"/>
      <c r="I150" s="99"/>
      <c r="J150" s="99"/>
      <c r="K150" s="99"/>
    </row>
    <row r="151" spans="1:11" ht="47.25" hidden="1" customHeight="1">
      <c r="A151" s="32" t="s">
        <v>3123</v>
      </c>
      <c r="B151" s="50" t="s">
        <v>3124</v>
      </c>
      <c r="C151" s="50" t="s">
        <v>6191</v>
      </c>
      <c r="D151" s="362"/>
      <c r="E151" s="26"/>
      <c r="F151" s="50" t="s">
        <v>6192</v>
      </c>
      <c r="G151" s="482"/>
      <c r="H151" s="99"/>
      <c r="I151" s="99"/>
      <c r="J151" s="99"/>
      <c r="K151" s="99"/>
    </row>
    <row r="152" spans="1:11" ht="47.25" hidden="1" customHeight="1">
      <c r="A152" s="32" t="s">
        <v>3125</v>
      </c>
      <c r="B152" s="50" t="s">
        <v>3126</v>
      </c>
      <c r="C152" s="50" t="s">
        <v>6193</v>
      </c>
      <c r="D152" s="362"/>
      <c r="E152" s="26"/>
      <c r="F152" s="50" t="s">
        <v>6194</v>
      </c>
      <c r="G152" s="482"/>
      <c r="H152" s="99"/>
      <c r="I152" s="99"/>
      <c r="J152" s="99"/>
      <c r="K152" s="99"/>
    </row>
    <row r="153" spans="1:11" ht="47.25" hidden="1" customHeight="1">
      <c r="A153" s="32" t="s">
        <v>3127</v>
      </c>
      <c r="B153" s="50" t="s">
        <v>3128</v>
      </c>
      <c r="C153" s="50" t="s">
        <v>6195</v>
      </c>
      <c r="D153" s="362"/>
      <c r="E153" s="26"/>
      <c r="F153" s="50" t="s">
        <v>6196</v>
      </c>
      <c r="G153" s="482"/>
      <c r="H153" s="99"/>
      <c r="I153" s="99"/>
      <c r="J153" s="99"/>
      <c r="K153" s="99"/>
    </row>
    <row r="154" spans="1:11" ht="47.25" hidden="1" customHeight="1">
      <c r="A154" s="32" t="s">
        <v>3129</v>
      </c>
      <c r="B154" s="50" t="s">
        <v>3130</v>
      </c>
      <c r="C154" s="239" t="s">
        <v>6633</v>
      </c>
      <c r="D154" s="127"/>
      <c r="E154" s="34"/>
      <c r="F154" s="127"/>
      <c r="G154" s="482"/>
      <c r="H154" s="99"/>
      <c r="I154" s="99"/>
      <c r="J154" s="99"/>
      <c r="K154" s="99"/>
    </row>
    <row r="155" spans="1:11" ht="47.25" hidden="1" customHeight="1">
      <c r="A155" s="32" t="s">
        <v>6234</v>
      </c>
      <c r="B155" s="50" t="s">
        <v>6632</v>
      </c>
      <c r="C155" s="239" t="s">
        <v>6634</v>
      </c>
      <c r="D155" s="127"/>
      <c r="E155" s="34" t="s">
        <v>6635</v>
      </c>
      <c r="F155" s="127"/>
      <c r="G155" s="482"/>
      <c r="H155" s="99"/>
      <c r="I155" s="99"/>
      <c r="J155" s="99"/>
      <c r="K155" s="99"/>
    </row>
    <row r="156" spans="1:11" ht="47.25" hidden="1" customHeight="1">
      <c r="A156" s="32" t="s">
        <v>3133</v>
      </c>
      <c r="B156" s="50" t="s">
        <v>3134</v>
      </c>
      <c r="C156" s="50" t="s">
        <v>6197</v>
      </c>
      <c r="D156" s="362"/>
      <c r="E156" s="26"/>
      <c r="F156" s="50" t="s">
        <v>6198</v>
      </c>
      <c r="G156" s="482"/>
      <c r="H156" s="99"/>
      <c r="I156" s="99"/>
      <c r="J156" s="99"/>
      <c r="K156" s="99"/>
    </row>
    <row r="157" spans="1:11" ht="47.25" hidden="1" customHeight="1">
      <c r="A157" s="32" t="s">
        <v>3135</v>
      </c>
      <c r="B157" s="50" t="s">
        <v>3136</v>
      </c>
      <c r="C157" s="50" t="s">
        <v>6199</v>
      </c>
      <c r="D157" s="362"/>
      <c r="E157" s="26"/>
      <c r="F157" s="50" t="s">
        <v>6200</v>
      </c>
      <c r="G157" s="482"/>
      <c r="H157" s="99"/>
      <c r="I157" s="99"/>
      <c r="J157" s="99"/>
      <c r="K157" s="99"/>
    </row>
    <row r="158" spans="1:11" ht="47.25" hidden="1" customHeight="1">
      <c r="A158" s="32" t="s">
        <v>3137</v>
      </c>
      <c r="B158" s="50" t="s">
        <v>3138</v>
      </c>
      <c r="C158" s="50" t="s">
        <v>6201</v>
      </c>
      <c r="D158" s="362"/>
      <c r="E158" s="26"/>
      <c r="F158" s="50" t="s">
        <v>6202</v>
      </c>
      <c r="G158" s="482"/>
      <c r="H158" s="99"/>
      <c r="I158" s="99"/>
      <c r="J158" s="99"/>
      <c r="K158" s="99"/>
    </row>
    <row r="159" spans="1:11" ht="47.25" hidden="1" customHeight="1">
      <c r="A159" s="32" t="s">
        <v>3139</v>
      </c>
      <c r="B159" s="50" t="s">
        <v>3140</v>
      </c>
      <c r="C159" s="50" t="s">
        <v>6203</v>
      </c>
      <c r="D159" s="481"/>
      <c r="E159" s="7"/>
      <c r="F159" s="50" t="s">
        <v>6204</v>
      </c>
      <c r="G159" s="482"/>
      <c r="H159" s="99"/>
      <c r="I159" s="99"/>
      <c r="J159" s="99"/>
      <c r="K159" s="99"/>
    </row>
    <row r="160" spans="1:11" ht="21">
      <c r="A160" s="112"/>
      <c r="B160" s="1077" t="s">
        <v>447</v>
      </c>
      <c r="C160" s="1078"/>
      <c r="D160" s="1077"/>
      <c r="E160" s="1077"/>
      <c r="F160" s="1079"/>
      <c r="G160" s="1077"/>
      <c r="H160" s="29">
        <f>H161+H176+H181+H185+H192+H201+H216</f>
        <v>108</v>
      </c>
      <c r="I160" s="29">
        <f>I161+I176+I181+I185+I192+I201+I216</f>
        <v>108</v>
      </c>
      <c r="J160" s="29">
        <f>H160*100/I160</f>
        <v>100</v>
      </c>
    </row>
    <row r="161" spans="1:10" ht="40.35" customHeight="1">
      <c r="A161" s="117" t="s">
        <v>1579</v>
      </c>
      <c r="B161" s="1080" t="s">
        <v>120</v>
      </c>
      <c r="C161" s="1081"/>
      <c r="D161" s="1082"/>
      <c r="E161" s="1082"/>
      <c r="F161" s="1083"/>
      <c r="G161" s="1084"/>
      <c r="H161" s="29">
        <f>SUM(D162:D175)</f>
        <v>28</v>
      </c>
      <c r="I161" s="29">
        <f>COUNT(D162:D175)*2</f>
        <v>28</v>
      </c>
      <c r="J161" s="29">
        <f>H161*100/I161</f>
        <v>100</v>
      </c>
    </row>
    <row r="162" spans="1:10" ht="84.75" customHeight="1">
      <c r="A162" s="18" t="s">
        <v>1580</v>
      </c>
      <c r="B162" s="23" t="s">
        <v>449</v>
      </c>
      <c r="C162" s="20" t="s">
        <v>1581</v>
      </c>
      <c r="D162" s="534">
        <v>2</v>
      </c>
      <c r="E162" s="52" t="s">
        <v>341</v>
      </c>
      <c r="F162" s="55" t="s">
        <v>1582</v>
      </c>
      <c r="G162" s="21"/>
    </row>
    <row r="163" spans="1:10" ht="89.25" customHeight="1">
      <c r="A163" s="18" t="s">
        <v>1583</v>
      </c>
      <c r="B163" s="55" t="s">
        <v>1584</v>
      </c>
      <c r="C163" s="20" t="s">
        <v>1585</v>
      </c>
      <c r="D163" s="534">
        <v>2</v>
      </c>
      <c r="E163" s="52" t="s">
        <v>341</v>
      </c>
      <c r="F163" s="23" t="s">
        <v>1586</v>
      </c>
      <c r="G163" s="21"/>
    </row>
    <row r="164" spans="1:10" ht="93.75" customHeight="1">
      <c r="A164" s="18" t="s">
        <v>1587</v>
      </c>
      <c r="B164" s="23" t="s">
        <v>459</v>
      </c>
      <c r="C164" s="140" t="s">
        <v>1588</v>
      </c>
      <c r="D164" s="534">
        <v>2</v>
      </c>
      <c r="E164" s="52" t="s">
        <v>341</v>
      </c>
      <c r="F164" s="23" t="s">
        <v>1589</v>
      </c>
      <c r="G164" s="21"/>
    </row>
    <row r="165" spans="1:10" ht="75.75" customHeight="1">
      <c r="A165" s="18"/>
      <c r="B165" s="23"/>
      <c r="C165" s="20" t="s">
        <v>1590</v>
      </c>
      <c r="D165" s="534">
        <v>2</v>
      </c>
      <c r="E165" s="52" t="s">
        <v>341</v>
      </c>
      <c r="F165" s="23" t="s">
        <v>1591</v>
      </c>
      <c r="G165" s="21"/>
    </row>
    <row r="166" spans="1:10" ht="63.75" customHeight="1">
      <c r="A166" s="18"/>
      <c r="B166" s="23"/>
      <c r="C166" s="20" t="s">
        <v>1592</v>
      </c>
      <c r="D166" s="534">
        <v>2</v>
      </c>
      <c r="E166" s="52" t="s">
        <v>341</v>
      </c>
      <c r="F166" s="23" t="s">
        <v>1593</v>
      </c>
      <c r="G166" s="21"/>
    </row>
    <row r="167" spans="1:10" ht="65.099999999999994" customHeight="1">
      <c r="A167" s="18"/>
      <c r="B167" s="23"/>
      <c r="C167" s="20" t="s">
        <v>1594</v>
      </c>
      <c r="D167" s="534">
        <v>2</v>
      </c>
      <c r="E167" s="52" t="s">
        <v>341</v>
      </c>
      <c r="F167" s="23" t="s">
        <v>1595</v>
      </c>
      <c r="G167" s="21"/>
    </row>
    <row r="168" spans="1:10" ht="45" customHeight="1">
      <c r="A168" s="18"/>
      <c r="B168" s="23"/>
      <c r="C168" s="141" t="s">
        <v>1596</v>
      </c>
      <c r="D168" s="534">
        <v>2</v>
      </c>
      <c r="E168" s="52" t="s">
        <v>341</v>
      </c>
      <c r="F168" s="30" t="s">
        <v>1597</v>
      </c>
      <c r="G168" s="118"/>
    </row>
    <row r="169" spans="1:10" ht="123" customHeight="1">
      <c r="A169" s="18"/>
      <c r="B169" s="23"/>
      <c r="C169" s="20" t="s">
        <v>1598</v>
      </c>
      <c r="D169" s="534">
        <v>2</v>
      </c>
      <c r="E169" s="52" t="s">
        <v>341</v>
      </c>
      <c r="F169" s="23" t="s">
        <v>1599</v>
      </c>
      <c r="G169" s="21"/>
    </row>
    <row r="170" spans="1:10" ht="63" customHeight="1">
      <c r="A170" s="18"/>
      <c r="B170" s="23"/>
      <c r="C170" s="20" t="s">
        <v>1600</v>
      </c>
      <c r="D170" s="534">
        <v>2</v>
      </c>
      <c r="E170" s="52" t="s">
        <v>341</v>
      </c>
      <c r="F170" s="23" t="s">
        <v>1601</v>
      </c>
      <c r="G170" s="118"/>
    </row>
    <row r="171" spans="1:10" ht="58.5" customHeight="1">
      <c r="A171" s="18" t="s">
        <v>1602</v>
      </c>
      <c r="B171" s="125" t="s">
        <v>477</v>
      </c>
      <c r="C171" s="42" t="s">
        <v>1603</v>
      </c>
      <c r="D171" s="534">
        <v>2</v>
      </c>
      <c r="E171" s="52" t="s">
        <v>341</v>
      </c>
      <c r="F171" s="30" t="s">
        <v>1604</v>
      </c>
      <c r="G171" s="53"/>
    </row>
    <row r="172" spans="1:10" ht="47.25" customHeight="1">
      <c r="A172" s="18" t="s">
        <v>1605</v>
      </c>
      <c r="B172" s="23" t="s">
        <v>481</v>
      </c>
      <c r="C172" s="42" t="s">
        <v>1606</v>
      </c>
      <c r="D172" s="534">
        <v>2</v>
      </c>
      <c r="E172" s="52" t="s">
        <v>341</v>
      </c>
      <c r="F172" s="23" t="s">
        <v>1607</v>
      </c>
      <c r="G172" s="21"/>
    </row>
    <row r="173" spans="1:10" ht="159" customHeight="1">
      <c r="A173" s="18" t="s">
        <v>1608</v>
      </c>
      <c r="B173" s="125" t="s">
        <v>485</v>
      </c>
      <c r="C173" s="42" t="s">
        <v>1609</v>
      </c>
      <c r="D173" s="534">
        <v>2</v>
      </c>
      <c r="E173" s="52" t="s">
        <v>341</v>
      </c>
      <c r="F173" s="30" t="s">
        <v>1610</v>
      </c>
      <c r="G173" s="53"/>
    </row>
    <row r="174" spans="1:10" ht="109.5" customHeight="1">
      <c r="A174" s="18" t="s">
        <v>1611</v>
      </c>
      <c r="B174" s="23" t="s">
        <v>490</v>
      </c>
      <c r="C174" s="20" t="s">
        <v>1612</v>
      </c>
      <c r="D174" s="534">
        <v>2</v>
      </c>
      <c r="E174" s="52" t="s">
        <v>341</v>
      </c>
      <c r="F174" s="23" t="s">
        <v>1613</v>
      </c>
      <c r="G174" s="21"/>
    </row>
    <row r="175" spans="1:10" ht="79.5" customHeight="1">
      <c r="A175" s="18"/>
      <c r="B175" s="23"/>
      <c r="C175" s="42" t="s">
        <v>1614</v>
      </c>
      <c r="D175" s="534">
        <v>2</v>
      </c>
      <c r="E175" s="52" t="s">
        <v>341</v>
      </c>
      <c r="F175" s="23" t="s">
        <v>1615</v>
      </c>
      <c r="G175" s="21"/>
    </row>
    <row r="176" spans="1:10" ht="40.35" customHeight="1">
      <c r="A176" s="117" t="s">
        <v>1616</v>
      </c>
      <c r="B176" s="1080" t="s">
        <v>118</v>
      </c>
      <c r="C176" s="1081"/>
      <c r="D176" s="1082"/>
      <c r="E176" s="1082"/>
      <c r="F176" s="1083"/>
      <c r="G176" s="1084"/>
      <c r="H176" s="29">
        <f>SUM(D177:D180)</f>
        <v>6</v>
      </c>
      <c r="I176" s="29">
        <f>COUNT(D177:D180)*2</f>
        <v>6</v>
      </c>
      <c r="J176" s="29">
        <f>H176*100/I176</f>
        <v>100</v>
      </c>
    </row>
    <row r="177" spans="1:11" ht="69" customHeight="1">
      <c r="A177" s="18" t="s">
        <v>497</v>
      </c>
      <c r="B177" s="142" t="s">
        <v>498</v>
      </c>
      <c r="C177" s="20" t="s">
        <v>499</v>
      </c>
      <c r="D177" s="534">
        <v>2</v>
      </c>
      <c r="E177" s="52" t="s">
        <v>341</v>
      </c>
      <c r="F177" s="23" t="s">
        <v>1617</v>
      </c>
      <c r="G177" s="53"/>
    </row>
    <row r="178" spans="1:11" ht="47.25" hidden="1" customHeight="1">
      <c r="A178" s="27" t="s">
        <v>501</v>
      </c>
      <c r="B178" s="143" t="s">
        <v>502</v>
      </c>
      <c r="C178" s="26"/>
      <c r="D178" s="26"/>
      <c r="E178" s="28"/>
      <c r="F178" s="26"/>
      <c r="G178" s="26"/>
      <c r="H178" s="99"/>
      <c r="I178" s="99"/>
      <c r="J178" s="99"/>
      <c r="K178" s="99"/>
    </row>
    <row r="179" spans="1:11" ht="72.75" customHeight="1">
      <c r="A179" s="18" t="s">
        <v>1618</v>
      </c>
      <c r="B179" s="55" t="s">
        <v>504</v>
      </c>
      <c r="C179" s="133" t="s">
        <v>1619</v>
      </c>
      <c r="D179" s="534">
        <v>2</v>
      </c>
      <c r="E179" s="52" t="s">
        <v>341</v>
      </c>
      <c r="F179" s="23" t="s">
        <v>1620</v>
      </c>
      <c r="G179" s="21"/>
    </row>
    <row r="180" spans="1:11" ht="107.25" customHeight="1">
      <c r="A180" s="18" t="s">
        <v>1621</v>
      </c>
      <c r="B180" s="144" t="s">
        <v>507</v>
      </c>
      <c r="C180" s="45" t="s">
        <v>1622</v>
      </c>
      <c r="D180" s="534">
        <v>2</v>
      </c>
      <c r="E180" s="52" t="s">
        <v>341</v>
      </c>
      <c r="F180" s="55" t="s">
        <v>1623</v>
      </c>
      <c r="G180" s="145"/>
    </row>
    <row r="181" spans="1:11" ht="40.35" customHeight="1">
      <c r="A181" s="117" t="s">
        <v>1624</v>
      </c>
      <c r="B181" s="1080" t="s">
        <v>116</v>
      </c>
      <c r="C181" s="1081"/>
      <c r="D181" s="1082"/>
      <c r="E181" s="1082"/>
      <c r="F181" s="1083"/>
      <c r="G181" s="1084"/>
      <c r="H181" s="29">
        <f>SUM(D182:D184)</f>
        <v>6</v>
      </c>
      <c r="I181" s="29">
        <f>COUNT(D182:D184)*2</f>
        <v>6</v>
      </c>
      <c r="J181" s="29">
        <f>H181*100/I181</f>
        <v>100</v>
      </c>
    </row>
    <row r="182" spans="1:11" ht="60" customHeight="1">
      <c r="A182" s="18" t="s">
        <v>1625</v>
      </c>
      <c r="B182" s="55" t="s">
        <v>511</v>
      </c>
      <c r="C182" s="20" t="s">
        <v>1626</v>
      </c>
      <c r="D182" s="534">
        <v>2</v>
      </c>
      <c r="E182" s="52" t="s">
        <v>379</v>
      </c>
      <c r="F182" s="23" t="s">
        <v>513</v>
      </c>
      <c r="G182" s="21"/>
    </row>
    <row r="183" spans="1:11" ht="77.25" customHeight="1">
      <c r="A183" s="18" t="s">
        <v>1627</v>
      </c>
      <c r="B183" s="146" t="s">
        <v>515</v>
      </c>
      <c r="C183" s="57" t="s">
        <v>1628</v>
      </c>
      <c r="D183" s="534">
        <v>2</v>
      </c>
      <c r="E183" s="52" t="s">
        <v>341</v>
      </c>
      <c r="F183" s="23" t="s">
        <v>1629</v>
      </c>
      <c r="G183" s="21"/>
    </row>
    <row r="184" spans="1:11" ht="63" customHeight="1">
      <c r="A184" s="18" t="s">
        <v>1630</v>
      </c>
      <c r="B184" s="55" t="s">
        <v>519</v>
      </c>
      <c r="C184" s="20" t="s">
        <v>520</v>
      </c>
      <c r="D184" s="534">
        <v>2</v>
      </c>
      <c r="E184" s="52" t="s">
        <v>255</v>
      </c>
      <c r="F184" s="23" t="s">
        <v>1631</v>
      </c>
      <c r="G184" s="21"/>
    </row>
    <row r="185" spans="1:11" ht="40.35" customHeight="1">
      <c r="A185" s="117" t="s">
        <v>1632</v>
      </c>
      <c r="B185" s="1080" t="s">
        <v>114</v>
      </c>
      <c r="C185" s="1081"/>
      <c r="D185" s="1082"/>
      <c r="E185" s="1082"/>
      <c r="F185" s="1083"/>
      <c r="G185" s="1084"/>
      <c r="H185" s="29">
        <f>SUM(D186:D191)</f>
        <v>10</v>
      </c>
      <c r="I185" s="29">
        <f>COUNT(D186:D191)*2</f>
        <v>10</v>
      </c>
      <c r="J185" s="29">
        <f>H185*100/I185</f>
        <v>100</v>
      </c>
    </row>
    <row r="186" spans="1:11" ht="60" customHeight="1">
      <c r="A186" s="18" t="s">
        <v>1633</v>
      </c>
      <c r="B186" s="23" t="s">
        <v>522</v>
      </c>
      <c r="C186" s="20" t="s">
        <v>1634</v>
      </c>
      <c r="D186" s="534">
        <v>2</v>
      </c>
      <c r="E186" s="52" t="s">
        <v>377</v>
      </c>
      <c r="F186" s="30" t="s">
        <v>1635</v>
      </c>
      <c r="G186" s="21"/>
    </row>
    <row r="187" spans="1:11" ht="25.5" customHeight="1">
      <c r="A187" s="18"/>
      <c r="B187" s="23"/>
      <c r="C187" s="20" t="s">
        <v>1636</v>
      </c>
      <c r="D187" s="534">
        <v>2</v>
      </c>
      <c r="E187" s="52" t="s">
        <v>377</v>
      </c>
      <c r="F187" s="123" t="s">
        <v>1637</v>
      </c>
      <c r="G187" s="21"/>
    </row>
    <row r="188" spans="1:11" ht="47.25" customHeight="1">
      <c r="A188" s="18" t="s">
        <v>1638</v>
      </c>
      <c r="B188" s="23" t="s">
        <v>526</v>
      </c>
      <c r="C188" s="20" t="s">
        <v>1639</v>
      </c>
      <c r="D188" s="534">
        <v>2</v>
      </c>
      <c r="E188" s="52" t="s">
        <v>377</v>
      </c>
      <c r="F188" s="23" t="s">
        <v>1640</v>
      </c>
      <c r="G188" s="21"/>
    </row>
    <row r="189" spans="1:11" ht="61.5" customHeight="1">
      <c r="A189" s="18" t="s">
        <v>1641</v>
      </c>
      <c r="B189" s="23" t="s">
        <v>529</v>
      </c>
      <c r="C189" s="42" t="s">
        <v>1642</v>
      </c>
      <c r="D189" s="534">
        <v>2</v>
      </c>
      <c r="E189" s="52" t="s">
        <v>531</v>
      </c>
      <c r="F189" s="23" t="s">
        <v>1643</v>
      </c>
      <c r="G189" s="21"/>
    </row>
    <row r="190" spans="1:11" ht="47.25" hidden="1" customHeight="1">
      <c r="A190" s="27" t="s">
        <v>1644</v>
      </c>
      <c r="B190" s="116" t="s">
        <v>534</v>
      </c>
      <c r="C190" s="7"/>
      <c r="D190" s="26"/>
      <c r="E190" s="28"/>
      <c r="F190" s="26"/>
      <c r="G190" s="26"/>
      <c r="H190" s="99"/>
      <c r="I190" s="99"/>
      <c r="J190" s="99"/>
      <c r="K190" s="99"/>
    </row>
    <row r="191" spans="1:11" ht="134.1" customHeight="1">
      <c r="A191" s="18" t="s">
        <v>1645</v>
      </c>
      <c r="B191" s="23" t="s">
        <v>537</v>
      </c>
      <c r="C191" s="42" t="s">
        <v>1646</v>
      </c>
      <c r="D191" s="534">
        <v>2</v>
      </c>
      <c r="E191" s="52" t="s">
        <v>540</v>
      </c>
      <c r="F191" s="23" t="s">
        <v>1647</v>
      </c>
      <c r="G191" s="21"/>
    </row>
    <row r="192" spans="1:11" ht="40.35" customHeight="1">
      <c r="A192" s="117" t="s">
        <v>1650</v>
      </c>
      <c r="B192" s="1080" t="s">
        <v>1651</v>
      </c>
      <c r="C192" s="1081"/>
      <c r="D192" s="1082"/>
      <c r="E192" s="1082"/>
      <c r="F192" s="1083"/>
      <c r="G192" s="1084"/>
      <c r="H192" s="29">
        <f>SUM(D193:D200)</f>
        <v>16</v>
      </c>
      <c r="I192" s="29">
        <f>COUNT(D193:D200)*2</f>
        <v>16</v>
      </c>
      <c r="J192" s="29">
        <f>H192*100/I192</f>
        <v>100</v>
      </c>
    </row>
    <row r="193" spans="1:10" ht="45" customHeight="1">
      <c r="A193" s="18" t="s">
        <v>1652</v>
      </c>
      <c r="B193" s="23" t="s">
        <v>552</v>
      </c>
      <c r="C193" s="20" t="s">
        <v>1653</v>
      </c>
      <c r="D193" s="534">
        <v>2</v>
      </c>
      <c r="E193" s="52" t="s">
        <v>554</v>
      </c>
      <c r="F193" s="23" t="s">
        <v>1654</v>
      </c>
      <c r="G193" s="118"/>
    </row>
    <row r="194" spans="1:10" ht="60" customHeight="1">
      <c r="A194" s="18"/>
      <c r="B194" s="55"/>
      <c r="C194" s="20" t="s">
        <v>1655</v>
      </c>
      <c r="D194" s="534">
        <v>2</v>
      </c>
      <c r="E194" s="52" t="s">
        <v>554</v>
      </c>
      <c r="F194" s="23" t="s">
        <v>1656</v>
      </c>
      <c r="G194" s="21"/>
    </row>
    <row r="195" spans="1:10" ht="30" customHeight="1">
      <c r="A195" s="18"/>
      <c r="B195" s="23"/>
      <c r="C195" s="20" t="s">
        <v>1657</v>
      </c>
      <c r="D195" s="534">
        <v>2</v>
      </c>
      <c r="E195" s="52" t="s">
        <v>554</v>
      </c>
      <c r="F195" s="23" t="s">
        <v>1658</v>
      </c>
      <c r="G195" s="21"/>
    </row>
    <row r="196" spans="1:10" ht="45" customHeight="1">
      <c r="A196" s="18"/>
      <c r="B196" s="23"/>
      <c r="C196" s="20" t="s">
        <v>1659</v>
      </c>
      <c r="D196" s="534">
        <v>2</v>
      </c>
      <c r="E196" s="52" t="s">
        <v>554</v>
      </c>
      <c r="F196" s="23" t="s">
        <v>1660</v>
      </c>
      <c r="G196" s="21"/>
    </row>
    <row r="197" spans="1:10" ht="45" customHeight="1">
      <c r="A197" s="18"/>
      <c r="B197" s="23"/>
      <c r="C197" s="20" t="s">
        <v>1661</v>
      </c>
      <c r="D197" s="534">
        <v>2</v>
      </c>
      <c r="E197" s="52" t="s">
        <v>554</v>
      </c>
      <c r="F197" s="23" t="s">
        <v>1662</v>
      </c>
      <c r="G197" s="21"/>
    </row>
    <row r="198" spans="1:10" ht="105" customHeight="1">
      <c r="A198" s="18" t="s">
        <v>1663</v>
      </c>
      <c r="B198" s="23" t="s">
        <v>573</v>
      </c>
      <c r="C198" s="20" t="s">
        <v>1664</v>
      </c>
      <c r="D198" s="534">
        <v>2</v>
      </c>
      <c r="E198" s="52" t="s">
        <v>554</v>
      </c>
      <c r="F198" s="23" t="s">
        <v>1665</v>
      </c>
      <c r="G198" s="21"/>
    </row>
    <row r="199" spans="1:10" ht="45" customHeight="1">
      <c r="A199" s="18"/>
      <c r="B199" s="23"/>
      <c r="C199" s="20" t="s">
        <v>1666</v>
      </c>
      <c r="D199" s="534">
        <v>2</v>
      </c>
      <c r="E199" s="52" t="s">
        <v>554</v>
      </c>
      <c r="F199" s="23" t="s">
        <v>1667</v>
      </c>
      <c r="G199" s="21"/>
    </row>
    <row r="200" spans="1:10" ht="149.1" customHeight="1">
      <c r="A200" s="18" t="s">
        <v>1668</v>
      </c>
      <c r="B200" s="142" t="s">
        <v>1669</v>
      </c>
      <c r="C200" s="57" t="s">
        <v>1670</v>
      </c>
      <c r="D200" s="534">
        <v>2</v>
      </c>
      <c r="E200" s="52" t="s">
        <v>554</v>
      </c>
      <c r="F200" s="55" t="s">
        <v>1671</v>
      </c>
      <c r="G200" s="53"/>
    </row>
    <row r="201" spans="1:10" ht="40.35" customHeight="1">
      <c r="A201" s="117" t="s">
        <v>1672</v>
      </c>
      <c r="B201" s="1080" t="s">
        <v>110</v>
      </c>
      <c r="C201" s="1081"/>
      <c r="D201" s="1082"/>
      <c r="E201" s="1082"/>
      <c r="F201" s="1083"/>
      <c r="G201" s="1084"/>
      <c r="H201" s="29">
        <f>SUM(D202:D215)</f>
        <v>28</v>
      </c>
      <c r="I201" s="29">
        <f>COUNT(D202:D215)*2</f>
        <v>28</v>
      </c>
      <c r="J201" s="29">
        <f>H201*100/I201</f>
        <v>100</v>
      </c>
    </row>
    <row r="202" spans="1:10" ht="108" customHeight="1">
      <c r="A202" s="18" t="s">
        <v>1673</v>
      </c>
      <c r="B202" s="23" t="s">
        <v>583</v>
      </c>
      <c r="C202" s="20" t="s">
        <v>584</v>
      </c>
      <c r="D202" s="534">
        <v>2</v>
      </c>
      <c r="E202" s="52" t="s">
        <v>341</v>
      </c>
      <c r="F202" s="40" t="s">
        <v>1674</v>
      </c>
      <c r="G202" s="26"/>
    </row>
    <row r="203" spans="1:10" ht="65.25" customHeight="1">
      <c r="A203" s="18" t="s">
        <v>1675</v>
      </c>
      <c r="B203" s="23" t="s">
        <v>588</v>
      </c>
      <c r="C203" s="20" t="s">
        <v>1676</v>
      </c>
      <c r="D203" s="534">
        <v>2</v>
      </c>
      <c r="E203" s="52" t="s">
        <v>341</v>
      </c>
      <c r="F203" s="149" t="s">
        <v>1677</v>
      </c>
      <c r="G203" s="26"/>
    </row>
    <row r="204" spans="1:10" ht="60" customHeight="1">
      <c r="A204" s="18"/>
      <c r="C204" s="20" t="s">
        <v>1678</v>
      </c>
      <c r="D204" s="534">
        <v>2</v>
      </c>
      <c r="E204" s="52" t="s">
        <v>341</v>
      </c>
      <c r="F204" s="150" t="s">
        <v>1679</v>
      </c>
      <c r="G204" s="26"/>
    </row>
    <row r="205" spans="1:10" ht="84.95" customHeight="1">
      <c r="A205" s="18"/>
      <c r="B205" s="23"/>
      <c r="C205" s="20" t="s">
        <v>1680</v>
      </c>
      <c r="D205" s="534">
        <v>2</v>
      </c>
      <c r="E205" s="52" t="s">
        <v>341</v>
      </c>
      <c r="F205" s="149" t="s">
        <v>1681</v>
      </c>
      <c r="G205" s="26"/>
    </row>
    <row r="206" spans="1:10" ht="99.75" customHeight="1">
      <c r="A206" s="18"/>
      <c r="B206" s="23"/>
      <c r="C206" s="20" t="s">
        <v>1682</v>
      </c>
      <c r="D206" s="534">
        <v>2</v>
      </c>
      <c r="E206" s="52" t="s">
        <v>341</v>
      </c>
      <c r="F206" s="149" t="s">
        <v>1683</v>
      </c>
      <c r="G206" s="26"/>
    </row>
    <row r="207" spans="1:10" ht="96.75" customHeight="1">
      <c r="A207" s="18"/>
      <c r="B207" s="23"/>
      <c r="C207" s="20" t="s">
        <v>1684</v>
      </c>
      <c r="D207" s="534">
        <v>2</v>
      </c>
      <c r="E207" s="52" t="s">
        <v>341</v>
      </c>
      <c r="F207" s="149" t="s">
        <v>1685</v>
      </c>
      <c r="G207" s="26"/>
    </row>
    <row r="208" spans="1:10" ht="60" customHeight="1">
      <c r="A208" s="18"/>
      <c r="B208" s="23"/>
      <c r="C208" s="151" t="s">
        <v>1686</v>
      </c>
      <c r="D208" s="534">
        <v>2</v>
      </c>
      <c r="E208" s="52" t="s">
        <v>341</v>
      </c>
      <c r="F208" s="149" t="s">
        <v>1687</v>
      </c>
      <c r="G208" s="26"/>
    </row>
    <row r="209" spans="1:11" ht="60" customHeight="1">
      <c r="A209" s="18"/>
      <c r="B209" s="23"/>
      <c r="C209" s="152" t="s">
        <v>1688</v>
      </c>
      <c r="D209" s="534">
        <v>2</v>
      </c>
      <c r="E209" s="52" t="s">
        <v>341</v>
      </c>
      <c r="F209" s="40" t="s">
        <v>1689</v>
      </c>
      <c r="G209" s="26"/>
    </row>
    <row r="210" spans="1:11" ht="47.25" customHeight="1">
      <c r="A210" s="18" t="s">
        <v>1690</v>
      </c>
      <c r="B210" s="23" t="s">
        <v>593</v>
      </c>
      <c r="C210" s="152" t="s">
        <v>1691</v>
      </c>
      <c r="D210" s="534">
        <v>2</v>
      </c>
      <c r="E210" s="52" t="s">
        <v>341</v>
      </c>
      <c r="F210" s="40" t="s">
        <v>1692</v>
      </c>
      <c r="G210" s="21"/>
    </row>
    <row r="211" spans="1:11" ht="124.5" customHeight="1">
      <c r="A211" s="18" t="s">
        <v>1693</v>
      </c>
      <c r="B211" s="23" t="s">
        <v>597</v>
      </c>
      <c r="C211" s="20" t="s">
        <v>1694</v>
      </c>
      <c r="D211" s="534">
        <v>2</v>
      </c>
      <c r="E211" s="52" t="s">
        <v>341</v>
      </c>
      <c r="F211" s="40" t="s">
        <v>1695</v>
      </c>
      <c r="G211" s="21"/>
    </row>
    <row r="212" spans="1:11" ht="32.25" customHeight="1">
      <c r="A212" s="18" t="s">
        <v>1696</v>
      </c>
      <c r="B212" s="125" t="s">
        <v>602</v>
      </c>
      <c r="C212" s="20" t="s">
        <v>603</v>
      </c>
      <c r="D212" s="534">
        <v>2</v>
      </c>
      <c r="E212" s="52" t="s">
        <v>341</v>
      </c>
      <c r="F212" s="40" t="s">
        <v>1697</v>
      </c>
      <c r="G212" s="53"/>
    </row>
    <row r="213" spans="1:11" ht="60.75" customHeight="1">
      <c r="A213" s="18" t="s">
        <v>605</v>
      </c>
      <c r="B213" s="125" t="s">
        <v>606</v>
      </c>
      <c r="C213" s="20" t="s">
        <v>1698</v>
      </c>
      <c r="D213" s="534">
        <v>2</v>
      </c>
      <c r="E213" s="52" t="s">
        <v>341</v>
      </c>
      <c r="F213" s="40" t="s">
        <v>1699</v>
      </c>
      <c r="G213" s="53"/>
    </row>
    <row r="214" spans="1:11" ht="120" customHeight="1">
      <c r="A214" s="18" t="s">
        <v>1700</v>
      </c>
      <c r="B214" s="23" t="s">
        <v>612</v>
      </c>
      <c r="C214" s="20" t="s">
        <v>1701</v>
      </c>
      <c r="D214" s="534">
        <v>2</v>
      </c>
      <c r="E214" s="52" t="s">
        <v>341</v>
      </c>
      <c r="F214" s="30" t="s">
        <v>1702</v>
      </c>
      <c r="G214" s="21"/>
    </row>
    <row r="215" spans="1:11" ht="91.5" customHeight="1">
      <c r="A215" s="18"/>
      <c r="B215" s="23"/>
      <c r="C215" s="20" t="s">
        <v>1703</v>
      </c>
      <c r="D215" s="534">
        <v>2</v>
      </c>
      <c r="E215" s="52" t="s">
        <v>341</v>
      </c>
      <c r="F215" s="30" t="s">
        <v>1704</v>
      </c>
      <c r="G215" s="21"/>
    </row>
    <row r="216" spans="1:11" ht="36" customHeight="1">
      <c r="A216" s="153" t="s">
        <v>109</v>
      </c>
      <c r="B216" s="933" t="s">
        <v>108</v>
      </c>
      <c r="C216" s="1089"/>
      <c r="D216" s="1090"/>
      <c r="E216" s="1090"/>
      <c r="F216" s="1091"/>
      <c r="G216" s="1004"/>
      <c r="H216" s="29">
        <f>SUM(D217:D230)</f>
        <v>14</v>
      </c>
      <c r="I216" s="29">
        <f>COUNT(D217:D230)*2</f>
        <v>14</v>
      </c>
      <c r="J216" s="29">
        <f>H216*100/I216</f>
        <v>100</v>
      </c>
    </row>
    <row r="217" spans="1:11" ht="71.099999999999994" customHeight="1">
      <c r="A217" s="60" t="s">
        <v>1705</v>
      </c>
      <c r="B217" s="42" t="s">
        <v>1706</v>
      </c>
      <c r="C217" s="42" t="s">
        <v>1707</v>
      </c>
      <c r="D217" s="642">
        <v>2</v>
      </c>
      <c r="E217" s="535" t="s">
        <v>540</v>
      </c>
      <c r="F217" s="30" t="s">
        <v>1708</v>
      </c>
      <c r="G217" s="155"/>
    </row>
    <row r="218" spans="1:11" ht="76.5" customHeight="1">
      <c r="A218" s="60" t="s">
        <v>1709</v>
      </c>
      <c r="B218" s="50" t="s">
        <v>1710</v>
      </c>
      <c r="C218" s="42" t="s">
        <v>1711</v>
      </c>
      <c r="D218" s="621">
        <v>2</v>
      </c>
      <c r="E218" s="635" t="s">
        <v>540</v>
      </c>
      <c r="F218" s="30" t="s">
        <v>1712</v>
      </c>
      <c r="G218" s="157"/>
    </row>
    <row r="219" spans="1:11" ht="76.5" hidden="1" customHeight="1">
      <c r="A219" s="483" t="s">
        <v>3233</v>
      </c>
      <c r="B219" s="50" t="s">
        <v>3234</v>
      </c>
      <c r="C219" s="50" t="s">
        <v>6207</v>
      </c>
      <c r="D219" s="362"/>
      <c r="E219" s="26"/>
      <c r="F219" s="50" t="s">
        <v>6208</v>
      </c>
      <c r="G219" s="482"/>
      <c r="H219" s="99"/>
      <c r="I219" s="99"/>
      <c r="J219" s="99"/>
      <c r="K219" s="99"/>
    </row>
    <row r="220" spans="1:11" ht="76.5" hidden="1" customHeight="1">
      <c r="A220" s="483" t="s">
        <v>3235</v>
      </c>
      <c r="B220" s="50" t="s">
        <v>3236</v>
      </c>
      <c r="C220" s="50" t="s">
        <v>6209</v>
      </c>
      <c r="D220" s="362"/>
      <c r="E220" s="26"/>
      <c r="F220" s="50" t="s">
        <v>6210</v>
      </c>
      <c r="G220" s="482"/>
      <c r="H220" s="99"/>
      <c r="I220" s="99"/>
      <c r="J220" s="99"/>
      <c r="K220" s="99"/>
    </row>
    <row r="221" spans="1:11" ht="76.5" hidden="1" customHeight="1">
      <c r="A221" s="483" t="s">
        <v>3237</v>
      </c>
      <c r="B221" s="50" t="s">
        <v>3238</v>
      </c>
      <c r="C221" s="50" t="s">
        <v>6211</v>
      </c>
      <c r="D221" s="362"/>
      <c r="E221" s="26"/>
      <c r="F221" s="50" t="s">
        <v>6212</v>
      </c>
      <c r="G221" s="482"/>
      <c r="H221" s="99"/>
      <c r="I221" s="99"/>
      <c r="J221" s="99"/>
      <c r="K221" s="99"/>
    </row>
    <row r="222" spans="1:11" ht="76.5" hidden="1" customHeight="1">
      <c r="A222" s="483" t="s">
        <v>3239</v>
      </c>
      <c r="B222" s="50" t="s">
        <v>3240</v>
      </c>
      <c r="C222" s="50" t="s">
        <v>6213</v>
      </c>
      <c r="D222" s="362"/>
      <c r="E222" s="26"/>
      <c r="F222" s="50" t="s">
        <v>6214</v>
      </c>
      <c r="G222" s="482"/>
      <c r="H222" s="99"/>
      <c r="I222" s="99"/>
      <c r="J222" s="99"/>
      <c r="K222" s="99"/>
    </row>
    <row r="223" spans="1:11" ht="76.5" hidden="1" customHeight="1">
      <c r="A223" s="483" t="s">
        <v>3241</v>
      </c>
      <c r="B223" s="50" t="s">
        <v>6215</v>
      </c>
      <c r="C223" s="50" t="s">
        <v>6216</v>
      </c>
      <c r="D223" s="362"/>
      <c r="E223" s="26"/>
      <c r="F223" s="50" t="s">
        <v>6217</v>
      </c>
      <c r="G223" s="482"/>
      <c r="H223" s="99"/>
      <c r="I223" s="99"/>
      <c r="J223" s="99"/>
      <c r="K223" s="99"/>
    </row>
    <row r="224" spans="1:11" ht="76.5" hidden="1" customHeight="1">
      <c r="A224" s="483" t="s">
        <v>3243</v>
      </c>
      <c r="B224" s="50" t="s">
        <v>3244</v>
      </c>
      <c r="C224" s="50" t="s">
        <v>6218</v>
      </c>
      <c r="D224" s="362"/>
      <c r="E224" s="26"/>
      <c r="F224" s="50" t="s">
        <v>6219</v>
      </c>
      <c r="G224" s="482"/>
      <c r="H224" s="99"/>
      <c r="I224" s="99"/>
      <c r="J224" s="99"/>
      <c r="K224" s="99"/>
    </row>
    <row r="225" spans="1:11" ht="60" customHeight="1">
      <c r="A225" s="93" t="s">
        <v>1713</v>
      </c>
      <c r="B225" s="50" t="s">
        <v>1714</v>
      </c>
      <c r="C225" s="20" t="s">
        <v>1715</v>
      </c>
      <c r="D225" s="641">
        <v>2</v>
      </c>
      <c r="E225" s="636" t="s">
        <v>540</v>
      </c>
      <c r="F225" s="30" t="s">
        <v>1716</v>
      </c>
      <c r="G225" s="634"/>
    </row>
    <row r="226" spans="1:11" ht="70.5" customHeight="1">
      <c r="A226" s="43"/>
      <c r="B226" s="30"/>
      <c r="C226" s="158" t="s">
        <v>1717</v>
      </c>
      <c r="D226" s="641">
        <v>2</v>
      </c>
      <c r="E226" s="636" t="s">
        <v>540</v>
      </c>
      <c r="F226" s="30" t="s">
        <v>1716</v>
      </c>
      <c r="G226" s="634"/>
    </row>
    <row r="227" spans="1:11" ht="54.75" customHeight="1">
      <c r="A227" s="43"/>
      <c r="B227" s="30"/>
      <c r="C227" s="20" t="s">
        <v>1718</v>
      </c>
      <c r="D227" s="641">
        <v>2</v>
      </c>
      <c r="E227" s="636" t="s">
        <v>540</v>
      </c>
      <c r="F227" s="30" t="s">
        <v>1719</v>
      </c>
      <c r="G227" s="634"/>
    </row>
    <row r="228" spans="1:11" ht="44.25" customHeight="1">
      <c r="A228" s="93"/>
      <c r="B228" s="30"/>
      <c r="C228" s="20" t="s">
        <v>1720</v>
      </c>
      <c r="D228" s="641">
        <v>2</v>
      </c>
      <c r="E228" s="636" t="s">
        <v>255</v>
      </c>
      <c r="F228" s="30" t="s">
        <v>1716</v>
      </c>
      <c r="G228" s="634"/>
    </row>
    <row r="229" spans="1:11" ht="44.25" customHeight="1">
      <c r="A229" s="93" t="s">
        <v>1721</v>
      </c>
      <c r="B229" s="30" t="s">
        <v>1722</v>
      </c>
      <c r="C229" s="20" t="s">
        <v>1723</v>
      </c>
      <c r="D229" s="641">
        <v>2</v>
      </c>
      <c r="E229" s="636" t="s">
        <v>255</v>
      </c>
      <c r="F229" s="30" t="s">
        <v>1724</v>
      </c>
      <c r="G229" s="634"/>
    </row>
    <row r="230" spans="1:11" ht="149.44999999999999" hidden="1" customHeight="1">
      <c r="A230" s="483" t="s">
        <v>3251</v>
      </c>
      <c r="B230" s="50" t="s">
        <v>3252</v>
      </c>
      <c r="C230" s="50" t="s">
        <v>6221</v>
      </c>
      <c r="D230" s="362"/>
      <c r="E230" s="26"/>
      <c r="F230" s="50" t="s">
        <v>6222</v>
      </c>
      <c r="G230" s="482"/>
      <c r="H230" s="99"/>
      <c r="I230" s="99"/>
      <c r="J230" s="99"/>
      <c r="K230" s="99"/>
    </row>
    <row r="231" spans="1:11" ht="21">
      <c r="A231" s="112"/>
      <c r="B231" s="1077" t="s">
        <v>620</v>
      </c>
      <c r="C231" s="1078"/>
      <c r="D231" s="1077"/>
      <c r="E231" s="1077"/>
      <c r="F231" s="1079"/>
      <c r="G231" s="1077"/>
      <c r="H231" s="29">
        <f>H232+H237+H248+H254+H263+H271+H285+H267+H275+H278+H281+H290</f>
        <v>62</v>
      </c>
      <c r="I231" s="29">
        <f>I232+I237+I248+I254+I263+I271+I285+M234+I267+I275+I278+I281+I290</f>
        <v>62</v>
      </c>
      <c r="J231" s="29">
        <f>H231*100/I231</f>
        <v>100</v>
      </c>
    </row>
    <row r="232" spans="1:11" ht="40.35" customHeight="1">
      <c r="A232" s="159" t="s">
        <v>1725</v>
      </c>
      <c r="B232" s="989" t="s">
        <v>106</v>
      </c>
      <c r="C232" s="1086"/>
      <c r="D232" s="1087"/>
      <c r="E232" s="1087"/>
      <c r="F232" s="1088"/>
      <c r="G232" s="998"/>
      <c r="H232" s="29">
        <f>SUM(D233:D236)</f>
        <v>8</v>
      </c>
      <c r="I232" s="29">
        <f>COUNT(D233:D236)*2</f>
        <v>8</v>
      </c>
      <c r="J232" s="29">
        <f>H232*100/I232</f>
        <v>100</v>
      </c>
    </row>
    <row r="233" spans="1:11" ht="60" customHeight="1">
      <c r="A233" s="18" t="s">
        <v>1726</v>
      </c>
      <c r="B233" s="55" t="s">
        <v>622</v>
      </c>
      <c r="C233" s="20" t="s">
        <v>623</v>
      </c>
      <c r="D233" s="534">
        <v>2</v>
      </c>
      <c r="E233" s="52" t="s">
        <v>540</v>
      </c>
      <c r="F233" s="23" t="s">
        <v>1727</v>
      </c>
      <c r="G233" s="28"/>
    </row>
    <row r="234" spans="1:11" ht="60" customHeight="1">
      <c r="A234" s="18"/>
      <c r="B234" s="55"/>
      <c r="C234" s="20" t="s">
        <v>624</v>
      </c>
      <c r="D234" s="534">
        <v>2</v>
      </c>
      <c r="E234" s="52" t="s">
        <v>540</v>
      </c>
      <c r="F234" s="23" t="s">
        <v>1728</v>
      </c>
      <c r="G234" s="23"/>
    </row>
    <row r="235" spans="1:11" ht="75" customHeight="1">
      <c r="A235" s="18" t="s">
        <v>1729</v>
      </c>
      <c r="B235" s="23" t="s">
        <v>627</v>
      </c>
      <c r="C235" s="20" t="s">
        <v>628</v>
      </c>
      <c r="D235" s="534">
        <v>2</v>
      </c>
      <c r="E235" s="52" t="s">
        <v>629</v>
      </c>
      <c r="F235" s="23" t="s">
        <v>1730</v>
      </c>
      <c r="G235" s="21"/>
    </row>
    <row r="236" spans="1:11" ht="88.35" customHeight="1">
      <c r="A236" s="18" t="s">
        <v>1731</v>
      </c>
      <c r="B236" s="23" t="s">
        <v>631</v>
      </c>
      <c r="C236" s="20" t="s">
        <v>1732</v>
      </c>
      <c r="D236" s="534">
        <v>2</v>
      </c>
      <c r="E236" s="52" t="s">
        <v>379</v>
      </c>
      <c r="F236" s="23" t="s">
        <v>1733</v>
      </c>
      <c r="G236" s="21"/>
    </row>
    <row r="237" spans="1:11" ht="40.35" customHeight="1">
      <c r="A237" s="135" t="s">
        <v>1734</v>
      </c>
      <c r="B237" s="989" t="s">
        <v>104</v>
      </c>
      <c r="C237" s="1086"/>
      <c r="D237" s="1087"/>
      <c r="E237" s="1087"/>
      <c r="F237" s="1088"/>
      <c r="G237" s="998"/>
      <c r="H237" s="29">
        <f>SUM(D238:D247)</f>
        <v>16</v>
      </c>
      <c r="I237" s="29">
        <f>COUNT(D238:D247)*2</f>
        <v>16</v>
      </c>
      <c r="J237" s="29">
        <f>H237*100/I237</f>
        <v>100</v>
      </c>
    </row>
    <row r="238" spans="1:11" ht="77.25" customHeight="1">
      <c r="A238" s="18" t="s">
        <v>633</v>
      </c>
      <c r="B238" s="30" t="s">
        <v>634</v>
      </c>
      <c r="C238" s="42" t="s">
        <v>635</v>
      </c>
      <c r="D238" s="534">
        <v>2</v>
      </c>
      <c r="E238" s="52" t="s">
        <v>540</v>
      </c>
      <c r="F238" s="30" t="s">
        <v>1735</v>
      </c>
      <c r="G238" s="53"/>
    </row>
    <row r="239" spans="1:11" ht="31.5" hidden="1" customHeight="1">
      <c r="A239" s="27" t="s">
        <v>637</v>
      </c>
      <c r="B239" s="160" t="s">
        <v>638</v>
      </c>
      <c r="C239" s="26"/>
      <c r="D239" s="26"/>
      <c r="E239" s="28"/>
      <c r="F239" s="26"/>
      <c r="G239" s="26"/>
      <c r="H239" s="99"/>
      <c r="I239" s="99"/>
      <c r="J239" s="99"/>
      <c r="K239" s="99"/>
    </row>
    <row r="240" spans="1:11" ht="73.5" customHeight="1">
      <c r="A240" s="18" t="s">
        <v>1736</v>
      </c>
      <c r="B240" s="23" t="s">
        <v>640</v>
      </c>
      <c r="C240" s="20" t="s">
        <v>641</v>
      </c>
      <c r="D240" s="534">
        <v>2</v>
      </c>
      <c r="E240" s="52" t="s">
        <v>341</v>
      </c>
      <c r="F240" s="23" t="s">
        <v>1737</v>
      </c>
      <c r="G240" s="21"/>
    </row>
    <row r="241" spans="1:11" ht="63" customHeight="1">
      <c r="A241" s="18"/>
      <c r="B241" s="23"/>
      <c r="C241" s="20" t="s">
        <v>1738</v>
      </c>
      <c r="D241" s="534">
        <v>2</v>
      </c>
      <c r="E241" s="52" t="s">
        <v>341</v>
      </c>
      <c r="F241" s="23" t="s">
        <v>1739</v>
      </c>
      <c r="G241" s="21"/>
    </row>
    <row r="242" spans="1:11" ht="31.5" customHeight="1">
      <c r="A242" s="18" t="s">
        <v>1740</v>
      </c>
      <c r="B242" s="23" t="s">
        <v>644</v>
      </c>
      <c r="C242" s="20" t="s">
        <v>1741</v>
      </c>
      <c r="D242" s="534">
        <v>2</v>
      </c>
      <c r="E242" s="52" t="s">
        <v>377</v>
      </c>
      <c r="F242" s="23" t="s">
        <v>1742</v>
      </c>
      <c r="G242" s="21"/>
    </row>
    <row r="243" spans="1:11" ht="92.25" customHeight="1">
      <c r="A243" s="18" t="s">
        <v>1743</v>
      </c>
      <c r="B243" s="55" t="s">
        <v>650</v>
      </c>
      <c r="C243" s="20" t="s">
        <v>1744</v>
      </c>
      <c r="D243" s="534">
        <v>2</v>
      </c>
      <c r="E243" s="637" t="s">
        <v>540</v>
      </c>
      <c r="F243" s="23" t="s">
        <v>1745</v>
      </c>
      <c r="G243" s="21"/>
    </row>
    <row r="244" spans="1:11" ht="47.25" customHeight="1">
      <c r="A244" s="18"/>
      <c r="B244" s="55"/>
      <c r="C244" s="20" t="s">
        <v>1746</v>
      </c>
      <c r="D244" s="534">
        <v>2</v>
      </c>
      <c r="E244" s="52" t="s">
        <v>653</v>
      </c>
      <c r="F244" s="23" t="s">
        <v>1747</v>
      </c>
      <c r="G244" s="21"/>
    </row>
    <row r="245" spans="1:11" ht="45" customHeight="1">
      <c r="A245" s="18" t="s">
        <v>1748</v>
      </c>
      <c r="B245" s="23" t="s">
        <v>657</v>
      </c>
      <c r="C245" s="20" t="s">
        <v>1749</v>
      </c>
      <c r="D245" s="534">
        <v>2</v>
      </c>
      <c r="E245" s="52" t="s">
        <v>1750</v>
      </c>
      <c r="F245" s="23" t="s">
        <v>661</v>
      </c>
      <c r="G245" s="21"/>
    </row>
    <row r="246" spans="1:11" ht="75.75" customHeight="1">
      <c r="A246" s="18" t="s">
        <v>1751</v>
      </c>
      <c r="B246" s="23" t="s">
        <v>663</v>
      </c>
      <c r="C246" s="20" t="s">
        <v>664</v>
      </c>
      <c r="D246" s="534">
        <v>2</v>
      </c>
      <c r="E246" s="52" t="s">
        <v>377</v>
      </c>
      <c r="F246" s="23" t="s">
        <v>1752</v>
      </c>
      <c r="G246" s="21"/>
    </row>
    <row r="247" spans="1:11" ht="31.5" hidden="1" customHeight="1">
      <c r="A247" s="27" t="s">
        <v>1753</v>
      </c>
      <c r="B247" s="114" t="s">
        <v>667</v>
      </c>
      <c r="C247" s="23"/>
      <c r="D247" s="21"/>
      <c r="E247" s="28"/>
      <c r="F247" s="26"/>
      <c r="G247" s="53"/>
      <c r="H247" s="99"/>
      <c r="I247" s="99"/>
      <c r="J247" s="99"/>
      <c r="K247" s="99"/>
    </row>
    <row r="248" spans="1:11" ht="40.35" customHeight="1">
      <c r="A248" s="135" t="s">
        <v>1754</v>
      </c>
      <c r="B248" s="989" t="s">
        <v>102</v>
      </c>
      <c r="C248" s="1086"/>
      <c r="D248" s="1087"/>
      <c r="E248" s="1087"/>
      <c r="F248" s="1088"/>
      <c r="G248" s="998"/>
      <c r="H248" s="29">
        <f>SUM(D249:D253)</f>
        <v>10</v>
      </c>
      <c r="I248" s="29">
        <f>COUNT(D249:D253)*2</f>
        <v>10</v>
      </c>
      <c r="J248" s="29">
        <f>H248*100/I248</f>
        <v>100</v>
      </c>
    </row>
    <row r="249" spans="1:11" ht="47.25" customHeight="1">
      <c r="A249" s="18" t="s">
        <v>1755</v>
      </c>
      <c r="B249" s="23" t="s">
        <v>670</v>
      </c>
      <c r="C249" s="133" t="s">
        <v>1756</v>
      </c>
      <c r="D249" s="534">
        <v>2</v>
      </c>
      <c r="E249" s="52" t="s">
        <v>341</v>
      </c>
      <c r="F249" s="23" t="s">
        <v>1757</v>
      </c>
      <c r="G249" s="21"/>
    </row>
    <row r="250" spans="1:11" ht="60.75" customHeight="1">
      <c r="A250" s="18" t="s">
        <v>1758</v>
      </c>
      <c r="B250" s="23" t="s">
        <v>675</v>
      </c>
      <c r="C250" s="20" t="s">
        <v>1759</v>
      </c>
      <c r="D250" s="534">
        <v>2</v>
      </c>
      <c r="E250" s="52" t="s">
        <v>341</v>
      </c>
      <c r="F250" s="23" t="s">
        <v>1760</v>
      </c>
      <c r="G250" s="21"/>
    </row>
    <row r="251" spans="1:11" ht="105.75" customHeight="1">
      <c r="A251" s="18" t="s">
        <v>677</v>
      </c>
      <c r="B251" s="23" t="s">
        <v>678</v>
      </c>
      <c r="C251" s="20" t="s">
        <v>679</v>
      </c>
      <c r="D251" s="534">
        <v>2</v>
      </c>
      <c r="E251" s="52" t="s">
        <v>680</v>
      </c>
      <c r="F251" s="23" t="s">
        <v>1761</v>
      </c>
      <c r="G251" s="21"/>
    </row>
    <row r="252" spans="1:11" ht="50.1" customHeight="1">
      <c r="A252" s="18" t="s">
        <v>1762</v>
      </c>
      <c r="B252" s="23" t="s">
        <v>684</v>
      </c>
      <c r="C252" s="20" t="s">
        <v>1763</v>
      </c>
      <c r="D252" s="534">
        <v>2</v>
      </c>
      <c r="E252" s="52" t="s">
        <v>341</v>
      </c>
      <c r="F252" s="23" t="s">
        <v>1764</v>
      </c>
      <c r="G252" s="21"/>
    </row>
    <row r="253" spans="1:11" ht="59.1" customHeight="1">
      <c r="A253" s="18" t="s">
        <v>688</v>
      </c>
      <c r="B253" s="161" t="s">
        <v>689</v>
      </c>
      <c r="C253" s="20" t="s">
        <v>690</v>
      </c>
      <c r="D253" s="534">
        <v>2</v>
      </c>
      <c r="E253" s="52" t="s">
        <v>420</v>
      </c>
      <c r="F253" s="30" t="s">
        <v>1765</v>
      </c>
      <c r="G253" s="53"/>
    </row>
    <row r="254" spans="1:11" ht="40.35" customHeight="1">
      <c r="A254" s="135" t="s">
        <v>1766</v>
      </c>
      <c r="B254" s="989" t="s">
        <v>100</v>
      </c>
      <c r="C254" s="1086"/>
      <c r="D254" s="1087"/>
      <c r="E254" s="1087"/>
      <c r="F254" s="1088"/>
      <c r="G254" s="998"/>
      <c r="H254" s="29">
        <f>SUM(D255:D262)</f>
        <v>14</v>
      </c>
      <c r="I254" s="29">
        <f>COUNT(D255:D262)*2</f>
        <v>14</v>
      </c>
      <c r="J254" s="29">
        <f>H254*100/I254</f>
        <v>100</v>
      </c>
    </row>
    <row r="255" spans="1:11" ht="96" customHeight="1">
      <c r="A255" s="18" t="s">
        <v>691</v>
      </c>
      <c r="B255" s="55" t="s">
        <v>1767</v>
      </c>
      <c r="C255" s="42" t="s">
        <v>1768</v>
      </c>
      <c r="D255" s="534">
        <v>2</v>
      </c>
      <c r="E255" s="52" t="s">
        <v>341</v>
      </c>
      <c r="F255" s="23" t="s">
        <v>1769</v>
      </c>
      <c r="G255" s="21"/>
    </row>
    <row r="256" spans="1:11" ht="60" customHeight="1">
      <c r="A256" s="18" t="s">
        <v>1770</v>
      </c>
      <c r="B256" s="55" t="s">
        <v>696</v>
      </c>
      <c r="C256" s="42" t="s">
        <v>697</v>
      </c>
      <c r="D256" s="534">
        <v>2</v>
      </c>
      <c r="E256" s="52" t="s">
        <v>341</v>
      </c>
      <c r="F256" s="30" t="s">
        <v>1771</v>
      </c>
      <c r="G256" s="21"/>
    </row>
    <row r="257" spans="1:11" ht="45" customHeight="1">
      <c r="A257" s="18"/>
      <c r="B257" s="55"/>
      <c r="C257" s="42" t="s">
        <v>700</v>
      </c>
      <c r="D257" s="534">
        <v>2</v>
      </c>
      <c r="E257" s="52" t="s">
        <v>341</v>
      </c>
      <c r="F257" s="23" t="s">
        <v>1772</v>
      </c>
      <c r="G257" s="21"/>
    </row>
    <row r="258" spans="1:11" ht="60" customHeight="1">
      <c r="A258" s="18" t="s">
        <v>1773</v>
      </c>
      <c r="B258" s="23" t="s">
        <v>702</v>
      </c>
      <c r="C258" s="151" t="s">
        <v>1774</v>
      </c>
      <c r="D258" s="534">
        <v>2</v>
      </c>
      <c r="E258" s="52" t="s">
        <v>341</v>
      </c>
      <c r="F258" s="30" t="s">
        <v>1775</v>
      </c>
      <c r="G258" s="21"/>
    </row>
    <row r="259" spans="1:11" ht="49.5" customHeight="1">
      <c r="A259" s="18"/>
      <c r="B259" s="23"/>
      <c r="C259" s="42" t="s">
        <v>1776</v>
      </c>
      <c r="D259" s="534">
        <v>2</v>
      </c>
      <c r="E259" s="52" t="s">
        <v>341</v>
      </c>
      <c r="F259" s="23" t="s">
        <v>1777</v>
      </c>
      <c r="G259" s="21"/>
    </row>
    <row r="260" spans="1:11" ht="31.5" hidden="1" customHeight="1">
      <c r="A260" s="27" t="s">
        <v>707</v>
      </c>
      <c r="B260" s="114" t="s">
        <v>708</v>
      </c>
      <c r="C260" s="26"/>
      <c r="D260" s="26"/>
      <c r="E260" s="28"/>
      <c r="F260" s="26"/>
      <c r="G260" s="26"/>
      <c r="H260" s="99"/>
      <c r="I260" s="99"/>
      <c r="J260" s="99"/>
      <c r="K260" s="99"/>
    </row>
    <row r="261" spans="1:11" ht="31.5" customHeight="1">
      <c r="A261" s="18" t="s">
        <v>1778</v>
      </c>
      <c r="B261" s="23" t="s">
        <v>710</v>
      </c>
      <c r="C261" s="20" t="s">
        <v>1779</v>
      </c>
      <c r="D261" s="534">
        <v>2</v>
      </c>
      <c r="E261" s="52" t="s">
        <v>341</v>
      </c>
      <c r="F261" s="23" t="s">
        <v>1780</v>
      </c>
      <c r="G261" s="21"/>
    </row>
    <row r="262" spans="1:11" ht="31.5" customHeight="1">
      <c r="A262" s="18" t="s">
        <v>712</v>
      </c>
      <c r="B262" s="23" t="s">
        <v>713</v>
      </c>
      <c r="C262" s="20" t="s">
        <v>714</v>
      </c>
      <c r="D262" s="534">
        <v>2</v>
      </c>
      <c r="E262" s="52" t="s">
        <v>341</v>
      </c>
      <c r="F262" s="23" t="s">
        <v>1781</v>
      </c>
      <c r="G262" s="21"/>
    </row>
    <row r="263" spans="1:11" ht="40.35" customHeight="1">
      <c r="A263" s="135" t="s">
        <v>1782</v>
      </c>
      <c r="B263" s="1080" t="s">
        <v>98</v>
      </c>
      <c r="C263" s="1081"/>
      <c r="D263" s="1082"/>
      <c r="E263" s="1082"/>
      <c r="F263" s="1083"/>
      <c r="G263" s="1084"/>
      <c r="H263" s="29">
        <f>SUM(D264:D266)</f>
        <v>4</v>
      </c>
      <c r="I263" s="29">
        <f>COUNT(D264:D266)*2</f>
        <v>4</v>
      </c>
      <c r="J263" s="29">
        <f>H263*100/I263</f>
        <v>100</v>
      </c>
    </row>
    <row r="264" spans="1:11" ht="47.25" customHeight="1">
      <c r="A264" s="18" t="s">
        <v>1783</v>
      </c>
      <c r="B264" s="23" t="s">
        <v>716</v>
      </c>
      <c r="C264" s="20" t="s">
        <v>1784</v>
      </c>
      <c r="D264" s="534">
        <v>2</v>
      </c>
      <c r="E264" s="52" t="s">
        <v>379</v>
      </c>
      <c r="F264" s="23" t="s">
        <v>1785</v>
      </c>
      <c r="G264" s="21"/>
    </row>
    <row r="265" spans="1:11" ht="47.25" customHeight="1">
      <c r="A265" s="18" t="s">
        <v>1786</v>
      </c>
      <c r="B265" s="23" t="s">
        <v>719</v>
      </c>
      <c r="C265" s="20" t="s">
        <v>1787</v>
      </c>
      <c r="D265" s="534">
        <v>2</v>
      </c>
      <c r="E265" s="52" t="s">
        <v>379</v>
      </c>
      <c r="F265" s="23" t="s">
        <v>1788</v>
      </c>
      <c r="G265" s="21"/>
    </row>
    <row r="266" spans="1:11" ht="47.25" hidden="1" customHeight="1">
      <c r="A266" s="162" t="s">
        <v>723</v>
      </c>
      <c r="B266" s="55" t="s">
        <v>724</v>
      </c>
      <c r="C266" s="23" t="s">
        <v>725</v>
      </c>
      <c r="D266" s="21"/>
      <c r="E266" s="28"/>
      <c r="F266" s="23"/>
      <c r="G266" s="21"/>
      <c r="H266" s="99"/>
      <c r="I266" s="99"/>
      <c r="J266" s="99"/>
      <c r="K266" s="99"/>
    </row>
    <row r="267" spans="1:11" ht="40.35" hidden="1" customHeight="1">
      <c r="A267" s="162" t="s">
        <v>97</v>
      </c>
      <c r="B267" s="989" t="s">
        <v>96</v>
      </c>
      <c r="C267" s="997"/>
      <c r="D267" s="997"/>
      <c r="E267" s="997"/>
      <c r="F267" s="997"/>
      <c r="G267" s="998"/>
      <c r="H267" s="99">
        <f>SUM(D268:D270)</f>
        <v>0</v>
      </c>
      <c r="I267" s="99">
        <f>COUNT(D268:D270)*2</f>
        <v>0</v>
      </c>
      <c r="J267" s="99"/>
      <c r="K267" s="99"/>
    </row>
    <row r="268" spans="1:11" ht="31.5" hidden="1" customHeight="1">
      <c r="A268" s="68" t="s">
        <v>726</v>
      </c>
      <c r="B268" s="114" t="s">
        <v>727</v>
      </c>
      <c r="C268" s="26"/>
      <c r="D268" s="26"/>
      <c r="E268" s="28"/>
      <c r="F268" s="26"/>
      <c r="G268" s="26"/>
      <c r="H268" s="99"/>
      <c r="I268" s="99"/>
      <c r="J268" s="99"/>
      <c r="K268" s="99"/>
    </row>
    <row r="269" spans="1:11" ht="31.5" hidden="1" customHeight="1">
      <c r="A269" s="68" t="s">
        <v>728</v>
      </c>
      <c r="B269" s="114" t="s">
        <v>729</v>
      </c>
      <c r="C269" s="26"/>
      <c r="D269" s="26"/>
      <c r="E269" s="28"/>
      <c r="F269" s="26"/>
      <c r="G269" s="26"/>
      <c r="H269" s="99"/>
      <c r="I269" s="99"/>
      <c r="J269" s="99"/>
      <c r="K269" s="99"/>
    </row>
    <row r="270" spans="1:11" ht="60" hidden="1" customHeight="1">
      <c r="A270" s="68" t="s">
        <v>730</v>
      </c>
      <c r="B270" s="23" t="s">
        <v>731</v>
      </c>
      <c r="C270" s="26"/>
      <c r="D270" s="26"/>
      <c r="E270" s="28"/>
      <c r="F270" s="26"/>
      <c r="G270" s="26"/>
      <c r="H270" s="99"/>
      <c r="I270" s="99"/>
      <c r="J270" s="99"/>
      <c r="K270" s="99"/>
    </row>
    <row r="271" spans="1:11" ht="40.35" customHeight="1">
      <c r="A271" s="135" t="s">
        <v>1789</v>
      </c>
      <c r="B271" s="989" t="s">
        <v>94</v>
      </c>
      <c r="C271" s="1086"/>
      <c r="D271" s="1087"/>
      <c r="E271" s="1087"/>
      <c r="F271" s="1088"/>
      <c r="G271" s="998"/>
      <c r="H271" s="29">
        <f>SUM(D272:D274)</f>
        <v>4</v>
      </c>
      <c r="I271" s="29">
        <f>COUNT(D272:D274)*2</f>
        <v>4</v>
      </c>
      <c r="J271" s="29">
        <f>H271*100/I271</f>
        <v>100</v>
      </c>
    </row>
    <row r="272" spans="1:11" ht="62.1" customHeight="1">
      <c r="A272" s="18" t="s">
        <v>1790</v>
      </c>
      <c r="B272" s="23" t="s">
        <v>733</v>
      </c>
      <c r="C272" s="20" t="s">
        <v>1791</v>
      </c>
      <c r="D272" s="534">
        <v>2</v>
      </c>
      <c r="E272" s="52" t="s">
        <v>377</v>
      </c>
      <c r="F272" s="23" t="s">
        <v>1792</v>
      </c>
      <c r="G272" s="21"/>
    </row>
    <row r="273" spans="1:11" ht="47.25" hidden="1" customHeight="1">
      <c r="A273" s="27" t="s">
        <v>1793</v>
      </c>
      <c r="B273" s="114" t="s">
        <v>736</v>
      </c>
      <c r="C273" s="26"/>
      <c r="D273" s="53"/>
      <c r="E273" s="28"/>
      <c r="F273" s="26"/>
      <c r="G273" s="53"/>
      <c r="H273" s="99"/>
      <c r="I273" s="99"/>
      <c r="J273" s="99"/>
      <c r="K273" s="99"/>
    </row>
    <row r="274" spans="1:11" ht="79.5" customHeight="1">
      <c r="A274" s="18" t="s">
        <v>738</v>
      </c>
      <c r="B274" s="23" t="s">
        <v>739</v>
      </c>
      <c r="C274" s="42" t="s">
        <v>1794</v>
      </c>
      <c r="D274" s="534">
        <v>2</v>
      </c>
      <c r="E274" s="52" t="s">
        <v>540</v>
      </c>
      <c r="F274" s="123" t="s">
        <v>1795</v>
      </c>
      <c r="G274" s="26"/>
    </row>
    <row r="275" spans="1:11" ht="40.35" hidden="1" customHeight="1">
      <c r="A275" s="162" t="s">
        <v>93</v>
      </c>
      <c r="B275" s="989" t="s">
        <v>92</v>
      </c>
      <c r="C275" s="997"/>
      <c r="D275" s="997"/>
      <c r="E275" s="997"/>
      <c r="F275" s="997"/>
      <c r="G275" s="998"/>
      <c r="H275" s="99">
        <f>SUM(D276:D277)</f>
        <v>0</v>
      </c>
      <c r="I275" s="99">
        <f>COUNT(D276:D277)*2</f>
        <v>0</v>
      </c>
      <c r="J275" s="99"/>
      <c r="K275" s="99"/>
    </row>
    <row r="276" spans="1:11" ht="47.25" hidden="1" customHeight="1">
      <c r="A276" s="27" t="s">
        <v>741</v>
      </c>
      <c r="B276" s="114" t="s">
        <v>742</v>
      </c>
      <c r="C276" s="26"/>
      <c r="D276" s="26"/>
      <c r="E276" s="28"/>
      <c r="F276" s="26"/>
      <c r="G276" s="26"/>
      <c r="H276" s="99"/>
      <c r="I276" s="99"/>
      <c r="J276" s="99"/>
      <c r="K276" s="99"/>
    </row>
    <row r="277" spans="1:11" ht="47.25" hidden="1" customHeight="1">
      <c r="A277" s="27" t="s">
        <v>743</v>
      </c>
      <c r="B277" s="19" t="s">
        <v>744</v>
      </c>
      <c r="C277" s="26"/>
      <c r="D277" s="26"/>
      <c r="E277" s="28"/>
      <c r="F277" s="26"/>
      <c r="G277" s="26"/>
      <c r="H277" s="99"/>
      <c r="I277" s="99"/>
      <c r="J277" s="99"/>
      <c r="K277" s="99"/>
    </row>
    <row r="278" spans="1:11" ht="40.35" hidden="1" customHeight="1">
      <c r="A278" s="163" t="s">
        <v>91</v>
      </c>
      <c r="B278" s="989" t="s">
        <v>90</v>
      </c>
      <c r="C278" s="997"/>
      <c r="D278" s="997"/>
      <c r="E278" s="997"/>
      <c r="F278" s="997"/>
      <c r="G278" s="998"/>
      <c r="H278" s="99">
        <f>SUM(D279:D280)</f>
        <v>0</v>
      </c>
      <c r="I278" s="99">
        <f>COUNT(D279:D280)*2</f>
        <v>0</v>
      </c>
      <c r="J278" s="99"/>
      <c r="K278" s="99"/>
    </row>
    <row r="279" spans="1:11" ht="31.5" hidden="1" customHeight="1">
      <c r="A279" s="27" t="s">
        <v>745</v>
      </c>
      <c r="B279" s="114" t="s">
        <v>746</v>
      </c>
      <c r="C279" s="26"/>
      <c r="D279" s="26"/>
      <c r="E279" s="28"/>
      <c r="F279" s="26"/>
      <c r="G279" s="26"/>
      <c r="H279" s="99"/>
      <c r="I279" s="99"/>
      <c r="J279" s="99"/>
      <c r="K279" s="99"/>
    </row>
    <row r="280" spans="1:11" ht="47.25" hidden="1" customHeight="1">
      <c r="A280" s="27" t="s">
        <v>747</v>
      </c>
      <c r="B280" s="114" t="s">
        <v>748</v>
      </c>
      <c r="C280" s="26"/>
      <c r="D280" s="26"/>
      <c r="E280" s="28"/>
      <c r="F280" s="26"/>
      <c r="G280" s="26"/>
      <c r="H280" s="99"/>
      <c r="I280" s="99"/>
      <c r="J280" s="99"/>
      <c r="K280" s="99"/>
    </row>
    <row r="281" spans="1:11" ht="40.35" hidden="1" customHeight="1">
      <c r="A281" s="162" t="s">
        <v>1796</v>
      </c>
      <c r="B281" s="989" t="s">
        <v>1797</v>
      </c>
      <c r="C281" s="997"/>
      <c r="D281" s="997"/>
      <c r="E281" s="997"/>
      <c r="F281" s="997"/>
      <c r="G281" s="998"/>
      <c r="H281" s="99">
        <f>SUM(D282:D284)</f>
        <v>0</v>
      </c>
      <c r="I281" s="99">
        <f>COUNT(D282:D284)*2</f>
        <v>0</v>
      </c>
      <c r="J281" s="99"/>
      <c r="K281" s="99"/>
    </row>
    <row r="282" spans="1:11" ht="47.25" hidden="1" customHeight="1">
      <c r="A282" s="27" t="s">
        <v>1798</v>
      </c>
      <c r="B282" s="114" t="s">
        <v>1799</v>
      </c>
      <c r="C282" s="26"/>
      <c r="D282" s="26"/>
      <c r="E282" s="28"/>
      <c r="F282" s="26"/>
      <c r="G282" s="26"/>
      <c r="H282" s="99"/>
      <c r="I282" s="99"/>
      <c r="J282" s="99"/>
      <c r="K282" s="99"/>
    </row>
    <row r="283" spans="1:11" ht="47.25" hidden="1" customHeight="1">
      <c r="A283" s="27" t="s">
        <v>752</v>
      </c>
      <c r="B283" s="114" t="s">
        <v>753</v>
      </c>
      <c r="C283" s="26"/>
      <c r="D283" s="26"/>
      <c r="E283" s="28"/>
      <c r="F283" s="26"/>
      <c r="G283" s="26"/>
      <c r="H283" s="99"/>
      <c r="I283" s="99"/>
      <c r="J283" s="99"/>
      <c r="K283" s="99"/>
    </row>
    <row r="284" spans="1:11" ht="32.25" hidden="1" customHeight="1">
      <c r="A284" s="27" t="s">
        <v>1800</v>
      </c>
      <c r="B284" s="160" t="s">
        <v>755</v>
      </c>
      <c r="C284" s="26"/>
      <c r="D284" s="26"/>
      <c r="E284" s="28"/>
      <c r="F284" s="26"/>
      <c r="G284" s="26"/>
      <c r="H284" s="99"/>
      <c r="I284" s="99"/>
      <c r="J284" s="99"/>
      <c r="K284" s="99"/>
    </row>
    <row r="285" spans="1:11" ht="40.35" customHeight="1">
      <c r="A285" s="135" t="s">
        <v>1801</v>
      </c>
      <c r="B285" s="989" t="s">
        <v>1802</v>
      </c>
      <c r="C285" s="1086"/>
      <c r="D285" s="1087"/>
      <c r="E285" s="1087"/>
      <c r="F285" s="1088"/>
      <c r="G285" s="998"/>
      <c r="H285" s="29">
        <f>SUM(D286:D289)</f>
        <v>6</v>
      </c>
      <c r="I285" s="29">
        <f>COUNT(D286:D289)*2</f>
        <v>6</v>
      </c>
      <c r="J285" s="29">
        <f>H285*100/I285</f>
        <v>100</v>
      </c>
    </row>
    <row r="286" spans="1:11" ht="31.5" hidden="1" customHeight="1">
      <c r="A286" s="27" t="s">
        <v>1803</v>
      </c>
      <c r="B286" s="19" t="s">
        <v>758</v>
      </c>
      <c r="C286" s="19"/>
      <c r="D286" s="21"/>
      <c r="E286" s="28"/>
      <c r="F286" s="22"/>
      <c r="G286" s="21"/>
      <c r="H286" s="99"/>
      <c r="I286" s="99"/>
      <c r="J286" s="99"/>
      <c r="K286" s="99"/>
    </row>
    <row r="287" spans="1:11" ht="47.25" customHeight="1">
      <c r="A287" s="18" t="s">
        <v>1804</v>
      </c>
      <c r="B287" s="23" t="s">
        <v>1805</v>
      </c>
      <c r="C287" s="20" t="s">
        <v>762</v>
      </c>
      <c r="D287" s="534">
        <v>2</v>
      </c>
      <c r="E287" s="52" t="s">
        <v>653</v>
      </c>
      <c r="F287" s="23" t="s">
        <v>763</v>
      </c>
      <c r="G287" s="21"/>
    </row>
    <row r="288" spans="1:11" ht="47.25" customHeight="1">
      <c r="A288" s="18"/>
      <c r="B288" s="23"/>
      <c r="C288" s="20" t="s">
        <v>1806</v>
      </c>
      <c r="D288" s="534">
        <v>2</v>
      </c>
      <c r="E288" s="52" t="s">
        <v>653</v>
      </c>
      <c r="F288" s="7" t="s">
        <v>1807</v>
      </c>
      <c r="G288" s="21"/>
    </row>
    <row r="289" spans="1:11" ht="60" customHeight="1">
      <c r="A289" s="18" t="s">
        <v>1808</v>
      </c>
      <c r="B289" s="23" t="s">
        <v>766</v>
      </c>
      <c r="C289" s="57" t="s">
        <v>767</v>
      </c>
      <c r="D289" s="534">
        <v>2</v>
      </c>
      <c r="E289" s="52" t="s">
        <v>341</v>
      </c>
      <c r="F289" s="23" t="s">
        <v>1809</v>
      </c>
      <c r="G289" s="21"/>
    </row>
    <row r="290" spans="1:11" ht="60" hidden="1" customHeight="1">
      <c r="A290" s="27" t="s">
        <v>85</v>
      </c>
      <c r="B290" s="915" t="s">
        <v>84</v>
      </c>
      <c r="C290" s="915"/>
      <c r="D290" s="915"/>
      <c r="E290" s="915"/>
      <c r="F290" s="915"/>
      <c r="G290" s="915"/>
      <c r="H290" s="99">
        <f>SUM(D291:D292)</f>
        <v>0</v>
      </c>
      <c r="I290" s="99">
        <f>SUM(D291:D292)*2</f>
        <v>0</v>
      </c>
      <c r="J290" s="99"/>
      <c r="K290" s="99"/>
    </row>
    <row r="291" spans="1:11" ht="75" hidden="1" customHeight="1">
      <c r="A291" s="27" t="s">
        <v>768</v>
      </c>
      <c r="B291" s="71" t="s">
        <v>769</v>
      </c>
      <c r="C291" s="50"/>
      <c r="D291" s="53"/>
      <c r="E291" s="28"/>
      <c r="F291" s="30"/>
      <c r="G291" s="21"/>
      <c r="H291" s="99"/>
      <c r="I291" s="99"/>
      <c r="J291" s="99"/>
      <c r="K291" s="99"/>
    </row>
    <row r="292" spans="1:11" ht="30" hidden="1" customHeight="1">
      <c r="A292" s="32" t="s">
        <v>772</v>
      </c>
      <c r="B292" s="164" t="s">
        <v>773</v>
      </c>
      <c r="C292" s="127"/>
      <c r="D292" s="127"/>
      <c r="E292" s="34"/>
      <c r="F292" s="127"/>
      <c r="G292" s="127"/>
      <c r="H292" s="99"/>
      <c r="I292" s="99"/>
      <c r="J292" s="99"/>
      <c r="K292" s="99"/>
    </row>
    <row r="293" spans="1:11" ht="21">
      <c r="A293" s="112"/>
      <c r="B293" s="1077" t="s">
        <v>774</v>
      </c>
      <c r="C293" s="1078"/>
      <c r="D293" s="1077"/>
      <c r="E293" s="1077"/>
      <c r="F293" s="1079"/>
      <c r="G293" s="1077"/>
      <c r="H293" s="29">
        <f>H294+H300+H306+H318+H325+H328+H332+H341+H365+H369+H389+H402+H440+H351+H355+H359+H380+H384+H395+H451+H462+H469+H475</f>
        <v>184</v>
      </c>
      <c r="I293" s="29">
        <f>I294+I300+I306+I318+I325+I328+I332+I341+I365+I369+I389+I402+I440+ I351+I355+I359+I380+I384+I395+I451+I462+I469+I475</f>
        <v>184</v>
      </c>
      <c r="J293" s="29">
        <f>H293*100/I293</f>
        <v>100</v>
      </c>
    </row>
    <row r="294" spans="1:11" ht="40.35" customHeight="1">
      <c r="A294" s="159" t="s">
        <v>1810</v>
      </c>
      <c r="B294" s="1080" t="s">
        <v>82</v>
      </c>
      <c r="C294" s="1081"/>
      <c r="D294" s="1082"/>
      <c r="E294" s="1082"/>
      <c r="F294" s="1083"/>
      <c r="G294" s="1084"/>
      <c r="H294" s="29">
        <f>SUM(D295:D299)</f>
        <v>8</v>
      </c>
      <c r="I294" s="29">
        <f>COUNT(D295:D299)*2</f>
        <v>8</v>
      </c>
      <c r="J294" s="29">
        <f>H294*100/I294</f>
        <v>100</v>
      </c>
    </row>
    <row r="295" spans="1:11" ht="73.5" customHeight="1">
      <c r="A295" s="18" t="s">
        <v>1811</v>
      </c>
      <c r="B295" s="125" t="s">
        <v>776</v>
      </c>
      <c r="C295" s="20" t="s">
        <v>1812</v>
      </c>
      <c r="D295" s="618">
        <v>2</v>
      </c>
      <c r="E295" s="52" t="s">
        <v>648</v>
      </c>
      <c r="F295" s="23" t="s">
        <v>1813</v>
      </c>
      <c r="G295" s="53"/>
    </row>
    <row r="296" spans="1:11" ht="31.5" hidden="1" customHeight="1">
      <c r="A296" s="27" t="s">
        <v>780</v>
      </c>
      <c r="B296" s="116" t="s">
        <v>781</v>
      </c>
      <c r="C296" s="114"/>
      <c r="D296" s="26"/>
      <c r="E296" s="28"/>
      <c r="F296" s="26"/>
      <c r="G296" s="26"/>
      <c r="H296" s="99"/>
      <c r="I296" s="99"/>
      <c r="J296" s="99"/>
      <c r="K296" s="99"/>
    </row>
    <row r="297" spans="1:11" ht="55.5" customHeight="1">
      <c r="A297" s="18" t="s">
        <v>1814</v>
      </c>
      <c r="B297" s="23" t="s">
        <v>783</v>
      </c>
      <c r="C297" s="20" t="s">
        <v>1815</v>
      </c>
      <c r="D297" s="618">
        <v>2</v>
      </c>
      <c r="E297" s="52" t="s">
        <v>1750</v>
      </c>
      <c r="F297" s="23" t="s">
        <v>787</v>
      </c>
      <c r="G297" s="21"/>
    </row>
    <row r="298" spans="1:11" ht="45" customHeight="1">
      <c r="A298" s="18"/>
      <c r="B298" s="23"/>
      <c r="C298" s="42" t="s">
        <v>1816</v>
      </c>
      <c r="D298" s="618">
        <v>2</v>
      </c>
      <c r="E298" s="52" t="s">
        <v>1817</v>
      </c>
      <c r="F298" s="23" t="s">
        <v>1818</v>
      </c>
      <c r="G298" s="21"/>
    </row>
    <row r="299" spans="1:11" ht="60" customHeight="1">
      <c r="A299" s="18" t="s">
        <v>1819</v>
      </c>
      <c r="B299" s="23" t="s">
        <v>795</v>
      </c>
      <c r="C299" s="20" t="s">
        <v>1820</v>
      </c>
      <c r="D299" s="618">
        <v>2</v>
      </c>
      <c r="E299" s="52" t="s">
        <v>379</v>
      </c>
      <c r="F299" s="23" t="s">
        <v>1821</v>
      </c>
      <c r="G299" s="21"/>
    </row>
    <row r="300" spans="1:11" ht="40.35" customHeight="1">
      <c r="A300" s="135" t="s">
        <v>1822</v>
      </c>
      <c r="B300" s="1080" t="s">
        <v>80</v>
      </c>
      <c r="C300" s="1081"/>
      <c r="D300" s="1082"/>
      <c r="E300" s="1082"/>
      <c r="F300" s="1083"/>
      <c r="G300" s="1084"/>
      <c r="H300" s="29">
        <f>SUM(D301:D305)</f>
        <v>10</v>
      </c>
      <c r="I300" s="29">
        <f>COUNT(D301:D305)*2</f>
        <v>10</v>
      </c>
      <c r="J300" s="29">
        <f>H300*100/I300</f>
        <v>100</v>
      </c>
    </row>
    <row r="301" spans="1:11" ht="110.1" customHeight="1">
      <c r="A301" s="18" t="s">
        <v>1823</v>
      </c>
      <c r="B301" s="23" t="s">
        <v>798</v>
      </c>
      <c r="C301" s="57" t="s">
        <v>1824</v>
      </c>
      <c r="D301" s="643">
        <v>2</v>
      </c>
      <c r="E301" s="638" t="s">
        <v>1825</v>
      </c>
      <c r="F301" s="55" t="s">
        <v>1826</v>
      </c>
      <c r="G301" s="21"/>
    </row>
    <row r="302" spans="1:11" ht="108" customHeight="1">
      <c r="A302" s="18"/>
      <c r="B302" s="23"/>
      <c r="C302" s="57" t="s">
        <v>1827</v>
      </c>
      <c r="D302" s="643">
        <v>2</v>
      </c>
      <c r="E302" s="638" t="s">
        <v>653</v>
      </c>
      <c r="F302" s="55" t="s">
        <v>1828</v>
      </c>
      <c r="G302" s="21"/>
    </row>
    <row r="303" spans="1:11" ht="66.75" customHeight="1">
      <c r="A303" s="18"/>
      <c r="B303" s="23"/>
      <c r="C303" s="57" t="s">
        <v>1829</v>
      </c>
      <c r="D303" s="643">
        <v>2</v>
      </c>
      <c r="E303" s="638" t="s">
        <v>648</v>
      </c>
      <c r="F303" s="55" t="s">
        <v>1830</v>
      </c>
      <c r="G303" s="21"/>
    </row>
    <row r="304" spans="1:11" ht="71.25" customHeight="1">
      <c r="A304" s="18"/>
      <c r="B304" s="23"/>
      <c r="C304" s="57" t="s">
        <v>1831</v>
      </c>
      <c r="D304" s="643">
        <v>2</v>
      </c>
      <c r="E304" s="638" t="s">
        <v>653</v>
      </c>
      <c r="F304" s="55" t="s">
        <v>1832</v>
      </c>
      <c r="G304" s="21"/>
    </row>
    <row r="305" spans="1:11" ht="60" customHeight="1">
      <c r="A305" s="18" t="s">
        <v>1833</v>
      </c>
      <c r="B305" s="23" t="s">
        <v>804</v>
      </c>
      <c r="C305" s="20" t="s">
        <v>1834</v>
      </c>
      <c r="D305" s="643">
        <v>2</v>
      </c>
      <c r="E305" s="637" t="s">
        <v>851</v>
      </c>
      <c r="F305" s="23" t="s">
        <v>1835</v>
      </c>
      <c r="G305" s="21"/>
    </row>
    <row r="306" spans="1:11" ht="40.35" customHeight="1">
      <c r="A306" s="135" t="s">
        <v>1836</v>
      </c>
      <c r="B306" s="1080" t="s">
        <v>1837</v>
      </c>
      <c r="C306" s="1081"/>
      <c r="D306" s="1082"/>
      <c r="E306" s="1082"/>
      <c r="F306" s="1083"/>
      <c r="G306" s="1084"/>
      <c r="H306" s="29">
        <f>SUM(D307:D317)</f>
        <v>20</v>
      </c>
      <c r="I306" s="29">
        <f>COUNT(D307:D317)*2</f>
        <v>20</v>
      </c>
      <c r="J306" s="29">
        <f>H306*100/I306</f>
        <v>100</v>
      </c>
    </row>
    <row r="307" spans="1:11" ht="113.1" customHeight="1">
      <c r="A307" s="18" t="s">
        <v>1838</v>
      </c>
      <c r="B307" s="23" t="s">
        <v>1839</v>
      </c>
      <c r="C307" s="20" t="s">
        <v>1840</v>
      </c>
      <c r="D307" s="534">
        <v>2</v>
      </c>
      <c r="E307" s="52" t="s">
        <v>540</v>
      </c>
      <c r="F307" s="23" t="s">
        <v>1841</v>
      </c>
      <c r="G307" s="21"/>
    </row>
    <row r="308" spans="1:11" ht="63" customHeight="1">
      <c r="A308" s="98"/>
      <c r="B308" s="23"/>
      <c r="C308" s="20" t="s">
        <v>1842</v>
      </c>
      <c r="D308" s="534">
        <v>2</v>
      </c>
      <c r="E308" s="636" t="s">
        <v>540</v>
      </c>
      <c r="F308" s="23" t="s">
        <v>1843</v>
      </c>
      <c r="G308" s="21"/>
    </row>
    <row r="309" spans="1:11" ht="190.5" customHeight="1">
      <c r="A309" s="18" t="s">
        <v>1844</v>
      </c>
      <c r="B309" s="23" t="s">
        <v>1845</v>
      </c>
      <c r="C309" s="42" t="s">
        <v>1846</v>
      </c>
      <c r="D309" s="618">
        <v>2</v>
      </c>
      <c r="E309" s="52" t="s">
        <v>648</v>
      </c>
      <c r="F309" s="30" t="s">
        <v>1847</v>
      </c>
      <c r="G309" s="21"/>
    </row>
    <row r="310" spans="1:11" ht="115.5" customHeight="1">
      <c r="A310" s="98"/>
      <c r="B310" s="23"/>
      <c r="C310" s="42" t="s">
        <v>1848</v>
      </c>
      <c r="D310" s="618">
        <v>2</v>
      </c>
      <c r="E310" s="537" t="s">
        <v>369</v>
      </c>
      <c r="F310" s="30" t="s">
        <v>1849</v>
      </c>
      <c r="G310" s="21"/>
    </row>
    <row r="311" spans="1:11" ht="80.25" customHeight="1">
      <c r="A311" s="98"/>
      <c r="B311" s="23"/>
      <c r="C311" s="20" t="s">
        <v>1850</v>
      </c>
      <c r="D311" s="534">
        <v>2</v>
      </c>
      <c r="E311" s="636" t="s">
        <v>540</v>
      </c>
      <c r="F311" s="166" t="s">
        <v>1851</v>
      </c>
      <c r="G311" s="21"/>
    </row>
    <row r="312" spans="1:11" ht="166.5" customHeight="1">
      <c r="A312" s="98"/>
      <c r="B312" s="23"/>
      <c r="C312" s="20" t="s">
        <v>813</v>
      </c>
      <c r="D312" s="534">
        <v>2</v>
      </c>
      <c r="E312" s="636" t="s">
        <v>653</v>
      </c>
      <c r="F312" s="23" t="s">
        <v>1852</v>
      </c>
      <c r="G312" s="21"/>
    </row>
    <row r="313" spans="1:11" ht="90" customHeight="1">
      <c r="A313" s="98"/>
      <c r="B313" s="28"/>
      <c r="C313" s="20" t="s">
        <v>1853</v>
      </c>
      <c r="D313" s="534">
        <v>2</v>
      </c>
      <c r="E313" s="636" t="s">
        <v>540</v>
      </c>
      <c r="F313" s="23" t="s">
        <v>1854</v>
      </c>
      <c r="G313" s="21"/>
    </row>
    <row r="314" spans="1:11" ht="126" customHeight="1">
      <c r="A314" s="98"/>
      <c r="B314" s="28"/>
      <c r="C314" s="20" t="s">
        <v>1855</v>
      </c>
      <c r="D314" s="534">
        <v>2</v>
      </c>
      <c r="E314" s="636" t="s">
        <v>648</v>
      </c>
      <c r="F314" s="23" t="s">
        <v>1856</v>
      </c>
      <c r="G314" s="21"/>
    </row>
    <row r="315" spans="1:11" ht="90.75" customHeight="1">
      <c r="A315" s="98"/>
      <c r="B315" s="28"/>
      <c r="C315" s="20" t="s">
        <v>1857</v>
      </c>
      <c r="D315" s="534">
        <v>2</v>
      </c>
      <c r="E315" s="636" t="s">
        <v>540</v>
      </c>
      <c r="F315" s="23" t="s">
        <v>1858</v>
      </c>
      <c r="G315" s="21"/>
    </row>
    <row r="316" spans="1:11" ht="31.5" customHeight="1">
      <c r="A316" s="18" t="s">
        <v>1859</v>
      </c>
      <c r="B316" s="23" t="s">
        <v>823</v>
      </c>
      <c r="C316" s="20" t="s">
        <v>1860</v>
      </c>
      <c r="D316" s="534">
        <v>2</v>
      </c>
      <c r="E316" s="52" t="s">
        <v>653</v>
      </c>
      <c r="F316" s="23" t="s">
        <v>1861</v>
      </c>
      <c r="G316" s="21"/>
    </row>
    <row r="317" spans="1:11" ht="31.5" hidden="1" customHeight="1">
      <c r="A317" s="27" t="s">
        <v>825</v>
      </c>
      <c r="B317" s="116" t="s">
        <v>1862</v>
      </c>
      <c r="C317" s="26"/>
      <c r="D317" s="26"/>
      <c r="E317" s="28"/>
      <c r="F317" s="26"/>
      <c r="G317" s="26"/>
      <c r="H317" s="99"/>
      <c r="I317" s="99"/>
      <c r="J317" s="99"/>
      <c r="K317" s="99"/>
    </row>
    <row r="318" spans="1:11" ht="40.35" customHeight="1">
      <c r="A318" s="135" t="s">
        <v>1863</v>
      </c>
      <c r="B318" s="1080" t="s">
        <v>76</v>
      </c>
      <c r="C318" s="1081"/>
      <c r="D318" s="1082"/>
      <c r="E318" s="1082"/>
      <c r="F318" s="1083"/>
      <c r="G318" s="1084"/>
      <c r="H318" s="29">
        <f>SUM(D319:D324)</f>
        <v>10</v>
      </c>
      <c r="I318" s="29">
        <f>COUNT(D319:D324)*2</f>
        <v>10</v>
      </c>
      <c r="J318" s="29">
        <f>H318*100/I318</f>
        <v>100</v>
      </c>
    </row>
    <row r="319" spans="1:11" ht="48.75" customHeight="1">
      <c r="A319" s="18" t="s">
        <v>1864</v>
      </c>
      <c r="B319" s="23" t="s">
        <v>828</v>
      </c>
      <c r="C319" s="20" t="s">
        <v>829</v>
      </c>
      <c r="D319" s="534">
        <v>2</v>
      </c>
      <c r="E319" s="52" t="s">
        <v>379</v>
      </c>
      <c r="F319" s="23" t="s">
        <v>1865</v>
      </c>
      <c r="G319" s="21"/>
    </row>
    <row r="320" spans="1:11" ht="47.25" customHeight="1">
      <c r="A320" s="18" t="s">
        <v>1866</v>
      </c>
      <c r="B320" s="23" t="s">
        <v>832</v>
      </c>
      <c r="C320" s="20" t="s">
        <v>835</v>
      </c>
      <c r="D320" s="534">
        <v>2</v>
      </c>
      <c r="E320" s="52" t="s">
        <v>540</v>
      </c>
      <c r="F320" s="23" t="s">
        <v>1867</v>
      </c>
      <c r="G320" s="21"/>
    </row>
    <row r="321" spans="1:11" ht="47.25" customHeight="1">
      <c r="A321" s="18" t="s">
        <v>1868</v>
      </c>
      <c r="B321" s="23" t="s">
        <v>838</v>
      </c>
      <c r="C321" s="20" t="s">
        <v>839</v>
      </c>
      <c r="D321" s="534">
        <v>2</v>
      </c>
      <c r="E321" s="52" t="s">
        <v>653</v>
      </c>
      <c r="F321" s="23" t="s">
        <v>840</v>
      </c>
      <c r="G321" s="21"/>
    </row>
    <row r="322" spans="1:11" ht="47.25" customHeight="1">
      <c r="A322" s="18"/>
      <c r="B322" s="23"/>
      <c r="C322" s="20" t="s">
        <v>841</v>
      </c>
      <c r="D322" s="534">
        <v>2</v>
      </c>
      <c r="E322" s="52" t="s">
        <v>1750</v>
      </c>
      <c r="F322" s="23" t="s">
        <v>1869</v>
      </c>
      <c r="G322" s="21"/>
    </row>
    <row r="323" spans="1:11" ht="15.75" hidden="1" customHeight="1">
      <c r="A323" s="27" t="s">
        <v>1870</v>
      </c>
      <c r="B323" s="116" t="s">
        <v>843</v>
      </c>
      <c r="C323" s="23"/>
      <c r="D323" s="28"/>
      <c r="E323" s="28"/>
      <c r="F323" s="23"/>
      <c r="G323" s="26"/>
      <c r="H323" s="99"/>
      <c r="I323" s="99"/>
      <c r="J323" s="99"/>
      <c r="K323" s="99"/>
    </row>
    <row r="324" spans="1:11" ht="92.25" customHeight="1">
      <c r="A324" s="18" t="s">
        <v>1871</v>
      </c>
      <c r="B324" s="125" t="s">
        <v>847</v>
      </c>
      <c r="C324" s="167" t="s">
        <v>848</v>
      </c>
      <c r="D324" s="534">
        <v>2</v>
      </c>
      <c r="E324" s="635" t="s">
        <v>653</v>
      </c>
      <c r="F324" s="55" t="s">
        <v>1872</v>
      </c>
      <c r="G324" s="156"/>
    </row>
    <row r="325" spans="1:11" ht="40.35" customHeight="1">
      <c r="A325" s="135" t="s">
        <v>1873</v>
      </c>
      <c r="B325" s="1080" t="s">
        <v>1874</v>
      </c>
      <c r="C325" s="1081"/>
      <c r="D325" s="1082"/>
      <c r="E325" s="1082"/>
      <c r="F325" s="1083"/>
      <c r="G325" s="1084"/>
      <c r="H325" s="29">
        <f>SUM(D326:D327)</f>
        <v>4</v>
      </c>
      <c r="I325" s="29">
        <f>COUNT(D326:D327)*2</f>
        <v>4</v>
      </c>
      <c r="J325" s="29">
        <f>H325*100/I325</f>
        <v>100</v>
      </c>
    </row>
    <row r="326" spans="1:11" ht="63" customHeight="1">
      <c r="A326" s="18" t="s">
        <v>1875</v>
      </c>
      <c r="B326" s="125" t="s">
        <v>854</v>
      </c>
      <c r="C326" s="158" t="s">
        <v>855</v>
      </c>
      <c r="D326" s="618">
        <v>2</v>
      </c>
      <c r="E326" s="52" t="s">
        <v>379</v>
      </c>
      <c r="F326" s="30" t="s">
        <v>1876</v>
      </c>
      <c r="G326" s="53"/>
    </row>
    <row r="327" spans="1:11" ht="75.75" customHeight="1">
      <c r="A327" s="18" t="s">
        <v>1877</v>
      </c>
      <c r="B327" s="23" t="s">
        <v>858</v>
      </c>
      <c r="C327" s="20" t="s">
        <v>1878</v>
      </c>
      <c r="D327" s="618">
        <v>2</v>
      </c>
      <c r="E327" s="52" t="s">
        <v>379</v>
      </c>
      <c r="F327" s="23" t="s">
        <v>1879</v>
      </c>
      <c r="G327" s="21"/>
    </row>
    <row r="328" spans="1:11" ht="40.35" customHeight="1">
      <c r="A328" s="135" t="s">
        <v>1880</v>
      </c>
      <c r="B328" s="1080" t="s">
        <v>1881</v>
      </c>
      <c r="C328" s="1081"/>
      <c r="D328" s="1082"/>
      <c r="E328" s="1082"/>
      <c r="F328" s="1083"/>
      <c r="G328" s="1084"/>
      <c r="H328" s="29">
        <f>SUM(D329:D331)</f>
        <v>6</v>
      </c>
      <c r="I328" s="29">
        <f>COUNT(D329:D331)*2</f>
        <v>6</v>
      </c>
      <c r="J328" s="29">
        <f>H328*100/I328</f>
        <v>100</v>
      </c>
    </row>
    <row r="329" spans="1:11" ht="46.5" customHeight="1">
      <c r="A329" s="18" t="s">
        <v>1882</v>
      </c>
      <c r="B329" s="23" t="s">
        <v>1883</v>
      </c>
      <c r="C329" s="20" t="s">
        <v>1884</v>
      </c>
      <c r="D329" s="534">
        <v>2</v>
      </c>
      <c r="E329" s="52" t="s">
        <v>648</v>
      </c>
      <c r="F329" s="23" t="s">
        <v>1885</v>
      </c>
      <c r="G329" s="21"/>
    </row>
    <row r="330" spans="1:11" ht="93" customHeight="1">
      <c r="A330" s="168" t="s">
        <v>1886</v>
      </c>
      <c r="B330" s="69" t="s">
        <v>864</v>
      </c>
      <c r="C330" s="42" t="s">
        <v>1887</v>
      </c>
      <c r="D330" s="534">
        <v>2</v>
      </c>
      <c r="E330" s="52" t="s">
        <v>648</v>
      </c>
      <c r="F330" s="123" t="s">
        <v>1888</v>
      </c>
      <c r="G330" s="169"/>
    </row>
    <row r="331" spans="1:11" ht="45" customHeight="1">
      <c r="A331" s="18"/>
      <c r="B331" s="23"/>
      <c r="C331" s="20" t="s">
        <v>866</v>
      </c>
      <c r="D331" s="534">
        <v>2</v>
      </c>
      <c r="E331" s="52" t="s">
        <v>540</v>
      </c>
      <c r="F331" s="23" t="s">
        <v>1889</v>
      </c>
      <c r="G331" s="21"/>
    </row>
    <row r="332" spans="1:11" ht="40.35" customHeight="1">
      <c r="A332" s="135" t="s">
        <v>1890</v>
      </c>
      <c r="B332" s="1080" t="s">
        <v>1891</v>
      </c>
      <c r="C332" s="1081"/>
      <c r="D332" s="1082"/>
      <c r="E332" s="1082"/>
      <c r="F332" s="1083"/>
      <c r="G332" s="1084"/>
      <c r="H332" s="29">
        <f>SUM(D333:D340)</f>
        <v>14</v>
      </c>
      <c r="I332" s="29">
        <f>COUNT(D333:D340)*2</f>
        <v>14</v>
      </c>
      <c r="J332" s="29">
        <f>H332*100/I332</f>
        <v>100</v>
      </c>
    </row>
    <row r="333" spans="1:11" ht="60" customHeight="1">
      <c r="A333" s="18" t="s">
        <v>1892</v>
      </c>
      <c r="B333" s="55" t="s">
        <v>1893</v>
      </c>
      <c r="C333" s="20" t="s">
        <v>871</v>
      </c>
      <c r="D333" s="534">
        <v>2</v>
      </c>
      <c r="E333" s="52" t="s">
        <v>271</v>
      </c>
      <c r="F333" s="23" t="s">
        <v>1894</v>
      </c>
      <c r="G333" s="118"/>
    </row>
    <row r="334" spans="1:11" ht="105" customHeight="1">
      <c r="A334" s="18"/>
      <c r="B334" s="55"/>
      <c r="C334" s="20" t="s">
        <v>1895</v>
      </c>
      <c r="D334" s="534">
        <v>2</v>
      </c>
      <c r="E334" s="52" t="s">
        <v>540</v>
      </c>
      <c r="F334" s="23" t="s">
        <v>1896</v>
      </c>
      <c r="G334" s="21"/>
    </row>
    <row r="335" spans="1:11" ht="54" customHeight="1">
      <c r="A335" s="18" t="s">
        <v>1897</v>
      </c>
      <c r="B335" s="23" t="s">
        <v>878</v>
      </c>
      <c r="C335" s="20" t="s">
        <v>879</v>
      </c>
      <c r="D335" s="534">
        <v>2</v>
      </c>
      <c r="E335" s="52" t="s">
        <v>648</v>
      </c>
      <c r="F335" s="23" t="s">
        <v>1898</v>
      </c>
      <c r="G335" s="21"/>
    </row>
    <row r="336" spans="1:11" ht="63" customHeight="1">
      <c r="A336" s="18"/>
      <c r="B336" s="23"/>
      <c r="C336" s="20" t="s">
        <v>880</v>
      </c>
      <c r="D336" s="534">
        <v>2</v>
      </c>
      <c r="E336" s="52" t="s">
        <v>653</v>
      </c>
      <c r="F336" s="23" t="s">
        <v>1898</v>
      </c>
      <c r="G336" s="21"/>
    </row>
    <row r="337" spans="1:11" ht="63.75" customHeight="1">
      <c r="A337" s="18" t="s">
        <v>1899</v>
      </c>
      <c r="B337" s="23" t="s">
        <v>882</v>
      </c>
      <c r="C337" s="120" t="s">
        <v>883</v>
      </c>
      <c r="D337" s="534">
        <v>2</v>
      </c>
      <c r="E337" s="52" t="s">
        <v>379</v>
      </c>
      <c r="F337" s="23" t="s">
        <v>1900</v>
      </c>
      <c r="G337" s="21"/>
    </row>
    <row r="338" spans="1:11" ht="48" customHeight="1">
      <c r="A338" s="18"/>
      <c r="B338" s="23"/>
      <c r="C338" s="20" t="s">
        <v>888</v>
      </c>
      <c r="D338" s="534">
        <v>2</v>
      </c>
      <c r="E338" s="52" t="s">
        <v>653</v>
      </c>
      <c r="F338" s="23" t="s">
        <v>1901</v>
      </c>
      <c r="G338" s="21"/>
    </row>
    <row r="339" spans="1:11" ht="78.75" customHeight="1">
      <c r="A339" s="18" t="s">
        <v>1902</v>
      </c>
      <c r="B339" s="23" t="s">
        <v>890</v>
      </c>
      <c r="C339" s="20" t="s">
        <v>1903</v>
      </c>
      <c r="D339" s="534">
        <v>2</v>
      </c>
      <c r="E339" s="52" t="s">
        <v>540</v>
      </c>
      <c r="F339" s="23" t="s">
        <v>1904</v>
      </c>
      <c r="G339" s="21"/>
    </row>
    <row r="340" spans="1:11" ht="31.5" hidden="1" customHeight="1">
      <c r="A340" s="27" t="s">
        <v>1905</v>
      </c>
      <c r="B340" s="116" t="s">
        <v>893</v>
      </c>
      <c r="C340" s="26"/>
      <c r="D340" s="26"/>
      <c r="E340" s="28"/>
      <c r="F340" s="26"/>
      <c r="G340" s="26"/>
      <c r="H340" s="99"/>
      <c r="I340" s="99"/>
      <c r="J340" s="99"/>
      <c r="K340" s="99"/>
    </row>
    <row r="341" spans="1:11" ht="40.35" customHeight="1">
      <c r="A341" s="135" t="s">
        <v>1906</v>
      </c>
      <c r="B341" s="1080" t="s">
        <v>1907</v>
      </c>
      <c r="C341" s="1081"/>
      <c r="D341" s="1082"/>
      <c r="E341" s="1082"/>
      <c r="F341" s="1083"/>
      <c r="G341" s="1084"/>
      <c r="H341" s="29">
        <f>SUM(D342:D350)</f>
        <v>14</v>
      </c>
      <c r="I341" s="29">
        <f>COUNT(D342:D350)*2</f>
        <v>14</v>
      </c>
      <c r="J341" s="29">
        <f>H341*100/I341</f>
        <v>100</v>
      </c>
    </row>
    <row r="342" spans="1:11" ht="60" customHeight="1">
      <c r="A342" s="18" t="s">
        <v>1908</v>
      </c>
      <c r="B342" s="23" t="s">
        <v>897</v>
      </c>
      <c r="C342" s="20" t="s">
        <v>1909</v>
      </c>
      <c r="D342" s="534">
        <v>2</v>
      </c>
      <c r="E342" s="52" t="s">
        <v>648</v>
      </c>
      <c r="F342" s="23" t="s">
        <v>1910</v>
      </c>
      <c r="G342" s="21"/>
    </row>
    <row r="343" spans="1:11" ht="60" customHeight="1">
      <c r="A343" s="18" t="s">
        <v>1911</v>
      </c>
      <c r="B343" s="23" t="s">
        <v>901</v>
      </c>
      <c r="C343" s="20" t="s">
        <v>903</v>
      </c>
      <c r="D343" s="534">
        <v>2</v>
      </c>
      <c r="E343" s="52" t="s">
        <v>648</v>
      </c>
      <c r="F343" s="150" t="s">
        <v>1912</v>
      </c>
      <c r="G343" s="21"/>
    </row>
    <row r="344" spans="1:11" ht="31.5" hidden="1" customHeight="1">
      <c r="A344" s="27" t="s">
        <v>1913</v>
      </c>
      <c r="B344" s="116" t="s">
        <v>905</v>
      </c>
      <c r="C344" s="26"/>
      <c r="D344" s="26"/>
      <c r="E344" s="28"/>
      <c r="F344" s="26"/>
      <c r="G344" s="26"/>
      <c r="H344" s="99"/>
      <c r="I344" s="99"/>
      <c r="J344" s="99"/>
      <c r="K344" s="99"/>
    </row>
    <row r="345" spans="1:11" ht="107.25" customHeight="1">
      <c r="A345" s="18" t="s">
        <v>1914</v>
      </c>
      <c r="B345" s="55" t="s">
        <v>909</v>
      </c>
      <c r="C345" s="20" t="s">
        <v>1915</v>
      </c>
      <c r="D345" s="534">
        <v>2</v>
      </c>
      <c r="E345" s="52" t="s">
        <v>648</v>
      </c>
      <c r="F345" s="23" t="s">
        <v>1916</v>
      </c>
      <c r="G345" s="21"/>
    </row>
    <row r="346" spans="1:11" ht="79.5" customHeight="1">
      <c r="A346" s="18"/>
      <c r="B346" s="55"/>
      <c r="C346" s="20" t="s">
        <v>1917</v>
      </c>
      <c r="D346" s="534">
        <v>2</v>
      </c>
      <c r="E346" s="52" t="s">
        <v>648</v>
      </c>
      <c r="F346" s="23" t="s">
        <v>1918</v>
      </c>
      <c r="G346" s="21"/>
    </row>
    <row r="347" spans="1:11" ht="70.5" customHeight="1">
      <c r="A347" s="18" t="s">
        <v>1919</v>
      </c>
      <c r="B347" s="23" t="s">
        <v>913</v>
      </c>
      <c r="C347" s="20" t="s">
        <v>1920</v>
      </c>
      <c r="D347" s="534">
        <v>2</v>
      </c>
      <c r="E347" s="52" t="s">
        <v>369</v>
      </c>
      <c r="F347" s="23" t="s">
        <v>1921</v>
      </c>
      <c r="G347" s="21"/>
    </row>
    <row r="348" spans="1:11" ht="92.25" customHeight="1">
      <c r="A348" s="18" t="s">
        <v>1922</v>
      </c>
      <c r="B348" s="23" t="s">
        <v>917</v>
      </c>
      <c r="C348" s="20" t="s">
        <v>1923</v>
      </c>
      <c r="D348" s="534">
        <v>2</v>
      </c>
      <c r="E348" s="52" t="s">
        <v>648</v>
      </c>
      <c r="F348" s="23" t="s">
        <v>1924</v>
      </c>
      <c r="G348" s="21"/>
    </row>
    <row r="349" spans="1:11" ht="30" customHeight="1">
      <c r="A349" s="18"/>
      <c r="B349" s="23"/>
      <c r="C349" s="20" t="s">
        <v>920</v>
      </c>
      <c r="D349" s="534">
        <v>2</v>
      </c>
      <c r="E349" s="52" t="s">
        <v>648</v>
      </c>
      <c r="F349" s="23" t="s">
        <v>1925</v>
      </c>
      <c r="G349" s="21"/>
    </row>
    <row r="350" spans="1:11" ht="31.5" hidden="1" customHeight="1">
      <c r="A350" s="27" t="s">
        <v>1926</v>
      </c>
      <c r="B350" s="116" t="s">
        <v>922</v>
      </c>
      <c r="C350" s="26"/>
      <c r="D350" s="26"/>
      <c r="E350" s="28"/>
      <c r="F350" s="26"/>
      <c r="G350" s="26"/>
      <c r="H350" s="99"/>
      <c r="I350" s="99"/>
      <c r="J350" s="99"/>
      <c r="K350" s="99"/>
    </row>
    <row r="351" spans="1:11" ht="40.35" hidden="1" customHeight="1">
      <c r="A351" s="162" t="s">
        <v>1927</v>
      </c>
      <c r="B351" s="1080" t="s">
        <v>66</v>
      </c>
      <c r="C351" s="1085"/>
      <c r="D351" s="1085"/>
      <c r="E351" s="1085"/>
      <c r="F351" s="1085"/>
      <c r="G351" s="1084"/>
      <c r="H351" s="99">
        <f>SUM(D352:D354)</f>
        <v>0</v>
      </c>
      <c r="I351" s="99">
        <f>COUNT(D352:D354)*2</f>
        <v>0</v>
      </c>
      <c r="J351" s="99"/>
      <c r="K351" s="99"/>
    </row>
    <row r="352" spans="1:11" ht="31.5" hidden="1" customHeight="1">
      <c r="A352" s="27" t="s">
        <v>1928</v>
      </c>
      <c r="B352" s="116" t="s">
        <v>925</v>
      </c>
      <c r="C352" s="26"/>
      <c r="D352" s="26"/>
      <c r="E352" s="28"/>
      <c r="F352" s="26"/>
      <c r="G352" s="26"/>
      <c r="H352" s="99"/>
      <c r="I352" s="99"/>
      <c r="J352" s="99"/>
      <c r="K352" s="99"/>
    </row>
    <row r="353" spans="1:11" ht="47.25" hidden="1" customHeight="1">
      <c r="A353" s="27" t="s">
        <v>1929</v>
      </c>
      <c r="B353" s="116" t="s">
        <v>932</v>
      </c>
      <c r="C353" s="26"/>
      <c r="D353" s="26"/>
      <c r="E353" s="28"/>
      <c r="F353" s="26"/>
      <c r="G353" s="26"/>
      <c r="H353" s="99"/>
      <c r="I353" s="99"/>
      <c r="J353" s="99"/>
      <c r="K353" s="99"/>
    </row>
    <row r="354" spans="1:11" ht="31.5" hidden="1" customHeight="1">
      <c r="A354" s="27" t="s">
        <v>1930</v>
      </c>
      <c r="B354" s="116" t="s">
        <v>939</v>
      </c>
      <c r="C354" s="26"/>
      <c r="D354" s="26"/>
      <c r="E354" s="28"/>
      <c r="F354" s="26"/>
      <c r="G354" s="26"/>
      <c r="H354" s="99"/>
      <c r="I354" s="99"/>
      <c r="J354" s="99"/>
      <c r="K354" s="99"/>
    </row>
    <row r="355" spans="1:11" ht="40.35" hidden="1" customHeight="1">
      <c r="A355" s="162" t="s">
        <v>1931</v>
      </c>
      <c r="B355" s="1080" t="s">
        <v>64</v>
      </c>
      <c r="C355" s="1085"/>
      <c r="D355" s="1085"/>
      <c r="E355" s="1085"/>
      <c r="F355" s="1085"/>
      <c r="G355" s="1084"/>
      <c r="H355" s="99">
        <f>SUM(D356:D358)</f>
        <v>0</v>
      </c>
      <c r="I355" s="99">
        <f>COUNT(D356:D358)*2</f>
        <v>0</v>
      </c>
      <c r="J355" s="99"/>
      <c r="K355" s="99"/>
    </row>
    <row r="356" spans="1:11" ht="45" hidden="1" customHeight="1">
      <c r="A356" s="27" t="s">
        <v>1932</v>
      </c>
      <c r="B356" s="125" t="s">
        <v>943</v>
      </c>
      <c r="C356" s="26"/>
      <c r="D356" s="26"/>
      <c r="E356" s="28"/>
      <c r="F356" s="26"/>
      <c r="G356" s="26"/>
      <c r="H356" s="99"/>
      <c r="I356" s="99"/>
      <c r="J356" s="99"/>
      <c r="K356" s="99"/>
    </row>
    <row r="357" spans="1:11" ht="30" hidden="1" customHeight="1">
      <c r="A357" s="27" t="s">
        <v>944</v>
      </c>
      <c r="B357" s="125" t="s">
        <v>945</v>
      </c>
      <c r="C357" s="26"/>
      <c r="D357" s="26"/>
      <c r="E357" s="28"/>
      <c r="F357" s="26"/>
      <c r="G357" s="26"/>
      <c r="H357" s="99"/>
      <c r="I357" s="99"/>
      <c r="J357" s="99"/>
      <c r="K357" s="99"/>
    </row>
    <row r="358" spans="1:11" ht="63" hidden="1" customHeight="1">
      <c r="A358" s="27" t="s">
        <v>1933</v>
      </c>
      <c r="B358" s="116" t="s">
        <v>1934</v>
      </c>
      <c r="C358" s="26"/>
      <c r="D358" s="26"/>
      <c r="E358" s="28"/>
      <c r="F358" s="26"/>
      <c r="G358" s="26"/>
      <c r="H358" s="99"/>
      <c r="I358" s="99"/>
      <c r="J358" s="99"/>
      <c r="K358" s="99"/>
    </row>
    <row r="359" spans="1:11" ht="63" hidden="1" customHeight="1">
      <c r="A359" s="27" t="s">
        <v>63</v>
      </c>
      <c r="B359" s="915" t="s">
        <v>62</v>
      </c>
      <c r="C359" s="915"/>
      <c r="D359" s="915"/>
      <c r="E359" s="915"/>
      <c r="F359" s="915"/>
      <c r="G359" s="915"/>
      <c r="H359" s="99">
        <f>SUM(D360:D364)</f>
        <v>0</v>
      </c>
      <c r="I359" s="99">
        <f>COUNT(D360:D364)*2</f>
        <v>0</v>
      </c>
      <c r="J359" s="99"/>
      <c r="K359" s="99"/>
    </row>
    <row r="360" spans="1:11" ht="31.5" hidden="1" customHeight="1">
      <c r="A360" s="27" t="s">
        <v>1935</v>
      </c>
      <c r="B360" s="116" t="s">
        <v>949</v>
      </c>
      <c r="C360" s="26"/>
      <c r="D360" s="26"/>
      <c r="E360" s="28"/>
      <c r="F360" s="26"/>
      <c r="G360" s="26"/>
      <c r="H360" s="99"/>
      <c r="I360" s="99"/>
      <c r="J360" s="99"/>
      <c r="K360" s="99"/>
    </row>
    <row r="361" spans="1:11" ht="31.5" hidden="1" customHeight="1">
      <c r="A361" s="27" t="s">
        <v>1936</v>
      </c>
      <c r="B361" s="116" t="s">
        <v>956</v>
      </c>
      <c r="C361" s="26"/>
      <c r="D361" s="26"/>
      <c r="E361" s="28"/>
      <c r="F361" s="26"/>
      <c r="G361" s="26"/>
      <c r="H361" s="99"/>
      <c r="I361" s="99"/>
      <c r="J361" s="99"/>
      <c r="K361" s="99"/>
    </row>
    <row r="362" spans="1:11" ht="31.5" hidden="1" customHeight="1">
      <c r="A362" s="27" t="s">
        <v>2533</v>
      </c>
      <c r="B362" s="116" t="s">
        <v>6636</v>
      </c>
      <c r="C362" s="26"/>
      <c r="D362" s="26"/>
      <c r="E362" s="28"/>
      <c r="F362" s="26"/>
      <c r="G362" s="26"/>
      <c r="H362" s="99"/>
      <c r="I362" s="99"/>
      <c r="J362" s="99"/>
      <c r="K362" s="99"/>
    </row>
    <row r="363" spans="1:11" ht="63" hidden="1" customHeight="1">
      <c r="A363" s="27" t="s">
        <v>1937</v>
      </c>
      <c r="B363" s="143" t="s">
        <v>1938</v>
      </c>
      <c r="C363" s="26"/>
      <c r="D363" s="26"/>
      <c r="E363" s="28"/>
      <c r="F363" s="26"/>
      <c r="G363" s="26"/>
      <c r="H363" s="99"/>
      <c r="I363" s="99"/>
      <c r="J363" s="99"/>
      <c r="K363" s="99"/>
    </row>
    <row r="364" spans="1:11" ht="31.5" hidden="1" customHeight="1">
      <c r="A364" s="27" t="s">
        <v>1939</v>
      </c>
      <c r="B364" s="116" t="s">
        <v>981</v>
      </c>
      <c r="C364" s="26"/>
      <c r="D364" s="26"/>
      <c r="E364" s="28"/>
      <c r="F364" s="26"/>
      <c r="G364" s="26"/>
      <c r="H364" s="99"/>
      <c r="I364" s="99"/>
      <c r="J364" s="99"/>
      <c r="K364" s="99"/>
    </row>
    <row r="365" spans="1:11" ht="40.35" customHeight="1">
      <c r="A365" s="135" t="s">
        <v>1940</v>
      </c>
      <c r="B365" s="1080" t="s">
        <v>60</v>
      </c>
      <c r="C365" s="1081"/>
      <c r="D365" s="1082"/>
      <c r="E365" s="1082"/>
      <c r="F365" s="1083"/>
      <c r="G365" s="1084"/>
      <c r="H365" s="29">
        <f>SUM(D366:D368)</f>
        <v>2</v>
      </c>
      <c r="I365" s="29">
        <f>COUNT(D366:D368)*2</f>
        <v>2</v>
      </c>
      <c r="J365" s="29">
        <f>H365*100/I365</f>
        <v>100</v>
      </c>
    </row>
    <row r="366" spans="1:11" ht="31.5" hidden="1" customHeight="1">
      <c r="A366" s="27" t="s">
        <v>1941</v>
      </c>
      <c r="B366" s="116" t="s">
        <v>990</v>
      </c>
      <c r="C366" s="23"/>
      <c r="D366" s="53"/>
      <c r="E366" s="28"/>
      <c r="F366" s="26"/>
      <c r="G366" s="53"/>
      <c r="H366" s="99"/>
      <c r="I366" s="99"/>
      <c r="J366" s="99"/>
      <c r="K366" s="99"/>
    </row>
    <row r="367" spans="1:11" ht="31.5" hidden="1" customHeight="1">
      <c r="A367" s="27" t="s">
        <v>992</v>
      </c>
      <c r="B367" s="116" t="s">
        <v>993</v>
      </c>
      <c r="C367" s="26"/>
      <c r="D367" s="26"/>
      <c r="E367" s="28"/>
      <c r="F367" s="26"/>
      <c r="G367" s="26"/>
      <c r="H367" s="99"/>
      <c r="I367" s="99"/>
      <c r="J367" s="99"/>
      <c r="K367" s="99"/>
    </row>
    <row r="368" spans="1:11" ht="45" customHeight="1">
      <c r="A368" s="18" t="s">
        <v>1942</v>
      </c>
      <c r="B368" s="23" t="s">
        <v>995</v>
      </c>
      <c r="C368" s="20" t="s">
        <v>1943</v>
      </c>
      <c r="D368" s="618">
        <v>2</v>
      </c>
      <c r="E368" s="52" t="s">
        <v>540</v>
      </c>
      <c r="F368" s="23" t="s">
        <v>1944</v>
      </c>
      <c r="G368" s="21"/>
    </row>
    <row r="369" spans="1:11" ht="40.35" customHeight="1">
      <c r="A369" s="135" t="s">
        <v>1945</v>
      </c>
      <c r="B369" s="1080" t="s">
        <v>58</v>
      </c>
      <c r="C369" s="1081"/>
      <c r="D369" s="1082"/>
      <c r="E369" s="1082"/>
      <c r="F369" s="1083"/>
      <c r="G369" s="1084"/>
      <c r="H369" s="29">
        <f>SUM(D370:D379)</f>
        <v>2</v>
      </c>
      <c r="I369" s="29">
        <f>COUNT(D370:D379)*2</f>
        <v>2</v>
      </c>
      <c r="J369" s="29">
        <f>H369*100/I369</f>
        <v>100</v>
      </c>
    </row>
    <row r="370" spans="1:11" ht="31.5" hidden="1" customHeight="1">
      <c r="A370" s="27" t="s">
        <v>997</v>
      </c>
      <c r="B370" s="116" t="s">
        <v>998</v>
      </c>
      <c r="C370" s="26"/>
      <c r="D370" s="26"/>
      <c r="E370" s="28"/>
      <c r="F370" s="26"/>
      <c r="G370" s="26"/>
      <c r="H370" s="99"/>
      <c r="I370" s="99"/>
      <c r="J370" s="99"/>
      <c r="K370" s="99"/>
    </row>
    <row r="371" spans="1:11" ht="31.5" hidden="1" customHeight="1">
      <c r="A371" s="27" t="s">
        <v>999</v>
      </c>
      <c r="B371" s="116" t="s">
        <v>1000</v>
      </c>
      <c r="C371" s="26"/>
      <c r="D371" s="26"/>
      <c r="E371" s="28"/>
      <c r="F371" s="26"/>
      <c r="G371" s="26"/>
      <c r="H371" s="99"/>
      <c r="I371" s="99"/>
      <c r="J371" s="99"/>
      <c r="K371" s="99"/>
    </row>
    <row r="372" spans="1:11" ht="31.5" hidden="1" customHeight="1">
      <c r="A372" s="27" t="s">
        <v>1001</v>
      </c>
      <c r="B372" s="116" t="s">
        <v>1002</v>
      </c>
      <c r="C372" s="26"/>
      <c r="D372" s="26"/>
      <c r="E372" s="28"/>
      <c r="F372" s="26"/>
      <c r="G372" s="26"/>
      <c r="H372" s="99"/>
      <c r="I372" s="99"/>
      <c r="J372" s="99"/>
      <c r="K372" s="99"/>
    </row>
    <row r="373" spans="1:11" ht="31.5" hidden="1" customHeight="1">
      <c r="A373" s="27" t="s">
        <v>1003</v>
      </c>
      <c r="B373" s="116" t="s">
        <v>1004</v>
      </c>
      <c r="C373" s="26"/>
      <c r="D373" s="26"/>
      <c r="E373" s="28"/>
      <c r="F373" s="26"/>
      <c r="G373" s="26"/>
      <c r="H373" s="99"/>
      <c r="I373" s="99"/>
      <c r="J373" s="99"/>
      <c r="K373" s="99"/>
    </row>
    <row r="374" spans="1:11" ht="47.25" hidden="1" customHeight="1">
      <c r="A374" s="27" t="s">
        <v>1946</v>
      </c>
      <c r="B374" s="116" t="s">
        <v>1006</v>
      </c>
      <c r="C374" s="26"/>
      <c r="D374" s="26"/>
      <c r="E374" s="28"/>
      <c r="F374" s="26"/>
      <c r="G374" s="26"/>
      <c r="H374" s="99"/>
      <c r="I374" s="99"/>
      <c r="J374" s="99"/>
      <c r="K374" s="99"/>
    </row>
    <row r="375" spans="1:11" ht="31.5" hidden="1" customHeight="1">
      <c r="A375" s="27" t="s">
        <v>1007</v>
      </c>
      <c r="B375" s="116" t="s">
        <v>1008</v>
      </c>
      <c r="C375" s="26"/>
      <c r="D375" s="26"/>
      <c r="E375" s="28"/>
      <c r="F375" s="26"/>
      <c r="G375" s="26"/>
      <c r="H375" s="99"/>
      <c r="I375" s="99"/>
      <c r="J375" s="99"/>
      <c r="K375" s="99"/>
    </row>
    <row r="376" spans="1:11" ht="31.5" hidden="1" customHeight="1">
      <c r="A376" s="27" t="s">
        <v>1009</v>
      </c>
      <c r="B376" s="116" t="s">
        <v>1010</v>
      </c>
      <c r="C376" s="26"/>
      <c r="D376" s="26"/>
      <c r="E376" s="28"/>
      <c r="F376" s="26"/>
      <c r="G376" s="26"/>
      <c r="H376" s="99"/>
      <c r="I376" s="99"/>
      <c r="J376" s="99"/>
      <c r="K376" s="99"/>
    </row>
    <row r="377" spans="1:11" ht="31.5" hidden="1" customHeight="1">
      <c r="A377" s="27" t="s">
        <v>1011</v>
      </c>
      <c r="B377" s="116" t="s">
        <v>1012</v>
      </c>
      <c r="C377" s="26"/>
      <c r="D377" s="26"/>
      <c r="E377" s="28"/>
      <c r="F377" s="26"/>
      <c r="G377" s="26"/>
      <c r="H377" s="99"/>
      <c r="I377" s="99"/>
      <c r="J377" s="99"/>
      <c r="K377" s="99"/>
    </row>
    <row r="378" spans="1:11" ht="61.5" customHeight="1">
      <c r="A378" s="18" t="s">
        <v>1014</v>
      </c>
      <c r="B378" s="23" t="s">
        <v>1015</v>
      </c>
      <c r="C378" s="20" t="s">
        <v>1947</v>
      </c>
      <c r="D378" s="534">
        <v>2</v>
      </c>
      <c r="E378" s="52" t="s">
        <v>648</v>
      </c>
      <c r="F378" s="23" t="s">
        <v>1948</v>
      </c>
      <c r="G378" s="21"/>
    </row>
    <row r="379" spans="1:11" ht="60" hidden="1" customHeight="1">
      <c r="A379" s="27" t="s">
        <v>1021</v>
      </c>
      <c r="B379" s="19" t="s">
        <v>1022</v>
      </c>
      <c r="C379" s="25"/>
      <c r="D379" s="21"/>
      <c r="E379" s="28"/>
      <c r="F379" s="28"/>
      <c r="G379" s="21"/>
      <c r="H379" s="99"/>
      <c r="I379" s="99"/>
      <c r="J379" s="99"/>
      <c r="K379" s="99"/>
    </row>
    <row r="380" spans="1:11" ht="40.35" hidden="1" customHeight="1">
      <c r="A380" s="162" t="s">
        <v>57</v>
      </c>
      <c r="B380" s="1080" t="s">
        <v>1949</v>
      </c>
      <c r="C380" s="1085"/>
      <c r="D380" s="1085"/>
      <c r="E380" s="1085"/>
      <c r="F380" s="1085"/>
      <c r="G380" s="1084"/>
      <c r="H380" s="99">
        <f>SUM(D381:D383)</f>
        <v>0</v>
      </c>
      <c r="I380" s="99">
        <f>COUNT(D381:D383)*2</f>
        <v>0</v>
      </c>
      <c r="J380" s="99"/>
      <c r="K380" s="99"/>
    </row>
    <row r="381" spans="1:11" ht="47.25" hidden="1" customHeight="1">
      <c r="A381" s="27" t="s">
        <v>1024</v>
      </c>
      <c r="B381" s="116" t="s">
        <v>1950</v>
      </c>
      <c r="C381" s="26"/>
      <c r="D381" s="26"/>
      <c r="E381" s="28"/>
      <c r="F381" s="26"/>
      <c r="G381" s="26"/>
      <c r="H381" s="99"/>
      <c r="I381" s="99"/>
      <c r="J381" s="99"/>
      <c r="K381" s="99"/>
    </row>
    <row r="382" spans="1:11" ht="47.25" hidden="1" customHeight="1">
      <c r="A382" s="27" t="s">
        <v>1026</v>
      </c>
      <c r="B382" s="116" t="s">
        <v>1951</v>
      </c>
      <c r="C382" s="26"/>
      <c r="D382" s="26"/>
      <c r="E382" s="28"/>
      <c r="F382" s="26"/>
      <c r="G382" s="26"/>
      <c r="H382" s="99"/>
      <c r="I382" s="99"/>
      <c r="J382" s="99"/>
      <c r="K382" s="99"/>
    </row>
    <row r="383" spans="1:11" ht="31.5" hidden="1" customHeight="1">
      <c r="A383" s="27" t="s">
        <v>1028</v>
      </c>
      <c r="B383" s="116" t="s">
        <v>1952</v>
      </c>
      <c r="C383" s="26"/>
      <c r="D383" s="26"/>
      <c r="E383" s="28"/>
      <c r="F383" s="26"/>
      <c r="G383" s="26"/>
      <c r="H383" s="99"/>
      <c r="I383" s="99"/>
      <c r="J383" s="99"/>
      <c r="K383" s="99"/>
    </row>
    <row r="384" spans="1:11" ht="40.35" hidden="1" customHeight="1">
      <c r="A384" s="162" t="s">
        <v>1953</v>
      </c>
      <c r="B384" s="1080" t="s">
        <v>1954</v>
      </c>
      <c r="C384" s="1085"/>
      <c r="D384" s="1085"/>
      <c r="E384" s="1085"/>
      <c r="F384" s="1085"/>
      <c r="G384" s="1084"/>
      <c r="H384" s="99">
        <f>SUM(D385:D388)</f>
        <v>0</v>
      </c>
      <c r="I384" s="99">
        <f>COUNT(D385:D388)*2</f>
        <v>0</v>
      </c>
      <c r="J384" s="99"/>
      <c r="K384" s="99"/>
    </row>
    <row r="385" spans="1:11" ht="31.5" hidden="1" customHeight="1">
      <c r="A385" s="27" t="s">
        <v>1955</v>
      </c>
      <c r="B385" s="116" t="s">
        <v>1956</v>
      </c>
      <c r="C385" s="26"/>
      <c r="D385" s="26"/>
      <c r="E385" s="28"/>
      <c r="F385" s="26"/>
      <c r="G385" s="26"/>
      <c r="H385" s="99"/>
      <c r="I385" s="99"/>
      <c r="J385" s="99"/>
      <c r="K385" s="99"/>
    </row>
    <row r="386" spans="1:11" ht="31.5" hidden="1" customHeight="1">
      <c r="A386" s="27" t="s">
        <v>1036</v>
      </c>
      <c r="B386" s="116" t="s">
        <v>1957</v>
      </c>
      <c r="C386" s="26"/>
      <c r="D386" s="26"/>
      <c r="E386" s="28"/>
      <c r="F386" s="26"/>
      <c r="G386" s="26"/>
      <c r="H386" s="99"/>
      <c r="I386" s="99"/>
      <c r="J386" s="99"/>
      <c r="K386" s="99"/>
    </row>
    <row r="387" spans="1:11" ht="31.5" hidden="1" customHeight="1">
      <c r="A387" s="27" t="s">
        <v>1038</v>
      </c>
      <c r="B387" s="116" t="s">
        <v>1958</v>
      </c>
      <c r="C387" s="26"/>
      <c r="D387" s="26"/>
      <c r="E387" s="28"/>
      <c r="F387" s="26"/>
      <c r="G387" s="26"/>
      <c r="H387" s="99"/>
      <c r="I387" s="99"/>
      <c r="J387" s="99"/>
      <c r="K387" s="99"/>
    </row>
    <row r="388" spans="1:11" ht="31.5" hidden="1" customHeight="1">
      <c r="A388" s="27" t="s">
        <v>1040</v>
      </c>
      <c r="B388" s="116" t="s">
        <v>1959</v>
      </c>
      <c r="C388" s="26"/>
      <c r="D388" s="26"/>
      <c r="E388" s="28"/>
      <c r="F388" s="26"/>
      <c r="G388" s="26"/>
      <c r="H388" s="99"/>
      <c r="I388" s="99"/>
      <c r="J388" s="99"/>
      <c r="K388" s="99"/>
    </row>
    <row r="389" spans="1:11" ht="40.35" customHeight="1">
      <c r="A389" s="135" t="s">
        <v>1960</v>
      </c>
      <c r="B389" s="1080" t="s">
        <v>52</v>
      </c>
      <c r="C389" s="1081"/>
      <c r="D389" s="1082"/>
      <c r="E389" s="1082"/>
      <c r="F389" s="1083"/>
      <c r="G389" s="1084"/>
      <c r="H389" s="29">
        <f>SUM(D390:D393)</f>
        <v>4</v>
      </c>
      <c r="I389" s="29">
        <f>COUNT(D390:D393)*2</f>
        <v>4</v>
      </c>
      <c r="J389" s="29">
        <f>H389*100/I389</f>
        <v>100</v>
      </c>
    </row>
    <row r="390" spans="1:11" ht="72.75" hidden="1" customHeight="1">
      <c r="A390" s="162" t="s">
        <v>2541</v>
      </c>
      <c r="B390" s="23" t="s">
        <v>6637</v>
      </c>
      <c r="C390" s="498"/>
      <c r="D390" s="639"/>
      <c r="E390" s="639"/>
      <c r="F390" s="498"/>
      <c r="G390" s="498"/>
    </row>
    <row r="391" spans="1:11" ht="123" customHeight="1">
      <c r="A391" s="18" t="s">
        <v>1961</v>
      </c>
      <c r="B391" s="23" t="s">
        <v>1047</v>
      </c>
      <c r="C391" s="20" t="s">
        <v>1962</v>
      </c>
      <c r="D391" s="534">
        <v>2</v>
      </c>
      <c r="E391" s="52" t="s">
        <v>648</v>
      </c>
      <c r="F391" s="40" t="s">
        <v>1963</v>
      </c>
      <c r="G391" s="21"/>
    </row>
    <row r="392" spans="1:11" ht="60" customHeight="1">
      <c r="A392" s="18"/>
      <c r="B392" s="28"/>
      <c r="C392" s="20" t="s">
        <v>1964</v>
      </c>
      <c r="D392" s="534">
        <v>2</v>
      </c>
      <c r="E392" s="52" t="s">
        <v>540</v>
      </c>
      <c r="F392" s="40" t="s">
        <v>1965</v>
      </c>
      <c r="G392" s="21"/>
    </row>
    <row r="393" spans="1:11" ht="47.25" hidden="1" customHeight="1">
      <c r="A393" s="27" t="s">
        <v>1054</v>
      </c>
      <c r="B393" s="116" t="s">
        <v>1059</v>
      </c>
      <c r="C393" s="26"/>
      <c r="D393" s="26"/>
      <c r="E393" s="28"/>
      <c r="F393" s="26"/>
      <c r="G393" s="26"/>
      <c r="H393" s="99"/>
      <c r="I393" s="99"/>
      <c r="J393" s="99"/>
      <c r="K393" s="99"/>
    </row>
    <row r="394" spans="1:11" ht="31.5" customHeight="1">
      <c r="A394" s="18"/>
      <c r="B394" s="1003" t="s">
        <v>4720</v>
      </c>
      <c r="C394" s="929"/>
      <c r="D394" s="1110"/>
      <c r="E394" s="1110"/>
      <c r="F394" s="929"/>
      <c r="G394" s="929"/>
    </row>
    <row r="395" spans="1:11" ht="40.35" hidden="1" customHeight="1">
      <c r="A395" s="162" t="s">
        <v>51</v>
      </c>
      <c r="B395" s="1080" t="s">
        <v>1966</v>
      </c>
      <c r="C395" s="1085"/>
      <c r="D395" s="1085"/>
      <c r="E395" s="1085"/>
      <c r="F395" s="1085"/>
      <c r="G395" s="1084"/>
      <c r="H395" s="99">
        <f>SUM(D396:D401)</f>
        <v>0</v>
      </c>
      <c r="I395" s="99">
        <f>COUNT(D396:D401)*2</f>
        <v>0</v>
      </c>
      <c r="J395" s="99"/>
      <c r="K395" s="99"/>
    </row>
    <row r="396" spans="1:11" ht="63" hidden="1" customHeight="1">
      <c r="A396" s="27" t="s">
        <v>1060</v>
      </c>
      <c r="B396" s="19" t="s">
        <v>1061</v>
      </c>
      <c r="C396" s="19"/>
      <c r="D396" s="21"/>
      <c r="E396" s="28"/>
      <c r="F396" s="28"/>
      <c r="G396" s="21"/>
      <c r="H396" s="99"/>
      <c r="I396" s="99"/>
      <c r="J396" s="99"/>
      <c r="K396" s="99"/>
    </row>
    <row r="397" spans="1:11" ht="47.25" hidden="1" customHeight="1">
      <c r="A397" s="27" t="s">
        <v>1062</v>
      </c>
      <c r="B397" s="116" t="s">
        <v>1967</v>
      </c>
      <c r="C397" s="26"/>
      <c r="D397" s="26"/>
      <c r="E397" s="28"/>
      <c r="F397" s="26"/>
      <c r="G397" s="26"/>
      <c r="H397" s="99"/>
      <c r="I397" s="99"/>
      <c r="J397" s="99"/>
      <c r="K397" s="99"/>
    </row>
    <row r="398" spans="1:11" ht="63" hidden="1" customHeight="1">
      <c r="A398" s="27" t="s">
        <v>1064</v>
      </c>
      <c r="B398" s="116" t="s">
        <v>1968</v>
      </c>
      <c r="C398" s="161"/>
      <c r="D398" s="53"/>
      <c r="E398" s="28"/>
      <c r="F398" s="26"/>
      <c r="G398" s="53"/>
      <c r="H398" s="99"/>
      <c r="I398" s="99"/>
      <c r="J398" s="99"/>
      <c r="K398" s="99"/>
    </row>
    <row r="399" spans="1:11" ht="47.25" hidden="1" customHeight="1">
      <c r="A399" s="27" t="s">
        <v>1066</v>
      </c>
      <c r="B399" s="116" t="s">
        <v>1067</v>
      </c>
      <c r="C399" s="26"/>
      <c r="D399" s="26"/>
      <c r="E399" s="28"/>
      <c r="F399" s="26"/>
      <c r="G399" s="26"/>
      <c r="H399" s="99"/>
      <c r="I399" s="99"/>
      <c r="J399" s="99"/>
      <c r="K399" s="99"/>
    </row>
    <row r="400" spans="1:11" ht="30" hidden="1" customHeight="1">
      <c r="A400" s="27" t="s">
        <v>1068</v>
      </c>
      <c r="B400" s="116" t="s">
        <v>1069</v>
      </c>
      <c r="C400" s="26"/>
      <c r="D400" s="26"/>
      <c r="E400" s="28"/>
      <c r="F400" s="26"/>
      <c r="G400" s="26"/>
      <c r="H400" s="99"/>
      <c r="I400" s="99"/>
      <c r="J400" s="99"/>
      <c r="K400" s="99"/>
    </row>
    <row r="401" spans="1:11" ht="31.5" hidden="1" customHeight="1">
      <c r="A401" s="27" t="s">
        <v>1070</v>
      </c>
      <c r="B401" s="125" t="s">
        <v>1071</v>
      </c>
      <c r="C401" s="26"/>
      <c r="D401" s="26"/>
      <c r="E401" s="28"/>
      <c r="F401" s="26"/>
      <c r="G401" s="26"/>
      <c r="H401" s="99"/>
      <c r="I401" s="99"/>
      <c r="J401" s="99"/>
      <c r="K401" s="99"/>
    </row>
    <row r="402" spans="1:11" ht="40.35" customHeight="1">
      <c r="A402" s="135" t="s">
        <v>49</v>
      </c>
      <c r="B402" s="1080" t="s">
        <v>1969</v>
      </c>
      <c r="C402" s="1081"/>
      <c r="D402" s="1082"/>
      <c r="E402" s="1082"/>
      <c r="F402" s="1083"/>
      <c r="G402" s="1084"/>
      <c r="H402" s="29">
        <f>SUM(D403:D439)</f>
        <v>74</v>
      </c>
      <c r="I402" s="29">
        <f>COUNT(D403:D439)*2</f>
        <v>74</v>
      </c>
      <c r="J402" s="29">
        <f>H402*100/I402</f>
        <v>100</v>
      </c>
    </row>
    <row r="403" spans="1:11" ht="93.75" customHeight="1">
      <c r="A403" s="18" t="s">
        <v>1072</v>
      </c>
      <c r="B403" s="23" t="s">
        <v>1970</v>
      </c>
      <c r="C403" s="57" t="s">
        <v>1971</v>
      </c>
      <c r="D403" s="644">
        <v>2</v>
      </c>
      <c r="E403" s="638" t="s">
        <v>271</v>
      </c>
      <c r="F403" s="55" t="s">
        <v>1972</v>
      </c>
      <c r="G403" s="21"/>
    </row>
    <row r="404" spans="1:11" ht="46.5" customHeight="1">
      <c r="A404" s="18"/>
      <c r="B404" s="23"/>
      <c r="C404" s="57" t="s">
        <v>1973</v>
      </c>
      <c r="D404" s="644">
        <v>2</v>
      </c>
      <c r="E404" s="638" t="s">
        <v>271</v>
      </c>
      <c r="F404" s="55" t="s">
        <v>1974</v>
      </c>
      <c r="G404" s="21"/>
    </row>
    <row r="405" spans="1:11" ht="60.75" customHeight="1">
      <c r="A405" s="18"/>
      <c r="B405" s="23"/>
      <c r="C405" s="57" t="s">
        <v>1975</v>
      </c>
      <c r="D405" s="644">
        <v>2</v>
      </c>
      <c r="E405" s="638" t="s">
        <v>271</v>
      </c>
      <c r="F405" s="55" t="s">
        <v>1976</v>
      </c>
      <c r="G405" s="21"/>
    </row>
    <row r="406" spans="1:11" ht="48" customHeight="1">
      <c r="A406" s="18"/>
      <c r="B406" s="23"/>
      <c r="C406" s="20" t="s">
        <v>1977</v>
      </c>
      <c r="D406" s="644">
        <v>2</v>
      </c>
      <c r="E406" s="638" t="s">
        <v>540</v>
      </c>
      <c r="F406" s="55" t="s">
        <v>1978</v>
      </c>
      <c r="G406" s="21"/>
    </row>
    <row r="407" spans="1:11" ht="104.25" customHeight="1">
      <c r="A407" s="18"/>
      <c r="B407" s="23"/>
      <c r="C407" s="57" t="s">
        <v>1979</v>
      </c>
      <c r="D407" s="644">
        <v>2</v>
      </c>
      <c r="E407" s="635" t="s">
        <v>540</v>
      </c>
      <c r="F407" s="171" t="s">
        <v>1980</v>
      </c>
      <c r="G407" s="21"/>
    </row>
    <row r="408" spans="1:11" ht="50.25" customHeight="1">
      <c r="A408" s="18" t="s">
        <v>1073</v>
      </c>
      <c r="B408" s="23" t="s">
        <v>1981</v>
      </c>
      <c r="C408" s="57" t="s">
        <v>1982</v>
      </c>
      <c r="D408" s="644">
        <v>2</v>
      </c>
      <c r="E408" s="635" t="s">
        <v>420</v>
      </c>
      <c r="F408" s="23" t="s">
        <v>1983</v>
      </c>
      <c r="G408" s="21"/>
    </row>
    <row r="409" spans="1:11" ht="74.45" customHeight="1">
      <c r="A409" s="18"/>
      <c r="B409" s="23"/>
      <c r="C409" s="57" t="s">
        <v>1984</v>
      </c>
      <c r="D409" s="644">
        <v>2</v>
      </c>
      <c r="E409" s="638" t="s">
        <v>540</v>
      </c>
      <c r="F409" s="55" t="s">
        <v>1985</v>
      </c>
      <c r="G409" s="21"/>
    </row>
    <row r="410" spans="1:11" ht="47.25" customHeight="1">
      <c r="A410" s="18"/>
      <c r="B410" s="23"/>
      <c r="C410" s="57" t="s">
        <v>1986</v>
      </c>
      <c r="D410" s="644">
        <v>2</v>
      </c>
      <c r="E410" s="635" t="s">
        <v>540</v>
      </c>
      <c r="F410" s="55" t="s">
        <v>1987</v>
      </c>
      <c r="G410" s="21"/>
    </row>
    <row r="411" spans="1:11" ht="47.25" customHeight="1">
      <c r="A411" s="18"/>
      <c r="B411" s="23"/>
      <c r="C411" s="57" t="s">
        <v>1988</v>
      </c>
      <c r="D411" s="644">
        <v>2</v>
      </c>
      <c r="E411" s="635" t="s">
        <v>540</v>
      </c>
      <c r="F411" s="37" t="s">
        <v>1983</v>
      </c>
      <c r="G411" s="21"/>
    </row>
    <row r="412" spans="1:11" ht="47.25" customHeight="1">
      <c r="A412" s="18"/>
      <c r="B412" s="23"/>
      <c r="C412" s="57" t="s">
        <v>1989</v>
      </c>
      <c r="D412" s="644">
        <v>2</v>
      </c>
      <c r="E412" s="635" t="s">
        <v>540</v>
      </c>
      <c r="F412" s="171" t="s">
        <v>1990</v>
      </c>
      <c r="G412" s="21"/>
    </row>
    <row r="413" spans="1:11" ht="47.25" customHeight="1">
      <c r="A413" s="18" t="s">
        <v>1075</v>
      </c>
      <c r="B413" s="172" t="s">
        <v>1991</v>
      </c>
      <c r="C413" s="172" t="s">
        <v>1992</v>
      </c>
      <c r="D413" s="644">
        <v>2</v>
      </c>
      <c r="E413" s="635" t="s">
        <v>208</v>
      </c>
      <c r="F413" s="171" t="s">
        <v>1993</v>
      </c>
      <c r="G413" s="21"/>
    </row>
    <row r="414" spans="1:11" ht="47.25" customHeight="1">
      <c r="A414" s="18"/>
      <c r="B414" s="172"/>
      <c r="C414" s="172" t="s">
        <v>1994</v>
      </c>
      <c r="D414" s="644">
        <v>2</v>
      </c>
      <c r="E414" s="635" t="s">
        <v>208</v>
      </c>
      <c r="F414" s="171" t="s">
        <v>1993</v>
      </c>
      <c r="G414" s="21"/>
    </row>
    <row r="415" spans="1:11" ht="35.25" customHeight="1">
      <c r="A415" s="18"/>
      <c r="B415" s="172"/>
      <c r="C415" s="172" t="s">
        <v>1995</v>
      </c>
      <c r="D415" s="644">
        <v>2</v>
      </c>
      <c r="E415" s="635" t="s">
        <v>208</v>
      </c>
      <c r="F415" s="171" t="s">
        <v>1993</v>
      </c>
      <c r="G415" s="21"/>
    </row>
    <row r="416" spans="1:11" ht="31.5" customHeight="1">
      <c r="A416" s="18"/>
      <c r="B416" s="172"/>
      <c r="C416" s="172" t="s">
        <v>1996</v>
      </c>
      <c r="D416" s="644">
        <v>2</v>
      </c>
      <c r="E416" s="635" t="s">
        <v>208</v>
      </c>
      <c r="F416" s="171" t="s">
        <v>1993</v>
      </c>
      <c r="G416" s="21"/>
    </row>
    <row r="417" spans="1:7" ht="47.25" customHeight="1">
      <c r="A417" s="18" t="s">
        <v>1076</v>
      </c>
      <c r="B417" s="23" t="s">
        <v>1074</v>
      </c>
      <c r="C417" s="57" t="s">
        <v>1997</v>
      </c>
      <c r="D417" s="644">
        <v>2</v>
      </c>
      <c r="E417" s="638" t="s">
        <v>420</v>
      </c>
      <c r="F417" s="55" t="s">
        <v>1998</v>
      </c>
      <c r="G417" s="21"/>
    </row>
    <row r="418" spans="1:7" ht="151.5" customHeight="1">
      <c r="A418" s="18"/>
      <c r="B418" s="23"/>
      <c r="C418" s="173" t="s">
        <v>1999</v>
      </c>
      <c r="D418" s="644">
        <v>2</v>
      </c>
      <c r="E418" s="638" t="s">
        <v>540</v>
      </c>
      <c r="F418" s="55" t="s">
        <v>2000</v>
      </c>
      <c r="G418" s="21"/>
    </row>
    <row r="419" spans="1:7" ht="47.25" customHeight="1">
      <c r="A419" s="18" t="s">
        <v>2001</v>
      </c>
      <c r="B419" s="23" t="s">
        <v>2002</v>
      </c>
      <c r="C419" s="174" t="s">
        <v>2003</v>
      </c>
      <c r="D419" s="644">
        <v>2</v>
      </c>
      <c r="E419" s="638" t="s">
        <v>540</v>
      </c>
      <c r="F419" s="171" t="s">
        <v>1993</v>
      </c>
      <c r="G419" s="21"/>
    </row>
    <row r="420" spans="1:7" ht="47.25" customHeight="1">
      <c r="A420" s="18"/>
      <c r="B420" s="23"/>
      <c r="C420" s="174" t="s">
        <v>2004</v>
      </c>
      <c r="D420" s="644">
        <v>2</v>
      </c>
      <c r="E420" s="638" t="s">
        <v>255</v>
      </c>
      <c r="F420" s="171" t="s">
        <v>1993</v>
      </c>
      <c r="G420" s="21"/>
    </row>
    <row r="421" spans="1:7" ht="47.25" customHeight="1">
      <c r="A421" s="18"/>
      <c r="B421" s="23"/>
      <c r="C421" s="174" t="s">
        <v>2005</v>
      </c>
      <c r="D421" s="644">
        <v>2</v>
      </c>
      <c r="E421" s="638" t="s">
        <v>540</v>
      </c>
      <c r="F421" s="171" t="s">
        <v>1993</v>
      </c>
      <c r="G421" s="21"/>
    </row>
    <row r="422" spans="1:7" ht="47.25" customHeight="1">
      <c r="A422" s="18"/>
      <c r="B422" s="23"/>
      <c r="C422" s="174" t="s">
        <v>2006</v>
      </c>
      <c r="D422" s="644">
        <v>2</v>
      </c>
      <c r="E422" s="638" t="s">
        <v>255</v>
      </c>
      <c r="F422" s="171" t="s">
        <v>1993</v>
      </c>
      <c r="G422" s="21"/>
    </row>
    <row r="423" spans="1:7" ht="46.5" customHeight="1">
      <c r="A423" s="18" t="s">
        <v>2007</v>
      </c>
      <c r="B423" s="23" t="s">
        <v>2008</v>
      </c>
      <c r="C423" s="175" t="s">
        <v>2009</v>
      </c>
      <c r="D423" s="644">
        <v>2</v>
      </c>
      <c r="E423" s="638" t="s">
        <v>208</v>
      </c>
      <c r="F423" s="171" t="s">
        <v>1993</v>
      </c>
      <c r="G423" s="21"/>
    </row>
    <row r="424" spans="1:7" ht="78" customHeight="1">
      <c r="A424" s="18"/>
      <c r="B424" s="23"/>
      <c r="C424" s="175" t="s">
        <v>2010</v>
      </c>
      <c r="D424" s="644">
        <v>2</v>
      </c>
      <c r="E424" s="638" t="s">
        <v>2011</v>
      </c>
      <c r="F424" s="55" t="s">
        <v>2012</v>
      </c>
      <c r="G424" s="21"/>
    </row>
    <row r="425" spans="1:7" ht="63.75" customHeight="1">
      <c r="A425" s="18"/>
      <c r="B425" s="23"/>
      <c r="C425" s="175" t="s">
        <v>2013</v>
      </c>
      <c r="D425" s="644">
        <v>2</v>
      </c>
      <c r="E425" s="638" t="s">
        <v>984</v>
      </c>
      <c r="F425" s="55" t="s">
        <v>2014</v>
      </c>
      <c r="G425" s="21"/>
    </row>
    <row r="426" spans="1:7" ht="96.75" customHeight="1">
      <c r="A426" s="18"/>
      <c r="B426" s="23"/>
      <c r="C426" s="175" t="s">
        <v>2015</v>
      </c>
      <c r="D426" s="644">
        <v>2</v>
      </c>
      <c r="E426" s="638" t="s">
        <v>2016</v>
      </c>
      <c r="F426" s="55" t="s">
        <v>2017</v>
      </c>
      <c r="G426" s="21"/>
    </row>
    <row r="427" spans="1:7" ht="93" customHeight="1">
      <c r="A427" s="18"/>
      <c r="B427" s="23"/>
      <c r="C427" s="173" t="s">
        <v>1484</v>
      </c>
      <c r="D427" s="644">
        <v>2</v>
      </c>
      <c r="E427" s="638" t="s">
        <v>540</v>
      </c>
      <c r="F427" s="55" t="s">
        <v>2018</v>
      </c>
      <c r="G427" s="21"/>
    </row>
    <row r="428" spans="1:7" ht="47.25" customHeight="1">
      <c r="A428" s="18" t="s">
        <v>2019</v>
      </c>
      <c r="B428" s="23" t="s">
        <v>2020</v>
      </c>
      <c r="C428" s="173" t="s">
        <v>2021</v>
      </c>
      <c r="D428" s="644">
        <v>2</v>
      </c>
      <c r="E428" s="638" t="s">
        <v>540</v>
      </c>
      <c r="F428" s="55" t="s">
        <v>2022</v>
      </c>
      <c r="G428" s="21"/>
    </row>
    <row r="429" spans="1:7" ht="47.25" customHeight="1">
      <c r="A429" s="18"/>
      <c r="B429" s="23"/>
      <c r="C429" s="173" t="s">
        <v>2023</v>
      </c>
      <c r="D429" s="644">
        <v>2</v>
      </c>
      <c r="E429" s="638" t="s">
        <v>540</v>
      </c>
      <c r="F429" s="55" t="s">
        <v>2022</v>
      </c>
      <c r="G429" s="21"/>
    </row>
    <row r="430" spans="1:7" ht="93.75" customHeight="1">
      <c r="A430" s="18" t="s">
        <v>2024</v>
      </c>
      <c r="B430" s="23" t="s">
        <v>2025</v>
      </c>
      <c r="C430" s="173" t="s">
        <v>2026</v>
      </c>
      <c r="D430" s="644">
        <v>2</v>
      </c>
      <c r="E430" s="638" t="s">
        <v>540</v>
      </c>
      <c r="F430" s="55" t="s">
        <v>2027</v>
      </c>
      <c r="G430" s="21"/>
    </row>
    <row r="431" spans="1:7" ht="47.25" customHeight="1">
      <c r="A431" s="18"/>
      <c r="B431" s="23"/>
      <c r="C431" s="173" t="s">
        <v>2028</v>
      </c>
      <c r="D431" s="644">
        <v>2</v>
      </c>
      <c r="E431" s="638" t="s">
        <v>540</v>
      </c>
      <c r="F431" s="55" t="s">
        <v>2029</v>
      </c>
      <c r="G431" s="21"/>
    </row>
    <row r="432" spans="1:7" ht="47.25" customHeight="1">
      <c r="A432" s="18"/>
      <c r="B432" s="23"/>
      <c r="C432" s="173" t="s">
        <v>2030</v>
      </c>
      <c r="D432" s="644">
        <v>2</v>
      </c>
      <c r="E432" s="638" t="s">
        <v>540</v>
      </c>
      <c r="F432" s="55" t="s">
        <v>2031</v>
      </c>
      <c r="G432" s="21"/>
    </row>
    <row r="433" spans="1:10" ht="47.25" customHeight="1">
      <c r="A433" s="18" t="s">
        <v>2032</v>
      </c>
      <c r="B433" s="23" t="s">
        <v>2033</v>
      </c>
      <c r="C433" s="173" t="s">
        <v>2034</v>
      </c>
      <c r="D433" s="644">
        <v>2</v>
      </c>
      <c r="E433" s="638" t="s">
        <v>540</v>
      </c>
      <c r="F433" s="55" t="s">
        <v>2031</v>
      </c>
      <c r="G433" s="21"/>
    </row>
    <row r="434" spans="1:10" ht="47.25" customHeight="1">
      <c r="A434" s="18"/>
      <c r="B434" s="23"/>
      <c r="C434" s="173" t="s">
        <v>2035</v>
      </c>
      <c r="D434" s="644">
        <v>2</v>
      </c>
      <c r="E434" s="638" t="s">
        <v>540</v>
      </c>
      <c r="F434" s="55" t="s">
        <v>2031</v>
      </c>
      <c r="G434" s="21"/>
    </row>
    <row r="435" spans="1:10" ht="60.75" customHeight="1">
      <c r="A435" s="176" t="s">
        <v>2036</v>
      </c>
      <c r="B435" s="23" t="s">
        <v>2037</v>
      </c>
      <c r="C435" s="173" t="s">
        <v>2038</v>
      </c>
      <c r="D435" s="644">
        <v>2</v>
      </c>
      <c r="E435" s="638" t="s">
        <v>271</v>
      </c>
      <c r="F435" s="55" t="s">
        <v>2039</v>
      </c>
      <c r="G435" s="21"/>
    </row>
    <row r="436" spans="1:10" ht="80.25" customHeight="1">
      <c r="A436" s="18"/>
      <c r="B436" s="23"/>
      <c r="C436" s="173" t="s">
        <v>2040</v>
      </c>
      <c r="D436" s="644">
        <v>2</v>
      </c>
      <c r="E436" s="638" t="s">
        <v>208</v>
      </c>
      <c r="F436" s="55" t="s">
        <v>2041</v>
      </c>
      <c r="G436" s="21"/>
    </row>
    <row r="437" spans="1:10" ht="80.25" customHeight="1">
      <c r="A437" s="18"/>
      <c r="B437" s="23"/>
      <c r="C437" s="173" t="s">
        <v>2042</v>
      </c>
      <c r="D437" s="644">
        <v>2</v>
      </c>
      <c r="E437" s="638" t="s">
        <v>208</v>
      </c>
      <c r="F437" s="55" t="s">
        <v>2043</v>
      </c>
      <c r="G437" s="21"/>
    </row>
    <row r="438" spans="1:10" ht="61.5" customHeight="1">
      <c r="A438" s="18" t="s">
        <v>2044</v>
      </c>
      <c r="B438" s="23" t="s">
        <v>2045</v>
      </c>
      <c r="C438" s="57" t="s">
        <v>2046</v>
      </c>
      <c r="D438" s="644">
        <v>2</v>
      </c>
      <c r="E438" s="635" t="s">
        <v>432</v>
      </c>
      <c r="F438" s="55"/>
      <c r="G438" s="21"/>
    </row>
    <row r="439" spans="1:10" ht="57.95" customHeight="1">
      <c r="A439" s="18"/>
      <c r="B439" s="23"/>
      <c r="C439" s="57" t="s">
        <v>2047</v>
      </c>
      <c r="D439" s="644">
        <v>2</v>
      </c>
      <c r="E439" s="635" t="s">
        <v>432</v>
      </c>
      <c r="F439" s="55"/>
      <c r="G439" s="21"/>
    </row>
    <row r="440" spans="1:10" ht="40.35" customHeight="1">
      <c r="A440" s="135" t="s">
        <v>47</v>
      </c>
      <c r="B440" s="1080" t="s">
        <v>2048</v>
      </c>
      <c r="C440" s="1081"/>
      <c r="D440" s="1082"/>
      <c r="E440" s="1082"/>
      <c r="F440" s="1083"/>
      <c r="G440" s="1084"/>
      <c r="H440" s="29">
        <f>SUM(D441:D450)</f>
        <v>16</v>
      </c>
      <c r="I440" s="29">
        <f>COUNT(D441:D450)*2</f>
        <v>16</v>
      </c>
      <c r="J440" s="29">
        <f>H440*100/I440</f>
        <v>100</v>
      </c>
    </row>
    <row r="441" spans="1:10" ht="76.5" customHeight="1">
      <c r="A441" s="18" t="s">
        <v>1077</v>
      </c>
      <c r="B441" s="23" t="s">
        <v>2049</v>
      </c>
      <c r="C441" s="20" t="s">
        <v>2050</v>
      </c>
      <c r="D441" s="534">
        <v>2</v>
      </c>
      <c r="E441" s="52" t="s">
        <v>2051</v>
      </c>
      <c r="F441" s="23" t="s">
        <v>2052</v>
      </c>
      <c r="G441" s="21"/>
    </row>
    <row r="442" spans="1:10" ht="52.7" customHeight="1">
      <c r="A442" s="18"/>
      <c r="B442" s="23"/>
      <c r="C442" s="20" t="s">
        <v>2053</v>
      </c>
      <c r="D442" s="534">
        <v>2</v>
      </c>
      <c r="E442" s="52" t="s">
        <v>660</v>
      </c>
      <c r="F442" s="28" t="s">
        <v>2054</v>
      </c>
      <c r="G442" s="21"/>
    </row>
    <row r="443" spans="1:10" ht="45" customHeight="1">
      <c r="A443" s="18"/>
      <c r="B443" s="69"/>
      <c r="C443" s="177" t="s">
        <v>2055</v>
      </c>
      <c r="D443" s="534">
        <v>2</v>
      </c>
      <c r="E443" s="535" t="s">
        <v>2056</v>
      </c>
      <c r="F443" s="150" t="s">
        <v>2057</v>
      </c>
      <c r="G443" s="34"/>
    </row>
    <row r="444" spans="1:10" ht="90.75" customHeight="1">
      <c r="A444" s="18" t="s">
        <v>1078</v>
      </c>
      <c r="B444" s="23" t="s">
        <v>2058</v>
      </c>
      <c r="C444" s="20" t="s">
        <v>2059</v>
      </c>
      <c r="D444" s="534">
        <v>2</v>
      </c>
      <c r="E444" s="52" t="s">
        <v>432</v>
      </c>
      <c r="F444" s="23" t="s">
        <v>2060</v>
      </c>
      <c r="G444" s="21"/>
    </row>
    <row r="445" spans="1:10" ht="47.25" customHeight="1">
      <c r="A445" s="18" t="s">
        <v>1079</v>
      </c>
      <c r="B445" s="23" t="s">
        <v>2061</v>
      </c>
      <c r="C445" s="20" t="s">
        <v>2062</v>
      </c>
      <c r="D445" s="534">
        <v>2</v>
      </c>
      <c r="E445" s="52" t="s">
        <v>540</v>
      </c>
      <c r="F445" s="23" t="s">
        <v>2063</v>
      </c>
      <c r="G445" s="21"/>
    </row>
    <row r="446" spans="1:10" ht="47.25" customHeight="1">
      <c r="A446" s="18"/>
      <c r="B446" s="23"/>
      <c r="C446" s="20" t="s">
        <v>2064</v>
      </c>
      <c r="D446" s="534">
        <v>2</v>
      </c>
      <c r="E446" s="52" t="s">
        <v>2051</v>
      </c>
      <c r="F446" s="23"/>
      <c r="G446" s="28"/>
    </row>
    <row r="447" spans="1:10" ht="47.25" customHeight="1">
      <c r="A447" s="18"/>
      <c r="B447" s="23"/>
      <c r="C447" s="20" t="s">
        <v>2065</v>
      </c>
      <c r="D447" s="534">
        <v>2</v>
      </c>
      <c r="E447" s="52" t="s">
        <v>2051</v>
      </c>
      <c r="F447" s="23" t="s">
        <v>2065</v>
      </c>
      <c r="G447" s="28"/>
    </row>
    <row r="448" spans="1:10" ht="47.25" customHeight="1">
      <c r="A448" s="307" t="s">
        <v>2066</v>
      </c>
      <c r="B448" s="23" t="s">
        <v>2067</v>
      </c>
      <c r="C448" s="20" t="s">
        <v>2068</v>
      </c>
      <c r="D448" s="534">
        <v>2</v>
      </c>
      <c r="E448" s="52" t="s">
        <v>540</v>
      </c>
      <c r="F448" s="23" t="s">
        <v>2069</v>
      </c>
      <c r="G448" s="28"/>
    </row>
    <row r="449" spans="1:11" ht="47.25" hidden="1" customHeight="1">
      <c r="A449" s="27" t="s">
        <v>6225</v>
      </c>
      <c r="B449" s="23" t="s">
        <v>6226</v>
      </c>
      <c r="C449" s="20"/>
      <c r="D449" s="21"/>
      <c r="E449" s="28"/>
      <c r="F449" s="23"/>
      <c r="G449" s="28"/>
      <c r="H449" s="99"/>
      <c r="I449" s="99"/>
      <c r="J449" s="99"/>
      <c r="K449" s="99"/>
    </row>
    <row r="450" spans="1:11" ht="47.25" hidden="1" customHeight="1">
      <c r="A450" s="27" t="s">
        <v>6224</v>
      </c>
      <c r="B450" s="116" t="s">
        <v>1082</v>
      </c>
      <c r="C450" s="26"/>
      <c r="D450" s="26"/>
      <c r="E450" s="28"/>
      <c r="F450" s="26"/>
      <c r="G450" s="26"/>
      <c r="H450" s="99"/>
      <c r="I450" s="99"/>
      <c r="J450" s="99"/>
      <c r="K450" s="99"/>
    </row>
    <row r="451" spans="1:11" ht="40.35" hidden="1" customHeight="1">
      <c r="A451" s="162" t="s">
        <v>45</v>
      </c>
      <c r="B451" s="1080" t="s">
        <v>44</v>
      </c>
      <c r="C451" s="1085"/>
      <c r="D451" s="1085"/>
      <c r="E451" s="1085"/>
      <c r="F451" s="1085"/>
      <c r="G451" s="1084"/>
      <c r="H451" s="99">
        <f>SUM(D452:D461)</f>
        <v>0</v>
      </c>
      <c r="I451" s="99">
        <f>COUNT(D452:D461)*2</f>
        <v>0</v>
      </c>
      <c r="J451" s="99"/>
      <c r="K451" s="99"/>
    </row>
    <row r="452" spans="1:11" ht="60" hidden="1" customHeight="1">
      <c r="A452" s="27" t="s">
        <v>1083</v>
      </c>
      <c r="B452" s="19" t="s">
        <v>1084</v>
      </c>
      <c r="C452" s="26"/>
      <c r="D452" s="26"/>
      <c r="E452" s="28"/>
      <c r="F452" s="26"/>
      <c r="G452" s="26"/>
      <c r="H452" s="99"/>
      <c r="I452" s="99"/>
      <c r="J452" s="99"/>
      <c r="K452" s="99"/>
    </row>
    <row r="453" spans="1:11" ht="31.5" hidden="1" customHeight="1">
      <c r="A453" s="27" t="s">
        <v>1085</v>
      </c>
      <c r="B453" s="19" t="s">
        <v>1086</v>
      </c>
      <c r="C453" s="26"/>
      <c r="D453" s="26"/>
      <c r="E453" s="28"/>
      <c r="F453" s="26"/>
      <c r="G453" s="26"/>
      <c r="H453" s="99"/>
      <c r="I453" s="99"/>
      <c r="J453" s="99"/>
      <c r="K453" s="99"/>
    </row>
    <row r="454" spans="1:11" ht="47.25" hidden="1" customHeight="1">
      <c r="A454" s="27" t="s">
        <v>1087</v>
      </c>
      <c r="B454" s="19" t="s">
        <v>1088</v>
      </c>
      <c r="C454" s="26"/>
      <c r="D454" s="26"/>
      <c r="E454" s="28"/>
      <c r="F454" s="26"/>
      <c r="G454" s="26"/>
      <c r="H454" s="99"/>
      <c r="I454" s="99"/>
      <c r="J454" s="99"/>
      <c r="K454" s="99"/>
    </row>
    <row r="455" spans="1:11" ht="47.25" hidden="1" customHeight="1">
      <c r="A455" s="27" t="s">
        <v>1089</v>
      </c>
      <c r="B455" s="19" t="s">
        <v>6227</v>
      </c>
      <c r="C455" s="26"/>
      <c r="D455" s="26"/>
      <c r="E455" s="28"/>
      <c r="F455" s="26"/>
      <c r="G455" s="26"/>
      <c r="H455" s="99"/>
      <c r="I455" s="99"/>
      <c r="J455" s="99"/>
      <c r="K455" s="99"/>
    </row>
    <row r="456" spans="1:11" ht="47.25" hidden="1" customHeight="1">
      <c r="A456" s="27" t="s">
        <v>1090</v>
      </c>
      <c r="B456" s="19" t="s">
        <v>6228</v>
      </c>
      <c r="C456" s="26"/>
      <c r="D456" s="26"/>
      <c r="E456" s="28"/>
      <c r="F456" s="26"/>
      <c r="G456" s="26"/>
      <c r="H456" s="99"/>
      <c r="I456" s="99"/>
      <c r="J456" s="99"/>
      <c r="K456" s="99"/>
    </row>
    <row r="457" spans="1:11" ht="31.5" hidden="1" customHeight="1">
      <c r="A457" s="27" t="s">
        <v>1092</v>
      </c>
      <c r="B457" s="19" t="s">
        <v>6229</v>
      </c>
      <c r="C457" s="26"/>
      <c r="D457" s="26"/>
      <c r="E457" s="28"/>
      <c r="F457" s="26"/>
      <c r="G457" s="26"/>
      <c r="H457" s="99"/>
      <c r="I457" s="99"/>
      <c r="J457" s="99"/>
      <c r="K457" s="99"/>
    </row>
    <row r="458" spans="1:11" ht="31.5" hidden="1" customHeight="1">
      <c r="A458" s="27" t="s">
        <v>1094</v>
      </c>
      <c r="B458" s="19" t="s">
        <v>1091</v>
      </c>
      <c r="C458" s="26"/>
      <c r="D458" s="26"/>
      <c r="E458" s="28"/>
      <c r="F458" s="26"/>
      <c r="G458" s="26"/>
      <c r="H458" s="99"/>
      <c r="I458" s="99"/>
      <c r="J458" s="99"/>
      <c r="K458" s="99"/>
    </row>
    <row r="459" spans="1:11" ht="31.5" hidden="1" customHeight="1">
      <c r="A459" s="27" t="s">
        <v>3447</v>
      </c>
      <c r="B459" s="19" t="s">
        <v>6230</v>
      </c>
      <c r="C459" s="26"/>
      <c r="D459" s="26"/>
      <c r="E459" s="28"/>
      <c r="F459" s="26"/>
      <c r="G459" s="26"/>
      <c r="H459" s="99"/>
      <c r="I459" s="99"/>
      <c r="J459" s="99"/>
      <c r="K459" s="99"/>
    </row>
    <row r="460" spans="1:11" ht="31.5" hidden="1" customHeight="1">
      <c r="A460" s="27" t="s">
        <v>3448</v>
      </c>
      <c r="B460" s="19" t="s">
        <v>1095</v>
      </c>
      <c r="C460" s="26"/>
      <c r="D460" s="26"/>
      <c r="E460" s="28"/>
      <c r="F460" s="26"/>
      <c r="G460" s="26"/>
      <c r="H460" s="99"/>
      <c r="I460" s="99"/>
      <c r="J460" s="99"/>
      <c r="K460" s="99"/>
    </row>
    <row r="461" spans="1:11" ht="31.5" hidden="1" customHeight="1">
      <c r="A461" s="27" t="s">
        <v>6231</v>
      </c>
      <c r="B461" s="19" t="s">
        <v>6232</v>
      </c>
      <c r="C461" s="26"/>
      <c r="D461" s="26"/>
      <c r="E461" s="28"/>
      <c r="F461" s="26"/>
      <c r="G461" s="26"/>
      <c r="H461" s="99"/>
      <c r="I461" s="99"/>
      <c r="J461" s="99"/>
      <c r="K461" s="99"/>
    </row>
    <row r="462" spans="1:11" ht="40.35" hidden="1" customHeight="1">
      <c r="A462" s="162" t="s">
        <v>43</v>
      </c>
      <c r="B462" s="1080" t="s">
        <v>2070</v>
      </c>
      <c r="C462" s="1085"/>
      <c r="D462" s="1085"/>
      <c r="E462" s="1085"/>
      <c r="F462" s="1085"/>
      <c r="G462" s="1084"/>
      <c r="H462" s="99">
        <f>SUM(D463:D468)</f>
        <v>0</v>
      </c>
      <c r="I462" s="99">
        <f>COUNT(D463:D468)*2</f>
        <v>0</v>
      </c>
      <c r="J462" s="99"/>
      <c r="K462" s="99"/>
    </row>
    <row r="463" spans="1:11" ht="31.5" hidden="1" customHeight="1">
      <c r="A463" s="27" t="s">
        <v>1096</v>
      </c>
      <c r="B463" s="116" t="s">
        <v>1097</v>
      </c>
      <c r="C463" s="26"/>
      <c r="D463" s="26"/>
      <c r="E463" s="28"/>
      <c r="F463" s="26"/>
      <c r="G463" s="26"/>
      <c r="H463" s="99"/>
      <c r="I463" s="99"/>
      <c r="J463" s="99"/>
      <c r="K463" s="99"/>
    </row>
    <row r="464" spans="1:11" ht="31.5" hidden="1" customHeight="1">
      <c r="A464" s="27" t="s">
        <v>1098</v>
      </c>
      <c r="B464" s="116" t="s">
        <v>2071</v>
      </c>
      <c r="C464" s="26"/>
      <c r="D464" s="26"/>
      <c r="E464" s="28"/>
      <c r="F464" s="26"/>
      <c r="G464" s="26"/>
      <c r="H464" s="99"/>
      <c r="I464" s="99"/>
      <c r="J464" s="99"/>
      <c r="K464" s="99"/>
    </row>
    <row r="465" spans="1:11" ht="31.5" hidden="1" customHeight="1">
      <c r="A465" s="27" t="s">
        <v>1100</v>
      </c>
      <c r="B465" s="116" t="s">
        <v>2072</v>
      </c>
      <c r="C465" s="26"/>
      <c r="D465" s="26"/>
      <c r="E465" s="28"/>
      <c r="F465" s="26"/>
      <c r="G465" s="26"/>
      <c r="H465" s="99"/>
      <c r="I465" s="99"/>
      <c r="J465" s="99"/>
      <c r="K465" s="99"/>
    </row>
    <row r="466" spans="1:11" ht="31.5" hidden="1" customHeight="1">
      <c r="A466" s="27" t="s">
        <v>1102</v>
      </c>
      <c r="B466" s="116" t="s">
        <v>2073</v>
      </c>
      <c r="C466" s="26"/>
      <c r="D466" s="26"/>
      <c r="E466" s="28"/>
      <c r="F466" s="26"/>
      <c r="G466" s="26"/>
      <c r="H466" s="99"/>
      <c r="I466" s="99"/>
      <c r="J466" s="99"/>
      <c r="K466" s="99"/>
    </row>
    <row r="467" spans="1:11" ht="31.5" hidden="1" customHeight="1">
      <c r="A467" s="27" t="s">
        <v>1104</v>
      </c>
      <c r="B467" s="116" t="s">
        <v>2074</v>
      </c>
      <c r="C467" s="26"/>
      <c r="D467" s="26"/>
      <c r="E467" s="28"/>
      <c r="F467" s="26"/>
      <c r="G467" s="26"/>
      <c r="H467" s="99"/>
      <c r="I467" s="99"/>
      <c r="J467" s="99"/>
      <c r="K467" s="99"/>
    </row>
    <row r="468" spans="1:11" ht="47.25" hidden="1" customHeight="1">
      <c r="A468" s="27" t="s">
        <v>1106</v>
      </c>
      <c r="B468" s="116" t="s">
        <v>2075</v>
      </c>
      <c r="C468" s="26"/>
      <c r="D468" s="26"/>
      <c r="E468" s="28"/>
      <c r="F468" s="26"/>
      <c r="G468" s="26"/>
      <c r="H468" s="99"/>
      <c r="I468" s="99"/>
      <c r="J468" s="99"/>
      <c r="K468" s="99"/>
    </row>
    <row r="469" spans="1:11" ht="40.35" hidden="1" customHeight="1">
      <c r="A469" s="162" t="s">
        <v>41</v>
      </c>
      <c r="B469" s="1080" t="s">
        <v>2076</v>
      </c>
      <c r="C469" s="1085"/>
      <c r="D469" s="1085"/>
      <c r="E469" s="1085"/>
      <c r="F469" s="1085"/>
      <c r="G469" s="1084"/>
      <c r="H469" s="99">
        <f>SUM(D470:D473)</f>
        <v>0</v>
      </c>
      <c r="I469" s="99">
        <f>COUNT(D470:D473)*2</f>
        <v>0</v>
      </c>
      <c r="J469" s="99"/>
      <c r="K469" s="99"/>
    </row>
    <row r="470" spans="1:11" ht="31.5" hidden="1" customHeight="1">
      <c r="A470" s="27" t="s">
        <v>1108</v>
      </c>
      <c r="B470" s="116" t="s">
        <v>2077</v>
      </c>
      <c r="C470" s="26"/>
      <c r="D470" s="26"/>
      <c r="E470" s="28"/>
      <c r="F470" s="26"/>
      <c r="G470" s="26"/>
      <c r="H470" s="99"/>
      <c r="I470" s="99"/>
      <c r="J470" s="99"/>
      <c r="K470" s="99"/>
    </row>
    <row r="471" spans="1:11" ht="31.5" hidden="1" customHeight="1">
      <c r="A471" s="27" t="s">
        <v>1110</v>
      </c>
      <c r="B471" s="116" t="s">
        <v>2078</v>
      </c>
      <c r="C471" s="26"/>
      <c r="D471" s="26"/>
      <c r="E471" s="28"/>
      <c r="F471" s="26"/>
      <c r="G471" s="26"/>
      <c r="H471" s="99"/>
      <c r="I471" s="99"/>
      <c r="J471" s="99"/>
      <c r="K471" s="99"/>
    </row>
    <row r="472" spans="1:11" ht="31.5" hidden="1" customHeight="1">
      <c r="A472" s="27" t="s">
        <v>1112</v>
      </c>
      <c r="B472" s="116" t="s">
        <v>2079</v>
      </c>
      <c r="C472" s="26"/>
      <c r="D472" s="26"/>
      <c r="E472" s="28"/>
      <c r="F472" s="26"/>
      <c r="G472" s="26"/>
      <c r="H472" s="99"/>
      <c r="I472" s="99"/>
      <c r="J472" s="99"/>
      <c r="K472" s="99"/>
    </row>
    <row r="473" spans="1:11" ht="47.25" hidden="1" customHeight="1">
      <c r="A473" s="27" t="s">
        <v>1114</v>
      </c>
      <c r="B473" s="116" t="s">
        <v>2080</v>
      </c>
      <c r="C473" s="26"/>
      <c r="D473" s="26"/>
      <c r="E473" s="28"/>
      <c r="F473" s="26"/>
      <c r="G473" s="26"/>
      <c r="H473" s="99"/>
      <c r="I473" s="99"/>
      <c r="J473" s="99"/>
      <c r="K473" s="99"/>
    </row>
    <row r="474" spans="1:11" ht="18.75" hidden="1" customHeight="1">
      <c r="A474" s="162"/>
      <c r="B474" s="928" t="s">
        <v>6538</v>
      </c>
      <c r="C474" s="929"/>
      <c r="D474" s="929"/>
      <c r="E474" s="929"/>
      <c r="F474" s="929"/>
      <c r="G474" s="929"/>
      <c r="H474" s="99"/>
      <c r="I474" s="99"/>
      <c r="J474" s="99"/>
      <c r="K474" s="99"/>
    </row>
    <row r="475" spans="1:11" ht="27" hidden="1" customHeight="1">
      <c r="A475" s="162" t="s">
        <v>39</v>
      </c>
      <c r="B475" s="1080" t="s">
        <v>2081</v>
      </c>
      <c r="C475" s="1085"/>
      <c r="D475" s="1085"/>
      <c r="E475" s="1085"/>
      <c r="F475" s="1085"/>
      <c r="G475" s="1084"/>
      <c r="H475" s="99">
        <f>SUM(D476:D485)</f>
        <v>0</v>
      </c>
      <c r="I475" s="99">
        <f>COUNT(D476:D485)*2</f>
        <v>0</v>
      </c>
      <c r="J475" s="99"/>
      <c r="K475" s="99"/>
    </row>
    <row r="476" spans="1:11" ht="47.25" hidden="1" customHeight="1">
      <c r="A476" s="27" t="s">
        <v>1116</v>
      </c>
      <c r="B476" s="116" t="s">
        <v>293</v>
      </c>
      <c r="C476" s="26"/>
      <c r="D476" s="26"/>
      <c r="E476" s="28"/>
      <c r="F476" s="26"/>
      <c r="G476" s="26"/>
      <c r="H476" s="99"/>
      <c r="I476" s="99"/>
      <c r="J476" s="99"/>
      <c r="K476" s="99"/>
    </row>
    <row r="477" spans="1:11" ht="47.25" hidden="1" customHeight="1">
      <c r="A477" s="27" t="s">
        <v>1118</v>
      </c>
      <c r="B477" s="116" t="s">
        <v>295</v>
      </c>
      <c r="C477" s="26"/>
      <c r="D477" s="26"/>
      <c r="E477" s="28"/>
      <c r="F477" s="26"/>
      <c r="G477" s="26"/>
      <c r="H477" s="99"/>
      <c r="I477" s="99"/>
      <c r="J477" s="99"/>
      <c r="K477" s="99"/>
    </row>
    <row r="478" spans="1:11" ht="47.25" hidden="1" customHeight="1">
      <c r="A478" s="27" t="s">
        <v>1120</v>
      </c>
      <c r="B478" s="116" t="s">
        <v>297</v>
      </c>
      <c r="C478" s="26"/>
      <c r="D478" s="26"/>
      <c r="E478" s="28"/>
      <c r="F478" s="26"/>
      <c r="G478" s="26"/>
      <c r="H478" s="99"/>
      <c r="I478" s="99"/>
      <c r="J478" s="99"/>
      <c r="K478" s="99"/>
    </row>
    <row r="479" spans="1:11" ht="47.25" hidden="1" customHeight="1">
      <c r="A479" s="27" t="s">
        <v>1122</v>
      </c>
      <c r="B479" s="116" t="s">
        <v>299</v>
      </c>
      <c r="C479" s="26"/>
      <c r="D479" s="26"/>
      <c r="E479" s="28"/>
      <c r="F479" s="26"/>
      <c r="G479" s="26"/>
      <c r="H479" s="99"/>
      <c r="I479" s="99"/>
      <c r="J479" s="99"/>
      <c r="K479" s="99"/>
    </row>
    <row r="480" spans="1:11" ht="47.25" hidden="1" customHeight="1">
      <c r="A480" s="27" t="s">
        <v>1124</v>
      </c>
      <c r="B480" s="116" t="s">
        <v>2082</v>
      </c>
      <c r="C480" s="26"/>
      <c r="D480" s="26"/>
      <c r="E480" s="28"/>
      <c r="F480" s="26"/>
      <c r="G480" s="26"/>
      <c r="H480" s="99"/>
      <c r="I480" s="99"/>
      <c r="J480" s="99"/>
      <c r="K480" s="99"/>
    </row>
    <row r="481" spans="1:11" ht="78.75" hidden="1" customHeight="1">
      <c r="A481" s="27" t="s">
        <v>1126</v>
      </c>
      <c r="B481" s="116" t="s">
        <v>303</v>
      </c>
      <c r="C481" s="26"/>
      <c r="D481" s="26"/>
      <c r="E481" s="28"/>
      <c r="F481" s="26"/>
      <c r="G481" s="26"/>
      <c r="H481" s="99"/>
      <c r="I481" s="99"/>
      <c r="J481" s="99"/>
      <c r="K481" s="99"/>
    </row>
    <row r="482" spans="1:11" ht="47.25" hidden="1" customHeight="1">
      <c r="A482" s="27" t="s">
        <v>1128</v>
      </c>
      <c r="B482" s="116" t="s">
        <v>305</v>
      </c>
      <c r="C482" s="26"/>
      <c r="D482" s="26"/>
      <c r="E482" s="28"/>
      <c r="F482" s="26"/>
      <c r="G482" s="26"/>
      <c r="H482" s="99"/>
      <c r="I482" s="99"/>
      <c r="J482" s="99"/>
      <c r="K482" s="99"/>
    </row>
    <row r="483" spans="1:11" ht="47.25" hidden="1" customHeight="1">
      <c r="A483" s="27" t="s">
        <v>1130</v>
      </c>
      <c r="B483" s="116" t="s">
        <v>2083</v>
      </c>
      <c r="C483" s="26"/>
      <c r="D483" s="26"/>
      <c r="E483" s="28"/>
      <c r="F483" s="26"/>
      <c r="G483" s="26"/>
      <c r="H483" s="99"/>
      <c r="I483" s="99"/>
      <c r="J483" s="99"/>
      <c r="K483" s="99"/>
    </row>
    <row r="484" spans="1:11" ht="47.25" hidden="1">
      <c r="A484" s="27" t="s">
        <v>1132</v>
      </c>
      <c r="B484" s="116" t="s">
        <v>2084</v>
      </c>
      <c r="C484" s="26"/>
      <c r="D484" s="26"/>
      <c r="E484" s="28"/>
      <c r="F484" s="26"/>
      <c r="G484" s="26"/>
      <c r="H484" s="99"/>
      <c r="I484" s="99"/>
      <c r="J484" s="99"/>
      <c r="K484" s="99"/>
    </row>
    <row r="485" spans="1:11" ht="63" hidden="1" customHeight="1">
      <c r="A485" s="32" t="s">
        <v>1134</v>
      </c>
      <c r="B485" s="179" t="s">
        <v>2085</v>
      </c>
      <c r="C485" s="180"/>
      <c r="D485" s="127"/>
      <c r="E485" s="34"/>
      <c r="F485" s="127"/>
      <c r="G485" s="127"/>
      <c r="H485" s="99"/>
      <c r="I485" s="99"/>
      <c r="J485" s="99"/>
      <c r="K485" s="99"/>
    </row>
    <row r="486" spans="1:11" ht="31.5" customHeight="1">
      <c r="A486" s="181"/>
      <c r="B486" s="1077" t="s">
        <v>1136</v>
      </c>
      <c r="C486" s="1078"/>
      <c r="D486" s="1077"/>
      <c r="E486" s="1077"/>
      <c r="F486" s="1079"/>
      <c r="G486" s="1077"/>
      <c r="H486" s="29">
        <f>H487+H494+H502+H511+H518+H526</f>
        <v>74</v>
      </c>
      <c r="I486" s="29">
        <f>I487+I494+I502+I511+I518+I526</f>
        <v>74</v>
      </c>
      <c r="J486" s="29">
        <f>H486*100/I486</f>
        <v>100</v>
      </c>
    </row>
    <row r="487" spans="1:11" ht="40.35" customHeight="1">
      <c r="A487" s="117" t="s">
        <v>2086</v>
      </c>
      <c r="B487" s="989" t="s">
        <v>2087</v>
      </c>
      <c r="C487" s="1086"/>
      <c r="D487" s="1087"/>
      <c r="E487" s="1087"/>
      <c r="F487" s="1088"/>
      <c r="G487" s="998"/>
      <c r="H487" s="29">
        <f>SUM(D488:D493)</f>
        <v>6</v>
      </c>
      <c r="I487" s="29">
        <f>COUNT(D488:D493)*2</f>
        <v>6</v>
      </c>
      <c r="J487" s="29">
        <f>H487*100/I487</f>
        <v>100</v>
      </c>
    </row>
    <row r="488" spans="1:11" ht="31.5" hidden="1" customHeight="1">
      <c r="A488" s="79" t="s">
        <v>1137</v>
      </c>
      <c r="B488" s="114" t="s">
        <v>2088</v>
      </c>
      <c r="C488" s="66"/>
      <c r="D488" s="66"/>
      <c r="E488" s="22"/>
      <c r="F488" s="66"/>
      <c r="G488" s="66"/>
      <c r="H488" s="99"/>
      <c r="I488" s="99"/>
      <c r="J488" s="99"/>
      <c r="K488" s="99"/>
    </row>
    <row r="489" spans="1:11" ht="66.75" customHeight="1">
      <c r="A489" s="182" t="s">
        <v>2089</v>
      </c>
      <c r="B489" s="30" t="s">
        <v>2090</v>
      </c>
      <c r="C489" s="42" t="s">
        <v>2091</v>
      </c>
      <c r="D489" s="534">
        <v>2</v>
      </c>
      <c r="E489" s="52" t="s">
        <v>540</v>
      </c>
      <c r="F489" s="23" t="s">
        <v>2092</v>
      </c>
      <c r="G489" s="183"/>
    </row>
    <row r="490" spans="1:11" ht="31.5" hidden="1" customHeight="1">
      <c r="A490" s="79" t="s">
        <v>1143</v>
      </c>
      <c r="B490" s="114" t="s">
        <v>2093</v>
      </c>
      <c r="C490" s="66"/>
      <c r="D490" s="66"/>
      <c r="E490" s="22"/>
      <c r="F490" s="66"/>
      <c r="G490" s="66"/>
      <c r="H490" s="99"/>
      <c r="I490" s="99"/>
      <c r="J490" s="99"/>
      <c r="K490" s="99"/>
    </row>
    <row r="491" spans="1:11" ht="47.25" customHeight="1">
      <c r="A491" s="182" t="s">
        <v>2094</v>
      </c>
      <c r="B491" s="30" t="s">
        <v>2095</v>
      </c>
      <c r="C491" s="20" t="s">
        <v>2096</v>
      </c>
      <c r="D491" s="534">
        <v>2</v>
      </c>
      <c r="E491" s="52" t="s">
        <v>540</v>
      </c>
      <c r="F491" s="23" t="s">
        <v>2097</v>
      </c>
      <c r="G491" s="183"/>
    </row>
    <row r="492" spans="1:11" ht="31.5" customHeight="1">
      <c r="A492" s="182" t="s">
        <v>2098</v>
      </c>
      <c r="B492" s="30" t="s">
        <v>2099</v>
      </c>
      <c r="C492" s="158" t="s">
        <v>1152</v>
      </c>
      <c r="D492" s="534">
        <v>2</v>
      </c>
      <c r="E492" s="52" t="s">
        <v>540</v>
      </c>
      <c r="F492" s="30" t="s">
        <v>1153</v>
      </c>
      <c r="G492" s="183"/>
    </row>
    <row r="493" spans="1:11" ht="30" hidden="1" customHeight="1">
      <c r="A493" s="79" t="s">
        <v>1154</v>
      </c>
      <c r="B493" s="184" t="s">
        <v>2100</v>
      </c>
      <c r="C493" s="66"/>
      <c r="D493" s="66"/>
      <c r="E493" s="22"/>
      <c r="F493" s="66"/>
      <c r="G493" s="66"/>
      <c r="H493" s="99"/>
      <c r="I493" s="99"/>
      <c r="J493" s="99"/>
      <c r="K493" s="99"/>
    </row>
    <row r="494" spans="1:11" ht="40.35" customHeight="1">
      <c r="A494" s="185" t="s">
        <v>2101</v>
      </c>
      <c r="B494" s="989" t="s">
        <v>2102</v>
      </c>
      <c r="C494" s="1086"/>
      <c r="D494" s="1087"/>
      <c r="E494" s="1087"/>
      <c r="F494" s="1088"/>
      <c r="G494" s="998"/>
      <c r="H494" s="29">
        <f>SUM(D495:D501)</f>
        <v>14</v>
      </c>
      <c r="I494" s="29">
        <f>COUNT(D495:D501)*2</f>
        <v>14</v>
      </c>
      <c r="J494" s="29">
        <f>H494*100/I494</f>
        <v>100</v>
      </c>
    </row>
    <row r="495" spans="1:11" ht="72" customHeight="1">
      <c r="A495" s="182" t="s">
        <v>2103</v>
      </c>
      <c r="B495" s="23" t="s">
        <v>1158</v>
      </c>
      <c r="C495" s="20" t="s">
        <v>2104</v>
      </c>
      <c r="D495" s="534">
        <v>2</v>
      </c>
      <c r="E495" s="52" t="s">
        <v>341</v>
      </c>
      <c r="F495" s="30" t="s">
        <v>2105</v>
      </c>
      <c r="G495" s="83"/>
    </row>
    <row r="496" spans="1:11" ht="64.5" customHeight="1">
      <c r="A496" s="182"/>
      <c r="B496" s="23"/>
      <c r="C496" s="20" t="s">
        <v>1163</v>
      </c>
      <c r="D496" s="534">
        <v>2</v>
      </c>
      <c r="E496" s="52" t="s">
        <v>379</v>
      </c>
      <c r="F496" s="30" t="s">
        <v>2106</v>
      </c>
      <c r="G496" s="83"/>
    </row>
    <row r="497" spans="1:10" ht="47.25" customHeight="1">
      <c r="A497" s="182"/>
      <c r="B497" s="23"/>
      <c r="C497" s="20" t="s">
        <v>1167</v>
      </c>
      <c r="D497" s="534">
        <v>2</v>
      </c>
      <c r="E497" s="52" t="s">
        <v>341</v>
      </c>
      <c r="F497" s="30" t="s">
        <v>1168</v>
      </c>
      <c r="G497" s="83"/>
    </row>
    <row r="498" spans="1:10" ht="59.1" customHeight="1">
      <c r="A498" s="182"/>
      <c r="B498" s="23"/>
      <c r="C498" s="20" t="s">
        <v>2107</v>
      </c>
      <c r="D498" s="534">
        <v>2</v>
      </c>
      <c r="E498" s="52" t="s">
        <v>341</v>
      </c>
      <c r="F498" s="23" t="s">
        <v>2108</v>
      </c>
      <c r="G498" s="83"/>
    </row>
    <row r="499" spans="1:10" ht="56.25" customHeight="1">
      <c r="A499" s="182" t="s">
        <v>2109</v>
      </c>
      <c r="B499" s="23" t="s">
        <v>2110</v>
      </c>
      <c r="C499" s="20" t="s">
        <v>2111</v>
      </c>
      <c r="D499" s="534">
        <v>2</v>
      </c>
      <c r="E499" s="52" t="s">
        <v>271</v>
      </c>
      <c r="F499" s="30" t="s">
        <v>2112</v>
      </c>
      <c r="G499" s="83"/>
    </row>
    <row r="500" spans="1:10" ht="78.75" customHeight="1">
      <c r="A500" s="182" t="s">
        <v>2113</v>
      </c>
      <c r="B500" s="23" t="s">
        <v>2114</v>
      </c>
      <c r="C500" s="20" t="s">
        <v>2115</v>
      </c>
      <c r="D500" s="534">
        <v>2</v>
      </c>
      <c r="E500" s="52" t="s">
        <v>341</v>
      </c>
      <c r="F500" s="23" t="s">
        <v>2116</v>
      </c>
      <c r="G500" s="83"/>
    </row>
    <row r="501" spans="1:10" ht="54.75" customHeight="1">
      <c r="A501" s="182"/>
      <c r="B501" s="23"/>
      <c r="C501" s="42" t="s">
        <v>2117</v>
      </c>
      <c r="D501" s="534">
        <v>2</v>
      </c>
      <c r="E501" s="52" t="s">
        <v>420</v>
      </c>
      <c r="F501" s="23" t="s">
        <v>2118</v>
      </c>
      <c r="G501" s="186"/>
    </row>
    <row r="502" spans="1:10" ht="40.35" customHeight="1">
      <c r="A502" s="185" t="s">
        <v>2119</v>
      </c>
      <c r="B502" s="989" t="s">
        <v>2120</v>
      </c>
      <c r="C502" s="1086"/>
      <c r="D502" s="1087"/>
      <c r="E502" s="1087"/>
      <c r="F502" s="1088"/>
      <c r="G502" s="998"/>
      <c r="H502" s="29">
        <f>SUM(D503:D510)</f>
        <v>16</v>
      </c>
      <c r="I502" s="29">
        <f>COUNT(D503:D510)*2</f>
        <v>16</v>
      </c>
      <c r="J502" s="29">
        <f>H502*100/I502</f>
        <v>100</v>
      </c>
    </row>
    <row r="503" spans="1:10" ht="79.5" customHeight="1">
      <c r="A503" s="182" t="s">
        <v>2121</v>
      </c>
      <c r="B503" s="23" t="s">
        <v>2122</v>
      </c>
      <c r="C503" s="20" t="s">
        <v>2123</v>
      </c>
      <c r="D503" s="534">
        <v>2</v>
      </c>
      <c r="E503" s="52" t="s">
        <v>2124</v>
      </c>
      <c r="F503" s="23" t="s">
        <v>2125</v>
      </c>
      <c r="G503" s="83"/>
    </row>
    <row r="504" spans="1:10" ht="72.75" customHeight="1">
      <c r="A504" s="182"/>
      <c r="B504" s="23"/>
      <c r="C504" s="20" t="s">
        <v>2126</v>
      </c>
      <c r="D504" s="534">
        <v>2</v>
      </c>
      <c r="E504" s="52" t="s">
        <v>2127</v>
      </c>
      <c r="F504" s="23" t="s">
        <v>2125</v>
      </c>
      <c r="G504" s="83"/>
    </row>
    <row r="505" spans="1:10" ht="80.25" customHeight="1">
      <c r="A505" s="182"/>
      <c r="B505" s="23"/>
      <c r="C505" s="187" t="s">
        <v>2128</v>
      </c>
      <c r="D505" s="534">
        <v>2</v>
      </c>
      <c r="E505" s="52" t="s">
        <v>2127</v>
      </c>
      <c r="F505" s="23" t="s">
        <v>2125</v>
      </c>
      <c r="G505" s="83"/>
    </row>
    <row r="506" spans="1:10" ht="81.75" customHeight="1">
      <c r="A506" s="182"/>
      <c r="B506" s="23"/>
      <c r="C506" s="20" t="s">
        <v>2129</v>
      </c>
      <c r="D506" s="534">
        <v>2</v>
      </c>
      <c r="E506" s="52" t="s">
        <v>2127</v>
      </c>
      <c r="F506" s="23" t="s">
        <v>2125</v>
      </c>
      <c r="G506" s="83"/>
    </row>
    <row r="507" spans="1:10" ht="80.25" customHeight="1">
      <c r="A507" s="182"/>
      <c r="B507" s="23"/>
      <c r="C507" s="20" t="s">
        <v>2130</v>
      </c>
      <c r="D507" s="534">
        <v>2</v>
      </c>
      <c r="E507" s="52" t="s">
        <v>2127</v>
      </c>
      <c r="F507" s="23" t="s">
        <v>2125</v>
      </c>
      <c r="G507" s="83"/>
    </row>
    <row r="508" spans="1:10" ht="45" customHeight="1">
      <c r="A508" s="182"/>
      <c r="B508" s="23"/>
      <c r="C508" s="20" t="s">
        <v>2131</v>
      </c>
      <c r="D508" s="534">
        <v>2</v>
      </c>
      <c r="E508" s="52" t="s">
        <v>379</v>
      </c>
      <c r="F508" s="23" t="s">
        <v>2132</v>
      </c>
      <c r="G508" s="188"/>
    </row>
    <row r="509" spans="1:10" ht="60" customHeight="1">
      <c r="A509" s="182" t="s">
        <v>2133</v>
      </c>
      <c r="B509" s="23" t="s">
        <v>2134</v>
      </c>
      <c r="C509" s="20" t="s">
        <v>1186</v>
      </c>
      <c r="D509" s="534">
        <v>2</v>
      </c>
      <c r="E509" s="52" t="s">
        <v>379</v>
      </c>
      <c r="F509" s="23"/>
      <c r="G509" s="83"/>
    </row>
    <row r="510" spans="1:10" ht="45.95" customHeight="1">
      <c r="A510" s="182"/>
      <c r="B510" s="23"/>
      <c r="C510" s="20" t="s">
        <v>2135</v>
      </c>
      <c r="D510" s="534">
        <v>2</v>
      </c>
      <c r="E510" s="52" t="s">
        <v>341</v>
      </c>
      <c r="F510" s="23"/>
      <c r="G510" s="83"/>
    </row>
    <row r="511" spans="1:10" ht="40.35" customHeight="1">
      <c r="A511" s="185" t="s">
        <v>2136</v>
      </c>
      <c r="B511" s="1105" t="s">
        <v>2137</v>
      </c>
      <c r="C511" s="1106"/>
      <c r="D511" s="1107"/>
      <c r="E511" s="1107"/>
      <c r="F511" s="1108"/>
      <c r="G511" s="1109"/>
      <c r="H511" s="29">
        <f>SUM(D512:D517)</f>
        <v>12</v>
      </c>
      <c r="I511" s="29">
        <f>COUNT(D512:D517)*2</f>
        <v>12</v>
      </c>
      <c r="J511" s="29">
        <f>H511*100/I511</f>
        <v>100</v>
      </c>
    </row>
    <row r="512" spans="1:10" ht="63" customHeight="1">
      <c r="A512" s="182" t="s">
        <v>2138</v>
      </c>
      <c r="B512" s="23" t="s">
        <v>2139</v>
      </c>
      <c r="C512" s="20" t="s">
        <v>2140</v>
      </c>
      <c r="D512" s="534">
        <v>2</v>
      </c>
      <c r="E512" s="52" t="s">
        <v>271</v>
      </c>
      <c r="F512" s="30" t="s">
        <v>2141</v>
      </c>
      <c r="G512" s="83"/>
    </row>
    <row r="513" spans="1:11" ht="60" customHeight="1">
      <c r="A513" s="182"/>
      <c r="B513" s="23"/>
      <c r="C513" s="20" t="s">
        <v>1198</v>
      </c>
      <c r="D513" s="534">
        <v>2</v>
      </c>
      <c r="E513" s="52" t="s">
        <v>271</v>
      </c>
      <c r="F513" s="30" t="s">
        <v>1199</v>
      </c>
      <c r="G513" s="83"/>
    </row>
    <row r="514" spans="1:11" ht="60" customHeight="1">
      <c r="A514" s="182"/>
      <c r="B514" s="23"/>
      <c r="C514" s="42" t="s">
        <v>2142</v>
      </c>
      <c r="D514" s="534">
        <v>2</v>
      </c>
      <c r="E514" s="52" t="s">
        <v>271</v>
      </c>
      <c r="F514" s="23" t="s">
        <v>2143</v>
      </c>
      <c r="G514" s="83"/>
    </row>
    <row r="515" spans="1:11" ht="45" customHeight="1">
      <c r="A515" s="182" t="s">
        <v>2144</v>
      </c>
      <c r="B515" s="23" t="s">
        <v>2145</v>
      </c>
      <c r="C515" s="120" t="s">
        <v>2146</v>
      </c>
      <c r="D515" s="534">
        <v>2</v>
      </c>
      <c r="E515" s="536" t="s">
        <v>379</v>
      </c>
      <c r="F515" s="30" t="s">
        <v>2147</v>
      </c>
      <c r="G515" s="83"/>
    </row>
    <row r="516" spans="1:11" ht="78.75" customHeight="1">
      <c r="A516" s="182"/>
      <c r="B516" s="23"/>
      <c r="C516" s="20" t="s">
        <v>2148</v>
      </c>
      <c r="D516" s="534">
        <v>2</v>
      </c>
      <c r="E516" s="536" t="s">
        <v>379</v>
      </c>
      <c r="F516" s="30" t="s">
        <v>2149</v>
      </c>
      <c r="G516" s="189"/>
    </row>
    <row r="517" spans="1:11" ht="45" customHeight="1">
      <c r="A517" s="182"/>
      <c r="B517" s="23"/>
      <c r="C517" s="42" t="s">
        <v>2150</v>
      </c>
      <c r="D517" s="534">
        <v>2</v>
      </c>
      <c r="E517" s="536" t="s">
        <v>379</v>
      </c>
      <c r="F517" s="30" t="s">
        <v>2151</v>
      </c>
      <c r="G517" s="83"/>
    </row>
    <row r="518" spans="1:11" ht="40.35" customHeight="1">
      <c r="A518" s="185" t="s">
        <v>2152</v>
      </c>
      <c r="B518" s="989" t="s">
        <v>28</v>
      </c>
      <c r="C518" s="1086"/>
      <c r="D518" s="1087"/>
      <c r="E518" s="1087"/>
      <c r="F518" s="1088"/>
      <c r="G518" s="998"/>
      <c r="H518" s="29">
        <f>SUM(D519:D525)</f>
        <v>10</v>
      </c>
      <c r="I518" s="29">
        <f>COUNT(D519:D525)*2</f>
        <v>10</v>
      </c>
      <c r="J518" s="29">
        <f>H518*100/I518</f>
        <v>100</v>
      </c>
    </row>
    <row r="519" spans="1:11" ht="45" customHeight="1">
      <c r="A519" s="182" t="s">
        <v>2153</v>
      </c>
      <c r="B519" s="23" t="s">
        <v>1211</v>
      </c>
      <c r="C519" s="20" t="s">
        <v>2154</v>
      </c>
      <c r="D519" s="534">
        <v>2</v>
      </c>
      <c r="E519" s="52" t="s">
        <v>341</v>
      </c>
      <c r="F519" s="23"/>
      <c r="G519" s="83"/>
    </row>
    <row r="520" spans="1:11" ht="45" customHeight="1">
      <c r="A520" s="182" t="s">
        <v>2155</v>
      </c>
      <c r="B520" s="23" t="s">
        <v>2156</v>
      </c>
      <c r="C520" s="20" t="s">
        <v>2157</v>
      </c>
      <c r="D520" s="534">
        <v>2</v>
      </c>
      <c r="E520" s="52" t="s">
        <v>379</v>
      </c>
      <c r="F520" s="23" t="s">
        <v>2158</v>
      </c>
      <c r="G520" s="83"/>
    </row>
    <row r="521" spans="1:11" ht="45" customHeight="1">
      <c r="A521" s="182" t="s">
        <v>2159</v>
      </c>
      <c r="B521" s="23" t="s">
        <v>2160</v>
      </c>
      <c r="C521" s="20" t="s">
        <v>2161</v>
      </c>
      <c r="D521" s="641">
        <v>2</v>
      </c>
      <c r="E521" s="636" t="s">
        <v>540</v>
      </c>
      <c r="F521" s="23" t="s">
        <v>2162</v>
      </c>
      <c r="G521" s="83"/>
    </row>
    <row r="522" spans="1:11" ht="30" customHeight="1">
      <c r="A522" s="182"/>
      <c r="B522" s="23"/>
      <c r="C522" s="20" t="s">
        <v>2163</v>
      </c>
      <c r="D522" s="534">
        <v>2</v>
      </c>
      <c r="E522" s="52" t="s">
        <v>540</v>
      </c>
      <c r="F522" s="23" t="s">
        <v>1223</v>
      </c>
      <c r="G522" s="83"/>
    </row>
    <row r="523" spans="1:11" ht="55.5" customHeight="1">
      <c r="A523" s="182"/>
      <c r="B523" s="23"/>
      <c r="C523" s="20" t="s">
        <v>2164</v>
      </c>
      <c r="D523" s="534">
        <v>2</v>
      </c>
      <c r="E523" s="52" t="s">
        <v>379</v>
      </c>
      <c r="F523" s="23" t="s">
        <v>2165</v>
      </c>
      <c r="G523" s="83"/>
    </row>
    <row r="524" spans="1:11" ht="63" hidden="1" customHeight="1">
      <c r="A524" s="79" t="s">
        <v>2166</v>
      </c>
      <c r="B524" s="30" t="s">
        <v>2167</v>
      </c>
      <c r="C524" s="50"/>
      <c r="D524" s="148"/>
      <c r="E524" s="22"/>
      <c r="F524" s="66"/>
      <c r="G524" s="183"/>
      <c r="H524" s="99"/>
      <c r="I524" s="99"/>
      <c r="J524" s="99"/>
      <c r="K524" s="99"/>
    </row>
    <row r="525" spans="1:11" ht="30" hidden="1" customHeight="1">
      <c r="A525" s="79" t="s">
        <v>1232</v>
      </c>
      <c r="B525" s="30" t="s">
        <v>2168</v>
      </c>
      <c r="C525" s="66"/>
      <c r="D525" s="66"/>
      <c r="E525" s="22"/>
      <c r="F525" s="66"/>
      <c r="G525" s="66"/>
      <c r="H525" s="99"/>
      <c r="I525" s="99"/>
      <c r="J525" s="99"/>
      <c r="K525" s="99"/>
    </row>
    <row r="526" spans="1:11" ht="40.35" customHeight="1">
      <c r="A526" s="135" t="s">
        <v>2169</v>
      </c>
      <c r="B526" s="989" t="s">
        <v>2170</v>
      </c>
      <c r="C526" s="1086"/>
      <c r="D526" s="1087"/>
      <c r="E526" s="1087"/>
      <c r="F526" s="1088"/>
      <c r="G526" s="998"/>
      <c r="H526" s="29">
        <f>SUM(D527:D534)</f>
        <v>16</v>
      </c>
      <c r="I526" s="29">
        <f>COUNT(D527:D534)*2</f>
        <v>16</v>
      </c>
      <c r="J526" s="29">
        <f>H526*100/I526</f>
        <v>100</v>
      </c>
    </row>
    <row r="527" spans="1:11" ht="60" customHeight="1">
      <c r="A527" s="182" t="s">
        <v>2171</v>
      </c>
      <c r="B527" s="23" t="s">
        <v>2172</v>
      </c>
      <c r="C527" s="20" t="s">
        <v>2173</v>
      </c>
      <c r="D527" s="534">
        <v>2</v>
      </c>
      <c r="E527" s="52" t="s">
        <v>341</v>
      </c>
      <c r="F527" s="42" t="s">
        <v>3523</v>
      </c>
      <c r="G527" s="83"/>
    </row>
    <row r="528" spans="1:11" ht="30" customHeight="1">
      <c r="A528" s="182"/>
      <c r="B528" s="23"/>
      <c r="C528" s="42" t="s">
        <v>2174</v>
      </c>
      <c r="D528" s="534">
        <v>2</v>
      </c>
      <c r="E528" s="52" t="s">
        <v>379</v>
      </c>
      <c r="F528" s="25" t="s">
        <v>6679</v>
      </c>
      <c r="G528" s="83"/>
    </row>
    <row r="529" spans="1:11" ht="30" customHeight="1">
      <c r="A529" s="182"/>
      <c r="B529" s="23"/>
      <c r="C529" s="42" t="s">
        <v>2175</v>
      </c>
      <c r="D529" s="534">
        <v>2</v>
      </c>
      <c r="E529" s="52" t="s">
        <v>341</v>
      </c>
      <c r="F529" s="25" t="s">
        <v>6678</v>
      </c>
      <c r="G529" s="83"/>
    </row>
    <row r="530" spans="1:11" ht="30" customHeight="1">
      <c r="A530" s="182"/>
      <c r="B530" s="23"/>
      <c r="C530" s="20" t="s">
        <v>1237</v>
      </c>
      <c r="D530" s="534">
        <v>2</v>
      </c>
      <c r="E530" s="52" t="s">
        <v>341</v>
      </c>
      <c r="F530" s="42" t="s">
        <v>3524</v>
      </c>
      <c r="G530" s="83"/>
    </row>
    <row r="531" spans="1:11" ht="84.75" customHeight="1">
      <c r="A531" s="182" t="s">
        <v>2176</v>
      </c>
      <c r="B531" s="23" t="s">
        <v>2177</v>
      </c>
      <c r="C531" s="20" t="s">
        <v>6674</v>
      </c>
      <c r="D531" s="534">
        <v>2</v>
      </c>
      <c r="E531" s="52" t="s">
        <v>341</v>
      </c>
      <c r="F531" s="30" t="s">
        <v>6673</v>
      </c>
      <c r="G531" s="83"/>
    </row>
    <row r="532" spans="1:11" ht="67.5" customHeight="1">
      <c r="A532" s="182"/>
      <c r="B532" s="23"/>
      <c r="C532" s="20" t="s">
        <v>2178</v>
      </c>
      <c r="D532" s="534">
        <v>2</v>
      </c>
      <c r="E532" s="52" t="s">
        <v>379</v>
      </c>
      <c r="F532" s="30" t="s">
        <v>2179</v>
      </c>
      <c r="G532" s="83"/>
    </row>
    <row r="533" spans="1:11" ht="60" customHeight="1">
      <c r="A533" s="182"/>
      <c r="B533" s="23"/>
      <c r="C533" s="23" t="s">
        <v>6672</v>
      </c>
      <c r="D533" s="534">
        <v>2</v>
      </c>
      <c r="E533" s="52" t="s">
        <v>341</v>
      </c>
      <c r="F533" s="30" t="s">
        <v>2180</v>
      </c>
      <c r="G533" s="83"/>
    </row>
    <row r="534" spans="1:11" ht="47.25" customHeight="1">
      <c r="A534" s="182" t="s">
        <v>2181</v>
      </c>
      <c r="B534" s="23" t="s">
        <v>2182</v>
      </c>
      <c r="C534" s="42" t="s">
        <v>1249</v>
      </c>
      <c r="D534" s="534">
        <v>2</v>
      </c>
      <c r="E534" s="535" t="s">
        <v>660</v>
      </c>
      <c r="F534" s="23" t="s">
        <v>2183</v>
      </c>
      <c r="G534" s="83"/>
    </row>
    <row r="535" spans="1:11" ht="30" customHeight="1">
      <c r="A535" s="181"/>
      <c r="B535" s="1077" t="s">
        <v>2184</v>
      </c>
      <c r="C535" s="1078"/>
      <c r="D535" s="1077"/>
      <c r="E535" s="1077"/>
      <c r="F535" s="1079"/>
      <c r="G535" s="1077"/>
      <c r="H535" s="29">
        <f>H536+H543+H547+H562+H566+H575+H583+H539+H593</f>
        <v>70</v>
      </c>
      <c r="I535" s="29">
        <f>I536+I543+I547+I562+I566+I575+I583+I539+I593</f>
        <v>70</v>
      </c>
      <c r="J535" s="29">
        <f>H535*100/I535</f>
        <v>100</v>
      </c>
    </row>
    <row r="536" spans="1:11" ht="40.35" customHeight="1">
      <c r="A536" s="159" t="s">
        <v>25</v>
      </c>
      <c r="B536" s="989" t="s">
        <v>24</v>
      </c>
      <c r="C536" s="1086"/>
      <c r="D536" s="1087"/>
      <c r="E536" s="1087"/>
      <c r="F536" s="1088"/>
      <c r="G536" s="998"/>
      <c r="H536" s="29">
        <f>SUM(D537:D538)</f>
        <v>2</v>
      </c>
      <c r="I536" s="29">
        <f>COUNT(D537:D538)*2</f>
        <v>2</v>
      </c>
      <c r="J536" s="29">
        <f>H536*100/I536</f>
        <v>100</v>
      </c>
    </row>
    <row r="537" spans="1:11" ht="45.6" customHeight="1">
      <c r="A537" s="43" t="s">
        <v>1254</v>
      </c>
      <c r="B537" s="23" t="s">
        <v>1255</v>
      </c>
      <c r="C537" s="42" t="s">
        <v>2185</v>
      </c>
      <c r="D537" s="618">
        <v>2</v>
      </c>
      <c r="E537" s="52" t="s">
        <v>540</v>
      </c>
      <c r="F537" s="30" t="s">
        <v>2186</v>
      </c>
      <c r="G537" s="21"/>
    </row>
    <row r="538" spans="1:11" ht="47.25" hidden="1" customHeight="1">
      <c r="A538" s="68" t="s">
        <v>1257</v>
      </c>
      <c r="B538" s="30" t="s">
        <v>1258</v>
      </c>
      <c r="C538" s="26"/>
      <c r="D538" s="26"/>
      <c r="E538" s="28"/>
      <c r="F538" s="26"/>
      <c r="G538" s="26"/>
      <c r="H538" s="99"/>
      <c r="I538" s="99"/>
      <c r="J538" s="99"/>
      <c r="K538" s="99"/>
    </row>
    <row r="539" spans="1:11" ht="40.35" customHeight="1">
      <c r="A539" s="159" t="s">
        <v>23</v>
      </c>
      <c r="B539" s="989" t="s">
        <v>2187</v>
      </c>
      <c r="C539" s="997"/>
      <c r="D539" s="997"/>
      <c r="E539" s="997"/>
      <c r="F539" s="997"/>
      <c r="G539" s="998"/>
      <c r="H539" s="29">
        <f>SUM(D540:D542)</f>
        <v>6</v>
      </c>
      <c r="I539" s="29">
        <f>COUNT(D540:D542)*2</f>
        <v>6</v>
      </c>
      <c r="J539" s="29">
        <f>H539*100/I539</f>
        <v>100</v>
      </c>
    </row>
    <row r="540" spans="1:11" ht="60" customHeight="1">
      <c r="A540" s="43" t="s">
        <v>1259</v>
      </c>
      <c r="B540" s="19" t="s">
        <v>2188</v>
      </c>
      <c r="C540" s="23" t="s">
        <v>2189</v>
      </c>
      <c r="D540" s="534">
        <v>2</v>
      </c>
      <c r="E540" s="52" t="s">
        <v>648</v>
      </c>
      <c r="F540" s="28"/>
      <c r="G540" s="28"/>
    </row>
    <row r="541" spans="1:11" ht="47.25" customHeight="1">
      <c r="A541" s="43" t="s">
        <v>1261</v>
      </c>
      <c r="B541" s="114" t="s">
        <v>2190</v>
      </c>
      <c r="C541" s="30" t="s">
        <v>2191</v>
      </c>
      <c r="D541" s="618">
        <v>2</v>
      </c>
      <c r="E541" s="52" t="s">
        <v>648</v>
      </c>
      <c r="F541" s="26"/>
      <c r="G541" s="26"/>
    </row>
    <row r="542" spans="1:11" ht="47.25" customHeight="1">
      <c r="A542" s="43" t="s">
        <v>1263</v>
      </c>
      <c r="B542" s="114" t="s">
        <v>2192</v>
      </c>
      <c r="C542" s="30" t="s">
        <v>2193</v>
      </c>
      <c r="D542" s="618">
        <v>2</v>
      </c>
      <c r="E542" s="52" t="s">
        <v>648</v>
      </c>
      <c r="F542" s="26"/>
      <c r="G542" s="26"/>
    </row>
    <row r="543" spans="1:11" ht="40.35" customHeight="1">
      <c r="A543" s="135" t="s">
        <v>2194</v>
      </c>
      <c r="B543" s="989" t="s">
        <v>2195</v>
      </c>
      <c r="C543" s="1086"/>
      <c r="D543" s="1087"/>
      <c r="E543" s="1087"/>
      <c r="F543" s="1088"/>
      <c r="G543" s="998"/>
      <c r="H543" s="29">
        <f>SUM(D544:D546)</f>
        <v>4</v>
      </c>
      <c r="I543" s="29">
        <f>COUNT(D544:D546)*2</f>
        <v>4</v>
      </c>
      <c r="J543" s="29">
        <f>H543*100/I543</f>
        <v>100</v>
      </c>
    </row>
    <row r="544" spans="1:11" ht="123.75" customHeight="1">
      <c r="A544" s="18" t="s">
        <v>2196</v>
      </c>
      <c r="B544" s="23" t="s">
        <v>2197</v>
      </c>
      <c r="C544" s="20" t="s">
        <v>2198</v>
      </c>
      <c r="D544" s="534">
        <v>2</v>
      </c>
      <c r="E544" s="52" t="s">
        <v>540</v>
      </c>
      <c r="F544" s="23" t="s">
        <v>2199</v>
      </c>
      <c r="G544" s="21"/>
    </row>
    <row r="545" spans="1:11" ht="55.5" hidden="1" customHeight="1">
      <c r="A545" s="27" t="s">
        <v>2200</v>
      </c>
      <c r="B545" s="114" t="s">
        <v>2201</v>
      </c>
      <c r="C545" s="26"/>
      <c r="D545" s="26"/>
      <c r="E545" s="28"/>
      <c r="F545" s="26"/>
      <c r="G545" s="26"/>
      <c r="H545" s="99"/>
      <c r="I545" s="99"/>
      <c r="J545" s="99"/>
      <c r="K545" s="99"/>
    </row>
    <row r="546" spans="1:11" ht="79.5" customHeight="1">
      <c r="A546" s="18" t="s">
        <v>2202</v>
      </c>
      <c r="B546" s="55" t="s">
        <v>2203</v>
      </c>
      <c r="C546" s="20" t="s">
        <v>1274</v>
      </c>
      <c r="D546" s="534">
        <v>2</v>
      </c>
      <c r="E546" s="52" t="s">
        <v>540</v>
      </c>
      <c r="F546" s="23" t="s">
        <v>2204</v>
      </c>
      <c r="G546" s="21"/>
    </row>
    <row r="547" spans="1:11" ht="40.35" customHeight="1">
      <c r="A547" s="135" t="s">
        <v>2205</v>
      </c>
      <c r="B547" s="989" t="s">
        <v>2206</v>
      </c>
      <c r="C547" s="1086"/>
      <c r="D547" s="1087"/>
      <c r="E547" s="1087"/>
      <c r="F547" s="1088"/>
      <c r="G547" s="998"/>
      <c r="H547" s="29">
        <f>SUM(D548:D561)</f>
        <v>28</v>
      </c>
      <c r="I547" s="29">
        <f>COUNT(D548:D561)*2</f>
        <v>28</v>
      </c>
      <c r="J547" s="29">
        <f>H547*100/I547</f>
        <v>100</v>
      </c>
    </row>
    <row r="548" spans="1:11" ht="47.25" customHeight="1">
      <c r="A548" s="18" t="s">
        <v>2207</v>
      </c>
      <c r="B548" s="23" t="s">
        <v>1277</v>
      </c>
      <c r="C548" s="140" t="s">
        <v>1278</v>
      </c>
      <c r="D548" s="618">
        <v>2</v>
      </c>
      <c r="E548" s="52" t="s">
        <v>648</v>
      </c>
      <c r="F548" s="23" t="s">
        <v>2208</v>
      </c>
      <c r="G548" s="21"/>
    </row>
    <row r="549" spans="1:11" ht="52.5" customHeight="1">
      <c r="A549" s="18"/>
      <c r="B549" s="20"/>
      <c r="C549" s="20" t="s">
        <v>1279</v>
      </c>
      <c r="D549" s="618">
        <v>2</v>
      </c>
      <c r="E549" s="52" t="s">
        <v>377</v>
      </c>
      <c r="F549" s="23" t="s">
        <v>2209</v>
      </c>
      <c r="G549" s="21"/>
    </row>
    <row r="550" spans="1:11" ht="77.25" customHeight="1">
      <c r="A550" s="18" t="s">
        <v>2210</v>
      </c>
      <c r="B550" s="23" t="s">
        <v>1281</v>
      </c>
      <c r="C550" s="190" t="s">
        <v>2211</v>
      </c>
      <c r="D550" s="618">
        <v>2</v>
      </c>
      <c r="E550" s="52" t="s">
        <v>648</v>
      </c>
      <c r="F550" s="23" t="s">
        <v>2212</v>
      </c>
      <c r="G550" s="26"/>
    </row>
    <row r="551" spans="1:11" ht="80.25" customHeight="1">
      <c r="A551" s="18"/>
      <c r="B551" s="23"/>
      <c r="C551" s="190" t="s">
        <v>2213</v>
      </c>
      <c r="D551" s="618">
        <v>2</v>
      </c>
      <c r="E551" s="52" t="s">
        <v>648</v>
      </c>
      <c r="F551" s="23" t="s">
        <v>2214</v>
      </c>
      <c r="G551" s="26"/>
    </row>
    <row r="552" spans="1:11" ht="94.5" customHeight="1">
      <c r="A552" s="18"/>
      <c r="B552" s="23"/>
      <c r="C552" s="190" t="s">
        <v>2215</v>
      </c>
      <c r="D552" s="618">
        <v>2</v>
      </c>
      <c r="E552" s="52" t="s">
        <v>648</v>
      </c>
      <c r="F552" s="23" t="s">
        <v>2216</v>
      </c>
      <c r="G552" s="26"/>
    </row>
    <row r="553" spans="1:11" ht="96.75" customHeight="1">
      <c r="A553" s="18"/>
      <c r="B553" s="23"/>
      <c r="C553" s="190" t="s">
        <v>2217</v>
      </c>
      <c r="D553" s="618">
        <v>2</v>
      </c>
      <c r="E553" s="52" t="s">
        <v>648</v>
      </c>
      <c r="F553" s="23" t="s">
        <v>2218</v>
      </c>
      <c r="G553" s="26"/>
    </row>
    <row r="554" spans="1:11" ht="87.75" customHeight="1">
      <c r="A554" s="18"/>
      <c r="B554" s="23"/>
      <c r="C554" s="190" t="s">
        <v>2219</v>
      </c>
      <c r="D554" s="618">
        <v>2</v>
      </c>
      <c r="E554" s="52" t="s">
        <v>648</v>
      </c>
      <c r="F554" s="23" t="s">
        <v>2220</v>
      </c>
      <c r="G554" s="26"/>
    </row>
    <row r="555" spans="1:11" ht="75" customHeight="1">
      <c r="A555" s="18"/>
      <c r="B555" s="23"/>
      <c r="C555" s="190" t="s">
        <v>2221</v>
      </c>
      <c r="D555" s="618">
        <v>2</v>
      </c>
      <c r="E555" s="52" t="s">
        <v>648</v>
      </c>
      <c r="F555" s="23" t="s">
        <v>2222</v>
      </c>
      <c r="G555" s="26"/>
    </row>
    <row r="556" spans="1:11" ht="138.75" customHeight="1">
      <c r="A556" s="18"/>
      <c r="B556" s="23"/>
      <c r="C556" s="190" t="s">
        <v>2223</v>
      </c>
      <c r="D556" s="618">
        <v>2</v>
      </c>
      <c r="E556" s="52" t="s">
        <v>648</v>
      </c>
      <c r="F556" s="23" t="s">
        <v>2224</v>
      </c>
      <c r="G556" s="26"/>
    </row>
    <row r="557" spans="1:11" ht="81" customHeight="1">
      <c r="A557" s="18"/>
      <c r="B557" s="23"/>
      <c r="C557" s="190" t="s">
        <v>2225</v>
      </c>
      <c r="D557" s="618">
        <v>2</v>
      </c>
      <c r="E557" s="52" t="s">
        <v>648</v>
      </c>
      <c r="F557" s="23" t="s">
        <v>2226</v>
      </c>
      <c r="G557" s="26"/>
    </row>
    <row r="558" spans="1:11" ht="31.5" customHeight="1">
      <c r="A558" s="18" t="s">
        <v>2227</v>
      </c>
      <c r="B558" s="23" t="s">
        <v>2228</v>
      </c>
      <c r="C558" s="20" t="s">
        <v>2229</v>
      </c>
      <c r="D558" s="618">
        <v>2</v>
      </c>
      <c r="E558" s="52" t="s">
        <v>540</v>
      </c>
      <c r="F558" s="23" t="s">
        <v>2230</v>
      </c>
      <c r="G558" s="21"/>
    </row>
    <row r="559" spans="1:11" ht="82.5" customHeight="1">
      <c r="A559" s="18" t="s">
        <v>2231</v>
      </c>
      <c r="B559" s="23" t="s">
        <v>1299</v>
      </c>
      <c r="C559" s="57" t="s">
        <v>2232</v>
      </c>
      <c r="D559" s="618">
        <v>2</v>
      </c>
      <c r="E559" s="52" t="s">
        <v>341</v>
      </c>
      <c r="F559" s="23" t="s">
        <v>2233</v>
      </c>
      <c r="G559" s="21"/>
    </row>
    <row r="560" spans="1:11" ht="82.5" customHeight="1">
      <c r="A560" s="18"/>
      <c r="B560" s="23"/>
      <c r="C560" s="57" t="s">
        <v>2234</v>
      </c>
      <c r="D560" s="618">
        <v>2</v>
      </c>
      <c r="E560" s="52" t="s">
        <v>341</v>
      </c>
      <c r="F560" s="23" t="s">
        <v>2235</v>
      </c>
      <c r="G560" s="21"/>
    </row>
    <row r="561" spans="1:11" ht="221.25" customHeight="1">
      <c r="A561" s="18"/>
      <c r="B561" s="23"/>
      <c r="C561" s="57" t="s">
        <v>2236</v>
      </c>
      <c r="D561" s="618">
        <v>2</v>
      </c>
      <c r="E561" s="52" t="s">
        <v>341</v>
      </c>
      <c r="F561" s="23" t="s">
        <v>2237</v>
      </c>
      <c r="G561" s="118"/>
    </row>
    <row r="562" spans="1:11" ht="40.35" customHeight="1">
      <c r="A562" s="135" t="s">
        <v>2238</v>
      </c>
      <c r="B562" s="989" t="s">
        <v>2239</v>
      </c>
      <c r="C562" s="1086"/>
      <c r="D562" s="1087"/>
      <c r="E562" s="1087"/>
      <c r="F562" s="1088"/>
      <c r="G562" s="998"/>
      <c r="H562" s="29">
        <f>SUM(D563:D565)</f>
        <v>6</v>
      </c>
      <c r="I562" s="29">
        <f>COUNT(D563:D565)*2</f>
        <v>6</v>
      </c>
      <c r="J562" s="29">
        <f>H562*100/I562</f>
        <v>100</v>
      </c>
    </row>
    <row r="563" spans="1:11" ht="83.25" customHeight="1">
      <c r="A563" s="18" t="s">
        <v>2240</v>
      </c>
      <c r="B563" s="19" t="s">
        <v>2241</v>
      </c>
      <c r="C563" s="42" t="s">
        <v>1305</v>
      </c>
      <c r="D563" s="534">
        <v>2</v>
      </c>
      <c r="E563" s="52" t="s">
        <v>540</v>
      </c>
      <c r="F563" s="23" t="s">
        <v>2242</v>
      </c>
      <c r="G563" s="21"/>
    </row>
    <row r="564" spans="1:11" ht="45" customHeight="1">
      <c r="A564" s="18" t="s">
        <v>2243</v>
      </c>
      <c r="B564" s="191" t="s">
        <v>1307</v>
      </c>
      <c r="C564" s="20" t="s">
        <v>1308</v>
      </c>
      <c r="D564" s="534">
        <v>2</v>
      </c>
      <c r="E564" s="52" t="s">
        <v>540</v>
      </c>
      <c r="F564" s="23" t="s">
        <v>2244</v>
      </c>
      <c r="G564" s="192"/>
    </row>
    <row r="565" spans="1:11" ht="45" customHeight="1">
      <c r="A565" s="18" t="s">
        <v>1309</v>
      </c>
      <c r="B565" s="191" t="s">
        <v>1310</v>
      </c>
      <c r="C565" s="23" t="s">
        <v>2245</v>
      </c>
      <c r="D565" s="534">
        <v>2</v>
      </c>
      <c r="E565" s="52" t="s">
        <v>540</v>
      </c>
      <c r="F565" s="23" t="s">
        <v>2246</v>
      </c>
      <c r="G565" s="192"/>
    </row>
    <row r="566" spans="1:11" ht="40.35" customHeight="1">
      <c r="A566" s="135" t="s">
        <v>2247</v>
      </c>
      <c r="B566" s="989" t="s">
        <v>14</v>
      </c>
      <c r="C566" s="1086"/>
      <c r="D566" s="1087"/>
      <c r="E566" s="1087"/>
      <c r="F566" s="1088"/>
      <c r="G566" s="998"/>
      <c r="H566" s="29">
        <f>SUM(D567:D574)</f>
        <v>14</v>
      </c>
      <c r="I566" s="29">
        <f>COUNT(D567:D574)*2</f>
        <v>14</v>
      </c>
      <c r="J566" s="29">
        <f>H566*100/I566</f>
        <v>100</v>
      </c>
    </row>
    <row r="567" spans="1:11" ht="75.75" customHeight="1">
      <c r="A567" s="18" t="s">
        <v>2248</v>
      </c>
      <c r="B567" s="23" t="s">
        <v>1313</v>
      </c>
      <c r="C567" s="20" t="s">
        <v>1314</v>
      </c>
      <c r="D567" s="534">
        <v>2</v>
      </c>
      <c r="E567" s="52" t="s">
        <v>653</v>
      </c>
      <c r="F567" s="30" t="s">
        <v>2249</v>
      </c>
      <c r="G567" s="21"/>
    </row>
    <row r="568" spans="1:11" ht="15.75" hidden="1" customHeight="1">
      <c r="A568" s="27" t="s">
        <v>1315</v>
      </c>
      <c r="B568" s="19" t="s">
        <v>1316</v>
      </c>
      <c r="C568" s="25"/>
      <c r="D568" s="26"/>
      <c r="E568" s="28"/>
      <c r="F568" s="30" t="s">
        <v>2250</v>
      </c>
      <c r="G568" s="26"/>
      <c r="H568" s="99"/>
      <c r="I568" s="99"/>
      <c r="J568" s="99"/>
      <c r="K568" s="99"/>
    </row>
    <row r="569" spans="1:11" ht="47.25" customHeight="1">
      <c r="A569" s="18" t="s">
        <v>2248</v>
      </c>
      <c r="B569" s="23"/>
      <c r="C569" s="20" t="s">
        <v>2251</v>
      </c>
      <c r="D569" s="534">
        <v>2</v>
      </c>
      <c r="E569" s="52" t="s">
        <v>653</v>
      </c>
      <c r="F569" s="30" t="s">
        <v>2252</v>
      </c>
      <c r="G569" s="26"/>
    </row>
    <row r="570" spans="1:11" ht="47.25" customHeight="1">
      <c r="A570" s="18"/>
      <c r="B570" s="23"/>
      <c r="C570" s="20" t="s">
        <v>2253</v>
      </c>
      <c r="D570" s="534">
        <v>2</v>
      </c>
      <c r="E570" s="52" t="s">
        <v>653</v>
      </c>
      <c r="F570" s="30" t="s">
        <v>2254</v>
      </c>
      <c r="G570" s="26"/>
    </row>
    <row r="571" spans="1:11" ht="47.25" customHeight="1">
      <c r="A571" s="18"/>
      <c r="B571" s="23"/>
      <c r="C571" s="20" t="s">
        <v>2255</v>
      </c>
      <c r="D571" s="534">
        <v>2</v>
      </c>
      <c r="E571" s="52" t="s">
        <v>653</v>
      </c>
      <c r="F571" s="30" t="s">
        <v>2256</v>
      </c>
      <c r="G571" s="26"/>
    </row>
    <row r="572" spans="1:11" ht="36.75" customHeight="1">
      <c r="A572" s="18" t="s">
        <v>1320</v>
      </c>
      <c r="B572" s="161" t="s">
        <v>1321</v>
      </c>
      <c r="C572" s="42" t="s">
        <v>1322</v>
      </c>
      <c r="D572" s="534">
        <v>2</v>
      </c>
      <c r="E572" s="52" t="s">
        <v>653</v>
      </c>
      <c r="F572" s="30" t="s">
        <v>2257</v>
      </c>
      <c r="G572" s="53"/>
    </row>
    <row r="573" spans="1:11" ht="47.25" customHeight="1">
      <c r="A573" s="18" t="s">
        <v>2258</v>
      </c>
      <c r="B573" s="23" t="s">
        <v>1324</v>
      </c>
      <c r="C573" s="31" t="s">
        <v>1325</v>
      </c>
      <c r="D573" s="534">
        <v>2</v>
      </c>
      <c r="E573" s="52" t="s">
        <v>653</v>
      </c>
      <c r="F573" s="30" t="s">
        <v>2259</v>
      </c>
      <c r="G573" s="21"/>
    </row>
    <row r="574" spans="1:11" ht="63.75" customHeight="1">
      <c r="A574" s="18" t="s">
        <v>2260</v>
      </c>
      <c r="B574" s="23" t="s">
        <v>2261</v>
      </c>
      <c r="C574" s="20" t="s">
        <v>2262</v>
      </c>
      <c r="D574" s="534">
        <v>2</v>
      </c>
      <c r="E574" s="52" t="s">
        <v>653</v>
      </c>
      <c r="F574" s="23" t="s">
        <v>2263</v>
      </c>
      <c r="G574" s="21"/>
    </row>
    <row r="575" spans="1:11" ht="40.35" customHeight="1">
      <c r="A575" s="135" t="s">
        <v>2264</v>
      </c>
      <c r="B575" s="933" t="s">
        <v>1329</v>
      </c>
      <c r="C575" s="1089"/>
      <c r="D575" s="1090"/>
      <c r="E575" s="1090"/>
      <c r="F575" s="1091"/>
      <c r="G575" s="1004"/>
      <c r="H575" s="29">
        <f>SUM(D576:D582)</f>
        <v>4</v>
      </c>
      <c r="I575" s="29">
        <f>COUNT(D576:D582)*2</f>
        <v>4</v>
      </c>
      <c r="J575" s="29">
        <f>H575*100/I575</f>
        <v>100</v>
      </c>
    </row>
    <row r="576" spans="1:11" ht="40.35" hidden="1" customHeight="1">
      <c r="A576" s="89" t="s">
        <v>1330</v>
      </c>
      <c r="B576" s="50" t="s">
        <v>1332</v>
      </c>
      <c r="C576" s="50" t="s">
        <v>1333</v>
      </c>
      <c r="D576" s="90"/>
      <c r="E576" s="26" t="s">
        <v>540</v>
      </c>
      <c r="F576" s="91" t="s">
        <v>1334</v>
      </c>
      <c r="G576" s="485"/>
      <c r="H576" s="99"/>
      <c r="I576" s="99"/>
      <c r="J576" s="99"/>
      <c r="K576" s="99"/>
    </row>
    <row r="577" spans="1:11" ht="40.35" hidden="1" customHeight="1">
      <c r="A577" s="89" t="s">
        <v>1335</v>
      </c>
      <c r="B577" s="50" t="s">
        <v>1336</v>
      </c>
      <c r="C577" s="50" t="s">
        <v>1337</v>
      </c>
      <c r="D577" s="90"/>
      <c r="E577" s="26" t="s">
        <v>540</v>
      </c>
      <c r="F577" s="91" t="s">
        <v>1338</v>
      </c>
      <c r="G577" s="480"/>
      <c r="H577" s="99"/>
      <c r="I577" s="99"/>
      <c r="J577" s="99"/>
      <c r="K577" s="99"/>
    </row>
    <row r="578" spans="1:11" ht="40.35" hidden="1" customHeight="1">
      <c r="A578" s="89" t="s">
        <v>1339</v>
      </c>
      <c r="B578" s="50" t="s">
        <v>1340</v>
      </c>
      <c r="C578" s="50" t="s">
        <v>1341</v>
      </c>
      <c r="D578" s="90"/>
      <c r="E578" s="26" t="s">
        <v>540</v>
      </c>
      <c r="F578" s="91" t="s">
        <v>1342</v>
      </c>
      <c r="G578" s="480"/>
      <c r="H578" s="99"/>
      <c r="I578" s="99"/>
      <c r="J578" s="99"/>
      <c r="K578" s="99"/>
    </row>
    <row r="579" spans="1:11" ht="122.25" customHeight="1">
      <c r="A579" s="135" t="s">
        <v>1343</v>
      </c>
      <c r="B579" s="50" t="s">
        <v>2265</v>
      </c>
      <c r="C579" s="42" t="s">
        <v>1345</v>
      </c>
      <c r="D579" s="645">
        <v>2</v>
      </c>
      <c r="E579" s="537" t="s">
        <v>540</v>
      </c>
      <c r="F579" s="194" t="s">
        <v>2266</v>
      </c>
      <c r="G579" s="21"/>
    </row>
    <row r="580" spans="1:11" ht="90" customHeight="1">
      <c r="A580" s="135" t="s">
        <v>1347</v>
      </c>
      <c r="B580" s="50" t="s">
        <v>1348</v>
      </c>
      <c r="C580" s="42" t="s">
        <v>1349</v>
      </c>
      <c r="D580" s="645">
        <v>2</v>
      </c>
      <c r="E580" s="537" t="s">
        <v>540</v>
      </c>
      <c r="F580" s="194" t="s">
        <v>1350</v>
      </c>
      <c r="G580" s="21"/>
    </row>
    <row r="581" spans="1:11" ht="90" hidden="1" customHeight="1">
      <c r="A581" s="89" t="s">
        <v>1351</v>
      </c>
      <c r="B581" s="50" t="s">
        <v>1352</v>
      </c>
      <c r="C581" s="50" t="s">
        <v>1353</v>
      </c>
      <c r="D581" s="90"/>
      <c r="E581" s="26" t="s">
        <v>540</v>
      </c>
      <c r="F581" s="91" t="s">
        <v>1354</v>
      </c>
      <c r="G581" s="480"/>
      <c r="H581" s="99"/>
      <c r="I581" s="99"/>
      <c r="J581" s="99"/>
      <c r="K581" s="99"/>
    </row>
    <row r="582" spans="1:11" ht="90" hidden="1" customHeight="1">
      <c r="A582" s="89" t="s">
        <v>1355</v>
      </c>
      <c r="B582" s="50" t="s">
        <v>1356</v>
      </c>
      <c r="C582" s="50" t="s">
        <v>1357</v>
      </c>
      <c r="D582" s="90"/>
      <c r="E582" s="26" t="s">
        <v>540</v>
      </c>
      <c r="F582" s="91" t="s">
        <v>1358</v>
      </c>
      <c r="G582" s="480"/>
      <c r="H582" s="99"/>
      <c r="I582" s="99"/>
      <c r="J582" s="99"/>
      <c r="K582" s="99"/>
    </row>
    <row r="583" spans="1:11" ht="40.35" customHeight="1">
      <c r="A583" s="135" t="s">
        <v>2267</v>
      </c>
      <c r="B583" s="989" t="s">
        <v>2268</v>
      </c>
      <c r="C583" s="1086"/>
      <c r="D583" s="1087"/>
      <c r="E583" s="1087"/>
      <c r="F583" s="1088"/>
      <c r="G583" s="998"/>
      <c r="H583" s="29">
        <f>SUM(D584:D585)</f>
        <v>4</v>
      </c>
      <c r="I583" s="29">
        <f>COUNT(D584:D585)*2</f>
        <v>4</v>
      </c>
      <c r="J583" s="29">
        <f>H583*100/I583</f>
        <v>100</v>
      </c>
    </row>
    <row r="584" spans="1:11" ht="31.5" customHeight="1">
      <c r="A584" s="18" t="s">
        <v>2269</v>
      </c>
      <c r="B584" s="23" t="s">
        <v>2270</v>
      </c>
      <c r="C584" s="20" t="s">
        <v>1361</v>
      </c>
      <c r="D584" s="534">
        <v>2</v>
      </c>
      <c r="E584" s="52" t="s">
        <v>271</v>
      </c>
      <c r="F584" s="23" t="s">
        <v>1362</v>
      </c>
      <c r="G584" s="21"/>
    </row>
    <row r="585" spans="1:11" ht="30">
      <c r="A585" s="18" t="s">
        <v>2271</v>
      </c>
      <c r="B585" s="23" t="s">
        <v>2272</v>
      </c>
      <c r="C585" s="31" t="s">
        <v>2273</v>
      </c>
      <c r="D585" s="534">
        <v>2</v>
      </c>
      <c r="E585" s="535" t="s">
        <v>540</v>
      </c>
      <c r="F585" s="23" t="s">
        <v>1367</v>
      </c>
      <c r="G585" s="21"/>
    </row>
    <row r="586" spans="1:11" ht="15.75" hidden="1">
      <c r="A586" s="92" t="s">
        <v>10</v>
      </c>
      <c r="B586" s="930" t="s">
        <v>1368</v>
      </c>
      <c r="C586" s="931"/>
      <c r="D586" s="931"/>
      <c r="E586" s="931"/>
      <c r="F586" s="931"/>
      <c r="G586" s="935"/>
      <c r="H586" s="99">
        <f>SUM(D587:D592)</f>
        <v>0</v>
      </c>
      <c r="I586" s="99">
        <f>COUNT(D587:D592)*2</f>
        <v>0</v>
      </c>
      <c r="J586" s="99"/>
      <c r="K586" s="99"/>
    </row>
    <row r="587" spans="1:11" ht="45" hidden="1">
      <c r="A587" s="92" t="s">
        <v>1369</v>
      </c>
      <c r="B587" s="50" t="s">
        <v>1370</v>
      </c>
      <c r="C587" s="50"/>
      <c r="D587" s="50"/>
      <c r="E587" s="50"/>
      <c r="F587" s="50"/>
      <c r="G587" s="484"/>
      <c r="H587" s="99"/>
      <c r="I587" s="99"/>
      <c r="J587" s="99"/>
      <c r="K587" s="99"/>
    </row>
    <row r="588" spans="1:11" ht="60" hidden="1">
      <c r="A588" s="92" t="s">
        <v>1371</v>
      </c>
      <c r="B588" s="50" t="s">
        <v>1372</v>
      </c>
      <c r="C588" s="50"/>
      <c r="D588" s="50"/>
      <c r="E588" s="50"/>
      <c r="F588" s="50"/>
      <c r="G588" s="484"/>
      <c r="H588" s="99"/>
      <c r="I588" s="99"/>
      <c r="J588" s="99"/>
      <c r="K588" s="99"/>
    </row>
    <row r="589" spans="1:11" ht="60" hidden="1">
      <c r="A589" s="92" t="s">
        <v>1373</v>
      </c>
      <c r="B589" s="50" t="s">
        <v>1374</v>
      </c>
      <c r="C589" s="50"/>
      <c r="D589" s="50"/>
      <c r="E589" s="50"/>
      <c r="F589" s="50"/>
      <c r="G589" s="484"/>
      <c r="H589" s="99"/>
      <c r="I589" s="99"/>
      <c r="J589" s="99"/>
      <c r="K589" s="99"/>
    </row>
    <row r="590" spans="1:11" ht="75" hidden="1">
      <c r="A590" s="92" t="s">
        <v>1375</v>
      </c>
      <c r="B590" s="50" t="s">
        <v>1376</v>
      </c>
      <c r="C590" s="50"/>
      <c r="D590" s="50"/>
      <c r="E590" s="50"/>
      <c r="F590" s="50"/>
      <c r="G590" s="484"/>
      <c r="H590" s="99"/>
      <c r="I590" s="99"/>
      <c r="J590" s="99"/>
      <c r="K590" s="99"/>
    </row>
    <row r="591" spans="1:11" ht="30" hidden="1">
      <c r="A591" s="92" t="s">
        <v>1377</v>
      </c>
      <c r="B591" s="50" t="s">
        <v>1378</v>
      </c>
      <c r="C591" s="50"/>
      <c r="D591" s="50"/>
      <c r="E591" s="50"/>
      <c r="F591" s="50"/>
      <c r="G591" s="484"/>
      <c r="H591" s="99"/>
      <c r="I591" s="99"/>
      <c r="J591" s="99"/>
      <c r="K591" s="99"/>
    </row>
    <row r="592" spans="1:11" ht="30" hidden="1">
      <c r="A592" s="92" t="s">
        <v>1379</v>
      </c>
      <c r="B592" s="50" t="s">
        <v>1380</v>
      </c>
      <c r="C592" s="50"/>
      <c r="D592" s="50"/>
      <c r="E592" s="50"/>
      <c r="F592" s="50"/>
      <c r="G592" s="484"/>
      <c r="H592" s="99"/>
      <c r="I592" s="99"/>
      <c r="J592" s="99"/>
      <c r="K592" s="99"/>
    </row>
    <row r="593" spans="1:11" ht="15.75">
      <c r="A593" s="60" t="s">
        <v>1381</v>
      </c>
      <c r="B593" s="1100" t="s">
        <v>8</v>
      </c>
      <c r="C593" s="1101"/>
      <c r="D593" s="1102"/>
      <c r="E593" s="1102"/>
      <c r="F593" s="1103"/>
      <c r="G593" s="1104"/>
      <c r="H593" s="29">
        <f>SUM(D594:D603)</f>
        <v>2</v>
      </c>
      <c r="I593" s="29">
        <f>COUNT(D594:D603)*2</f>
        <v>2</v>
      </c>
      <c r="J593" s="29">
        <f>H593*100/I593</f>
        <v>100</v>
      </c>
    </row>
    <row r="594" spans="1:11" ht="75" hidden="1">
      <c r="A594" s="92" t="s">
        <v>1382</v>
      </c>
      <c r="B594" s="50" t="s">
        <v>1383</v>
      </c>
      <c r="C594" s="50"/>
      <c r="D594" s="50"/>
      <c r="E594" s="50"/>
      <c r="F594" s="50"/>
      <c r="G594" s="484"/>
      <c r="H594" s="99"/>
      <c r="I594" s="99"/>
      <c r="J594" s="99"/>
      <c r="K594" s="99"/>
    </row>
    <row r="595" spans="1:11" ht="60" hidden="1">
      <c r="A595" s="92" t="s">
        <v>1384</v>
      </c>
      <c r="B595" s="50" t="s">
        <v>1385</v>
      </c>
      <c r="C595" s="50"/>
      <c r="D595" s="50"/>
      <c r="E595" s="50"/>
      <c r="F595" s="50"/>
      <c r="G595" s="484"/>
      <c r="H595" s="99"/>
      <c r="I595" s="99"/>
      <c r="J595" s="99"/>
      <c r="K595" s="99"/>
    </row>
    <row r="596" spans="1:11" ht="60" hidden="1">
      <c r="A596" s="92" t="s">
        <v>1386</v>
      </c>
      <c r="B596" s="50" t="s">
        <v>1387</v>
      </c>
      <c r="C596" s="50"/>
      <c r="D596" s="50"/>
      <c r="E596" s="50"/>
      <c r="F596" s="50"/>
      <c r="G596" s="484"/>
      <c r="H596" s="99"/>
      <c r="I596" s="99"/>
      <c r="J596" s="99"/>
      <c r="K596" s="99"/>
    </row>
    <row r="597" spans="1:11" ht="45" hidden="1">
      <c r="A597" s="92" t="s">
        <v>1388</v>
      </c>
      <c r="B597" s="50" t="s">
        <v>1389</v>
      </c>
      <c r="C597" s="50"/>
      <c r="D597" s="50"/>
      <c r="E597" s="50"/>
      <c r="F597" s="50"/>
      <c r="G597" s="484"/>
      <c r="H597" s="99"/>
      <c r="I597" s="99"/>
      <c r="J597" s="99"/>
      <c r="K597" s="99"/>
    </row>
    <row r="598" spans="1:11" s="289" customFormat="1" ht="45" hidden="1">
      <c r="A598" s="92" t="s">
        <v>1390</v>
      </c>
      <c r="B598" s="258" t="s">
        <v>1391</v>
      </c>
      <c r="C598" s="258"/>
      <c r="D598" s="258"/>
      <c r="E598" s="258"/>
      <c r="F598" s="258"/>
      <c r="G598" s="500"/>
      <c r="H598" s="100"/>
      <c r="I598" s="100"/>
      <c r="J598" s="100"/>
      <c r="K598" s="100"/>
    </row>
    <row r="599" spans="1:11" ht="75">
      <c r="A599" s="18" t="s">
        <v>1392</v>
      </c>
      <c r="B599" s="50" t="s">
        <v>2274</v>
      </c>
      <c r="C599" s="42" t="s">
        <v>1394</v>
      </c>
      <c r="D599" s="534">
        <v>2</v>
      </c>
      <c r="E599" s="52" t="s">
        <v>540</v>
      </c>
      <c r="F599" s="30" t="s">
        <v>2275</v>
      </c>
      <c r="G599" s="21"/>
    </row>
    <row r="600" spans="1:11" ht="75" hidden="1">
      <c r="A600" s="27" t="s">
        <v>1396</v>
      </c>
      <c r="B600" s="50" t="s">
        <v>1397</v>
      </c>
      <c r="C600" s="369"/>
      <c r="D600" s="21"/>
      <c r="E600" s="28"/>
      <c r="F600" s="261"/>
      <c r="G600" s="121"/>
      <c r="H600" s="99"/>
      <c r="I600" s="99"/>
      <c r="J600" s="99"/>
      <c r="K600" s="99"/>
    </row>
    <row r="601" spans="1:11" ht="30" hidden="1">
      <c r="A601" s="27" t="s">
        <v>1398</v>
      </c>
      <c r="B601" s="50" t="s">
        <v>1399</v>
      </c>
      <c r="C601" s="369"/>
      <c r="D601" s="21"/>
      <c r="E601" s="28"/>
      <c r="F601" s="261"/>
      <c r="G601" s="121"/>
      <c r="H601" s="99"/>
      <c r="I601" s="99"/>
      <c r="J601" s="99"/>
      <c r="K601" s="99"/>
    </row>
    <row r="602" spans="1:11" ht="30" hidden="1">
      <c r="A602" s="27" t="s">
        <v>1400</v>
      </c>
      <c r="B602" s="50" t="s">
        <v>1401</v>
      </c>
      <c r="C602" s="369"/>
      <c r="D602" s="21"/>
      <c r="E602" s="28"/>
      <c r="F602" s="261"/>
      <c r="G602" s="121"/>
      <c r="H602" s="99"/>
      <c r="I602" s="99"/>
      <c r="J602" s="99"/>
      <c r="K602" s="99"/>
    </row>
    <row r="603" spans="1:11" ht="60" hidden="1">
      <c r="A603" s="27" t="s">
        <v>1402</v>
      </c>
      <c r="B603" s="50" t="s">
        <v>1403</v>
      </c>
      <c r="C603" s="369"/>
      <c r="D603" s="21"/>
      <c r="E603" s="28"/>
      <c r="F603" s="261"/>
      <c r="G603" s="121"/>
      <c r="H603" s="99"/>
      <c r="I603" s="99"/>
      <c r="J603" s="99"/>
      <c r="K603" s="99"/>
    </row>
    <row r="604" spans="1:11" ht="25.5" customHeight="1">
      <c r="A604" s="181"/>
      <c r="B604" s="1077" t="s">
        <v>2276</v>
      </c>
      <c r="C604" s="1078"/>
      <c r="D604" s="1077"/>
      <c r="E604" s="1077"/>
      <c r="F604" s="1079"/>
      <c r="G604" s="1077"/>
      <c r="H604" s="29">
        <f>H605+H610+H615+H631</f>
        <v>40</v>
      </c>
      <c r="I604" s="29">
        <f>I605+I610+I615+I631</f>
        <v>40</v>
      </c>
      <c r="J604" s="29">
        <f>H604*100/I604</f>
        <v>100</v>
      </c>
    </row>
    <row r="605" spans="1:11" ht="40.35" customHeight="1">
      <c r="A605" s="159" t="s">
        <v>2277</v>
      </c>
      <c r="B605" s="999" t="s">
        <v>6</v>
      </c>
      <c r="C605" s="1092"/>
      <c r="D605" s="1093"/>
      <c r="E605" s="1093"/>
      <c r="F605" s="1094"/>
      <c r="G605" s="999"/>
      <c r="H605" s="29">
        <f>SUM(D606:D609)</f>
        <v>6</v>
      </c>
      <c r="I605" s="29">
        <f>COUNT(D606:D609)*2</f>
        <v>6</v>
      </c>
      <c r="J605" s="29">
        <f>H605*100/I605</f>
        <v>100</v>
      </c>
    </row>
    <row r="606" spans="1:11" ht="30">
      <c r="A606" s="43" t="s">
        <v>2278</v>
      </c>
      <c r="B606" s="23" t="s">
        <v>1406</v>
      </c>
      <c r="C606" s="20" t="s">
        <v>2279</v>
      </c>
      <c r="D606" s="534">
        <v>2</v>
      </c>
      <c r="E606" s="52" t="s">
        <v>648</v>
      </c>
      <c r="F606" s="23"/>
      <c r="G606" s="83"/>
    </row>
    <row r="607" spans="1:11" ht="30">
      <c r="A607" s="43"/>
      <c r="B607" s="23"/>
      <c r="C607" s="20" t="s">
        <v>2280</v>
      </c>
      <c r="D607" s="534">
        <v>2</v>
      </c>
      <c r="E607" s="52" t="s">
        <v>648</v>
      </c>
      <c r="F607" s="23"/>
      <c r="G607" s="83"/>
    </row>
    <row r="608" spans="1:11" ht="45">
      <c r="A608" s="43"/>
      <c r="B608" s="23"/>
      <c r="C608" s="20" t="s">
        <v>2281</v>
      </c>
      <c r="D608" s="534">
        <v>2</v>
      </c>
      <c r="E608" s="52" t="s">
        <v>648</v>
      </c>
      <c r="F608" s="23"/>
      <c r="G608" s="83"/>
    </row>
    <row r="609" spans="1:11" ht="45" hidden="1">
      <c r="A609" s="68" t="s">
        <v>2282</v>
      </c>
      <c r="B609" s="23" t="s">
        <v>2283</v>
      </c>
      <c r="C609" s="30"/>
      <c r="D609" s="66"/>
      <c r="E609" s="22"/>
      <c r="F609" s="50"/>
      <c r="G609" s="66"/>
      <c r="H609" s="99"/>
      <c r="I609" s="99"/>
      <c r="J609" s="99"/>
      <c r="K609" s="99"/>
    </row>
    <row r="610" spans="1:11" ht="40.35" customHeight="1">
      <c r="A610" s="135" t="s">
        <v>2284</v>
      </c>
      <c r="B610" s="989" t="s">
        <v>4</v>
      </c>
      <c r="C610" s="1086"/>
      <c r="D610" s="1087"/>
      <c r="E610" s="1087"/>
      <c r="F610" s="1088"/>
      <c r="G610" s="998"/>
      <c r="H610" s="29">
        <f>SUM(D611:D614)</f>
        <v>6</v>
      </c>
      <c r="I610" s="29">
        <f>COUNT(D611:D614)*2</f>
        <v>6</v>
      </c>
      <c r="J610" s="29">
        <f>H610*100/I610</f>
        <v>100</v>
      </c>
    </row>
    <row r="611" spans="1:11" ht="30">
      <c r="A611" s="43" t="s">
        <v>2285</v>
      </c>
      <c r="B611" s="23" t="s">
        <v>1420</v>
      </c>
      <c r="C611" s="20" t="s">
        <v>2286</v>
      </c>
      <c r="D611" s="534">
        <v>2</v>
      </c>
      <c r="E611" s="52" t="s">
        <v>648</v>
      </c>
      <c r="F611" s="23"/>
      <c r="G611" s="83"/>
    </row>
    <row r="612" spans="1:11" ht="60">
      <c r="A612" s="43"/>
      <c r="B612" s="23"/>
      <c r="C612" s="20" t="s">
        <v>2287</v>
      </c>
      <c r="D612" s="534">
        <v>2</v>
      </c>
      <c r="E612" s="52" t="s">
        <v>648</v>
      </c>
      <c r="F612" s="23"/>
      <c r="G612" s="83"/>
    </row>
    <row r="613" spans="1:11" ht="30">
      <c r="A613" s="43"/>
      <c r="B613" s="23"/>
      <c r="C613" s="158" t="s">
        <v>2288</v>
      </c>
      <c r="D613" s="534">
        <v>2</v>
      </c>
      <c r="E613" s="52" t="s">
        <v>648</v>
      </c>
      <c r="F613" s="23"/>
      <c r="G613" s="83"/>
    </row>
    <row r="614" spans="1:11" ht="45" hidden="1">
      <c r="A614" s="68" t="s">
        <v>1428</v>
      </c>
      <c r="B614" s="23" t="s">
        <v>2289</v>
      </c>
      <c r="C614" s="23" t="s">
        <v>2290</v>
      </c>
      <c r="D614" s="22"/>
      <c r="E614" s="22"/>
      <c r="F614" s="25"/>
      <c r="G614" s="22"/>
      <c r="H614" s="99"/>
      <c r="I614" s="99"/>
      <c r="J614" s="99"/>
      <c r="K614" s="99"/>
    </row>
    <row r="615" spans="1:11" ht="40.35" customHeight="1">
      <c r="A615" s="135" t="s">
        <v>2291</v>
      </c>
      <c r="B615" s="916" t="s">
        <v>2</v>
      </c>
      <c r="C615" s="1089"/>
      <c r="D615" s="1090"/>
      <c r="E615" s="1090"/>
      <c r="F615" s="1091"/>
      <c r="G615" s="924"/>
      <c r="H615" s="29">
        <f>SUM(D616:D630)</f>
        <v>24</v>
      </c>
      <c r="I615" s="29">
        <f>COUNT(D616:D630)*2</f>
        <v>24</v>
      </c>
      <c r="J615" s="29">
        <f>H615*100/I615</f>
        <v>100</v>
      </c>
    </row>
    <row r="616" spans="1:11" ht="45">
      <c r="A616" s="43" t="s">
        <v>2292</v>
      </c>
      <c r="B616" s="23" t="s">
        <v>1431</v>
      </c>
      <c r="C616" s="57" t="s">
        <v>2293</v>
      </c>
      <c r="D616" s="534">
        <v>2</v>
      </c>
      <c r="E616" s="52" t="s">
        <v>648</v>
      </c>
      <c r="F616" s="23"/>
      <c r="G616" s="189"/>
    </row>
    <row r="617" spans="1:11" ht="45">
      <c r="A617" s="43"/>
      <c r="B617" s="23"/>
      <c r="C617" s="57" t="s">
        <v>2294</v>
      </c>
      <c r="D617" s="534">
        <v>2</v>
      </c>
      <c r="E617" s="52" t="s">
        <v>648</v>
      </c>
      <c r="F617" s="23"/>
      <c r="G617" s="189"/>
    </row>
    <row r="618" spans="1:11" ht="30">
      <c r="A618" s="43"/>
      <c r="B618" s="23"/>
      <c r="C618" s="42" t="s">
        <v>1432</v>
      </c>
      <c r="D618" s="534">
        <v>2</v>
      </c>
      <c r="E618" s="52" t="s">
        <v>648</v>
      </c>
      <c r="F618" s="30"/>
      <c r="G618" s="22"/>
    </row>
    <row r="619" spans="1:11" ht="62.25" customHeight="1">
      <c r="A619" s="43"/>
      <c r="B619" s="23"/>
      <c r="C619" s="20" t="s">
        <v>2295</v>
      </c>
      <c r="D619" s="534">
        <v>2</v>
      </c>
      <c r="E619" s="52" t="s">
        <v>648</v>
      </c>
      <c r="F619" s="23"/>
      <c r="G619" s="189"/>
    </row>
    <row r="620" spans="1:11">
      <c r="A620" s="43"/>
      <c r="B620" s="23"/>
      <c r="C620" s="20" t="s">
        <v>2296</v>
      </c>
      <c r="D620" s="534">
        <v>2</v>
      </c>
      <c r="E620" s="52" t="s">
        <v>648</v>
      </c>
      <c r="F620" s="23"/>
      <c r="G620" s="189"/>
    </row>
    <row r="621" spans="1:11" ht="45">
      <c r="A621" s="43"/>
      <c r="B621" s="23"/>
      <c r="C621" s="57" t="s">
        <v>2297</v>
      </c>
      <c r="D621" s="534">
        <v>2</v>
      </c>
      <c r="E621" s="52" t="s">
        <v>648</v>
      </c>
      <c r="F621" s="23"/>
      <c r="G621" s="189"/>
    </row>
    <row r="622" spans="1:11" ht="30">
      <c r="A622" s="43"/>
      <c r="B622" s="23"/>
      <c r="C622" s="20" t="s">
        <v>2298</v>
      </c>
      <c r="D622" s="534">
        <v>2</v>
      </c>
      <c r="E622" s="52" t="s">
        <v>648</v>
      </c>
      <c r="F622" s="23"/>
      <c r="G622" s="189"/>
    </row>
    <row r="623" spans="1:11" ht="30">
      <c r="A623" s="43"/>
      <c r="B623" s="23"/>
      <c r="C623" s="20" t="s">
        <v>2299</v>
      </c>
      <c r="D623" s="534">
        <v>2</v>
      </c>
      <c r="E623" s="52" t="s">
        <v>648</v>
      </c>
      <c r="F623" s="23"/>
      <c r="G623" s="189"/>
    </row>
    <row r="624" spans="1:11" ht="60">
      <c r="A624" s="43"/>
      <c r="B624" s="23"/>
      <c r="C624" s="20" t="s">
        <v>2300</v>
      </c>
      <c r="D624" s="534">
        <v>2</v>
      </c>
      <c r="E624" s="52" t="s">
        <v>648</v>
      </c>
      <c r="F624" s="23"/>
      <c r="G624" s="189"/>
    </row>
    <row r="625" spans="1:11" ht="30">
      <c r="A625" s="43"/>
      <c r="B625" s="23"/>
      <c r="C625" s="20" t="s">
        <v>2301</v>
      </c>
      <c r="D625" s="534">
        <v>2</v>
      </c>
      <c r="E625" s="52" t="s">
        <v>648</v>
      </c>
      <c r="F625" s="23"/>
      <c r="G625" s="189"/>
    </row>
    <row r="626" spans="1:11" ht="45">
      <c r="A626" s="43"/>
      <c r="B626" s="23"/>
      <c r="C626" s="20" t="s">
        <v>2302</v>
      </c>
      <c r="D626" s="534">
        <v>2</v>
      </c>
      <c r="E626" s="52" t="s">
        <v>648</v>
      </c>
      <c r="F626" s="23"/>
      <c r="G626" s="189"/>
    </row>
    <row r="627" spans="1:11">
      <c r="A627" s="43"/>
      <c r="B627" s="23"/>
      <c r="C627" s="20" t="s">
        <v>2303</v>
      </c>
      <c r="D627" s="534">
        <v>2</v>
      </c>
      <c r="E627" s="52" t="s">
        <v>648</v>
      </c>
      <c r="F627" s="23"/>
      <c r="G627" s="189"/>
    </row>
    <row r="628" spans="1:11" ht="78.75" hidden="1">
      <c r="A628" s="68" t="s">
        <v>1435</v>
      </c>
      <c r="B628" s="30" t="s">
        <v>2304</v>
      </c>
      <c r="C628" s="196" t="s">
        <v>2305</v>
      </c>
      <c r="D628" s="22"/>
      <c r="E628" s="22"/>
      <c r="F628" s="25"/>
      <c r="G628" s="197"/>
      <c r="H628" s="99"/>
      <c r="I628" s="99"/>
      <c r="J628" s="99"/>
      <c r="K628" s="99"/>
    </row>
    <row r="629" spans="1:11" ht="78.75" hidden="1">
      <c r="A629" s="68"/>
      <c r="B629" s="195"/>
      <c r="C629" s="196" t="s">
        <v>2306</v>
      </c>
      <c r="D629" s="22"/>
      <c r="E629" s="22"/>
      <c r="F629" s="25"/>
      <c r="G629" s="197"/>
      <c r="H629" s="99"/>
      <c r="I629" s="99"/>
      <c r="J629" s="99"/>
      <c r="K629" s="99"/>
    </row>
    <row r="630" spans="1:11" ht="78.75" hidden="1">
      <c r="A630" s="68"/>
      <c r="B630" s="195"/>
      <c r="C630" s="196" t="s">
        <v>2307</v>
      </c>
      <c r="D630" s="22"/>
      <c r="E630" s="22"/>
      <c r="F630" s="25"/>
      <c r="G630" s="197"/>
      <c r="H630" s="99"/>
      <c r="I630" s="99"/>
      <c r="J630" s="99"/>
      <c r="K630" s="99"/>
    </row>
    <row r="631" spans="1:11" ht="40.35" customHeight="1">
      <c r="A631" s="135" t="s">
        <v>2308</v>
      </c>
      <c r="B631" s="1095" t="s">
        <v>2309</v>
      </c>
      <c r="C631" s="1096"/>
      <c r="D631" s="1097"/>
      <c r="E631" s="1097"/>
      <c r="F631" s="1098"/>
      <c r="G631" s="1099"/>
      <c r="H631" s="29">
        <f>SUM(D632:D634)</f>
        <v>4</v>
      </c>
      <c r="I631" s="29">
        <f>COUNT(D632:D634)*2</f>
        <v>4</v>
      </c>
      <c r="J631" s="29">
        <f>H631*100/I631</f>
        <v>100</v>
      </c>
    </row>
    <row r="632" spans="1:11" ht="45">
      <c r="A632" s="43" t="s">
        <v>2310</v>
      </c>
      <c r="B632" s="23" t="s">
        <v>1438</v>
      </c>
      <c r="C632" s="20" t="s">
        <v>2311</v>
      </c>
      <c r="D632" s="534">
        <v>2</v>
      </c>
      <c r="E632" s="52" t="s">
        <v>648</v>
      </c>
      <c r="F632" s="23"/>
      <c r="G632" s="83"/>
    </row>
    <row r="633" spans="1:11" ht="14.25" customHeight="1">
      <c r="A633" s="43"/>
      <c r="B633" s="23"/>
      <c r="C633" s="20" t="s">
        <v>2312</v>
      </c>
      <c r="D633" s="534">
        <v>2</v>
      </c>
      <c r="E633" s="52" t="s">
        <v>648</v>
      </c>
      <c r="F633" s="23"/>
      <c r="G633" s="83"/>
    </row>
    <row r="634" spans="1:11" ht="53.25" hidden="1" customHeight="1">
      <c r="A634" s="68" t="s">
        <v>1443</v>
      </c>
      <c r="B634" s="195" t="s">
        <v>2313</v>
      </c>
      <c r="C634" s="25" t="s">
        <v>2314</v>
      </c>
      <c r="D634" s="22"/>
      <c r="E634" s="22"/>
      <c r="F634" s="25" t="s">
        <v>2315</v>
      </c>
      <c r="G634" s="22"/>
      <c r="H634" s="99"/>
      <c r="I634" s="99"/>
      <c r="J634" s="99"/>
      <c r="K634" s="99"/>
    </row>
    <row r="635" spans="1:11" ht="48.95" customHeight="1">
      <c r="A635" s="198"/>
      <c r="B635" s="107"/>
    </row>
    <row r="636" spans="1:11">
      <c r="A636" s="515"/>
      <c r="B636" s="516"/>
      <c r="C636" s="517"/>
      <c r="D636" s="646"/>
      <c r="E636" s="646"/>
      <c r="F636" s="195"/>
      <c r="G636" s="26"/>
    </row>
    <row r="637" spans="1:11">
      <c r="A637" s="515"/>
      <c r="B637" s="516"/>
      <c r="C637" s="517"/>
      <c r="D637" s="646"/>
      <c r="E637" s="646"/>
      <c r="F637" s="195"/>
      <c r="G637" s="28"/>
    </row>
    <row r="638" spans="1:11" ht="73.349999999999994" customHeight="1">
      <c r="A638" s="515"/>
      <c r="B638" s="516"/>
      <c r="C638" s="517"/>
      <c r="D638" s="646"/>
      <c r="E638" s="646"/>
      <c r="F638" s="195"/>
      <c r="G638" s="516"/>
    </row>
    <row r="639" spans="1:11" ht="26.1" customHeight="1">
      <c r="A639" s="794"/>
      <c r="B639" s="795"/>
      <c r="C639" s="796"/>
      <c r="D639" s="797"/>
      <c r="E639" s="797"/>
      <c r="F639" s="798"/>
      <c r="G639" s="516"/>
    </row>
    <row r="640" spans="1:11">
      <c r="A640" s="794"/>
      <c r="B640" s="795"/>
      <c r="C640" s="796"/>
      <c r="D640" s="797"/>
      <c r="E640" s="797"/>
      <c r="F640" s="798"/>
      <c r="G640" s="516"/>
    </row>
    <row r="641" spans="1:11">
      <c r="A641" s="794"/>
      <c r="B641" s="795"/>
      <c r="C641" s="796"/>
      <c r="D641" s="797"/>
      <c r="E641" s="797"/>
      <c r="F641" s="798"/>
      <c r="G641" s="516"/>
    </row>
    <row r="642" spans="1:11">
      <c r="A642" s="794"/>
      <c r="B642" s="795"/>
      <c r="C642" s="796"/>
      <c r="D642" s="797"/>
      <c r="E642" s="797"/>
      <c r="F642" s="798"/>
      <c r="G642" s="516"/>
    </row>
    <row r="643" spans="1:11">
      <c r="A643" s="794"/>
      <c r="B643" s="795"/>
      <c r="C643" s="796"/>
      <c r="D643" s="797"/>
      <c r="E643" s="797"/>
      <c r="F643" s="798"/>
      <c r="G643" s="516"/>
    </row>
    <row r="644" spans="1:11">
      <c r="A644" s="794"/>
      <c r="B644" s="795"/>
      <c r="C644" s="796"/>
      <c r="D644" s="797"/>
      <c r="E644" s="797"/>
      <c r="F644" s="798"/>
      <c r="G644" s="516"/>
    </row>
    <row r="645" spans="1:11">
      <c r="A645" s="724"/>
      <c r="B645" s="725"/>
      <c r="C645" s="744"/>
      <c r="D645" s="745"/>
      <c r="E645" s="745"/>
      <c r="F645" s="727"/>
      <c r="G645" s="516"/>
    </row>
    <row r="646" spans="1:11" s="37" customFormat="1">
      <c r="A646" s="724"/>
      <c r="B646" s="725"/>
      <c r="C646" s="744"/>
      <c r="D646" s="745"/>
      <c r="E646" s="745"/>
      <c r="F646" s="727"/>
      <c r="G646" s="516"/>
      <c r="H646" s="29"/>
      <c r="I646" s="29"/>
      <c r="J646" s="29"/>
      <c r="K646" s="29"/>
    </row>
    <row r="647" spans="1:11" s="37" customFormat="1">
      <c r="A647" s="724"/>
      <c r="B647" s="725"/>
      <c r="C647" s="744"/>
      <c r="D647" s="745"/>
      <c r="E647" s="745"/>
      <c r="F647" s="727"/>
      <c r="G647" s="516"/>
      <c r="H647" s="29"/>
      <c r="I647" s="29"/>
      <c r="J647" s="29"/>
      <c r="K647" s="29"/>
    </row>
    <row r="648" spans="1:11" s="37" customFormat="1">
      <c r="A648" s="724"/>
      <c r="B648" s="725"/>
      <c r="C648" s="744"/>
      <c r="D648" s="745"/>
      <c r="E648" s="745"/>
      <c r="F648" s="727"/>
      <c r="G648" s="516"/>
      <c r="H648" s="29"/>
      <c r="I648" s="29"/>
      <c r="J648" s="29"/>
      <c r="K648" s="29"/>
    </row>
    <row r="649" spans="1:11" s="37" customFormat="1">
      <c r="A649" s="724"/>
      <c r="B649" s="725"/>
      <c r="C649" s="744"/>
      <c r="D649" s="745"/>
      <c r="E649" s="745"/>
      <c r="F649" s="727"/>
      <c r="G649" s="516"/>
      <c r="H649" s="29"/>
      <c r="I649" s="29"/>
      <c r="J649" s="29"/>
      <c r="K649" s="29"/>
    </row>
    <row r="650" spans="1:11" s="37" customFormat="1">
      <c r="A650" s="724"/>
      <c r="B650" s="725" t="s">
        <v>1446</v>
      </c>
      <c r="C650" s="744" t="s">
        <v>2316</v>
      </c>
      <c r="D650" s="745" t="s">
        <v>1448</v>
      </c>
      <c r="E650" s="745">
        <f>H2</f>
        <v>3</v>
      </c>
      <c r="F650" s="727"/>
      <c r="G650" s="516"/>
      <c r="H650" s="29"/>
      <c r="I650" s="29"/>
      <c r="J650" s="29"/>
      <c r="K650" s="29"/>
    </row>
    <row r="651" spans="1:11" s="37" customFormat="1">
      <c r="A651" s="724" t="s">
        <v>176</v>
      </c>
      <c r="B651" s="725">
        <f>IF(E650=0,0,H48)</f>
        <v>22</v>
      </c>
      <c r="C651" s="725">
        <f>IF(E650=0,0,I48)</f>
        <v>22</v>
      </c>
      <c r="D651" s="746">
        <f>IF(D659=0,0,B651/C651)</f>
        <v>1</v>
      </c>
      <c r="E651" s="745"/>
      <c r="F651" s="727"/>
      <c r="G651" s="516"/>
      <c r="H651" s="29"/>
      <c r="I651" s="29"/>
      <c r="J651" s="29"/>
      <c r="K651" s="29"/>
    </row>
    <row r="652" spans="1:11" s="37" customFormat="1">
      <c r="A652" s="724" t="s">
        <v>178</v>
      </c>
      <c r="B652" s="725">
        <f>IF(E650=0,0,H109)</f>
        <v>40</v>
      </c>
      <c r="C652" s="725">
        <f>IF(E650=0,0,I109)</f>
        <v>40</v>
      </c>
      <c r="D652" s="746">
        <f>IF(D659=0,0,B652/C652)</f>
        <v>1</v>
      </c>
      <c r="E652" s="745"/>
      <c r="F652" s="727"/>
      <c r="G652" s="516"/>
      <c r="H652" s="29"/>
      <c r="I652" s="29"/>
      <c r="J652" s="29"/>
      <c r="K652" s="29"/>
    </row>
    <row r="653" spans="1:11" s="37" customFormat="1">
      <c r="A653" s="724" t="s">
        <v>180</v>
      </c>
      <c r="B653" s="725">
        <f>IF(E650=0,0,H160)</f>
        <v>108</v>
      </c>
      <c r="C653" s="725">
        <f>IF(E650=0,0,I160)</f>
        <v>108</v>
      </c>
      <c r="D653" s="746">
        <f>IF(D659=0,0,B653/C653)</f>
        <v>1</v>
      </c>
      <c r="E653" s="745"/>
      <c r="F653" s="727"/>
      <c r="G653" s="516"/>
      <c r="H653" s="29"/>
      <c r="I653" s="29"/>
      <c r="J653" s="29"/>
      <c r="K653" s="29"/>
    </row>
    <row r="654" spans="1:11" s="37" customFormat="1">
      <c r="A654" s="724" t="s">
        <v>182</v>
      </c>
      <c r="B654" s="728">
        <f>IF(E650=0,0,H231)</f>
        <v>62</v>
      </c>
      <c r="C654" s="728">
        <f>IF(E650=0,0,I231)</f>
        <v>62</v>
      </c>
      <c r="D654" s="746">
        <f>IF(D659=0,0,B654/C654)</f>
        <v>1</v>
      </c>
      <c r="E654" s="745"/>
      <c r="F654" s="727"/>
      <c r="G654" s="516"/>
      <c r="H654" s="29"/>
      <c r="I654" s="29"/>
      <c r="J654" s="29"/>
      <c r="K654" s="29"/>
    </row>
    <row r="655" spans="1:11" s="37" customFormat="1">
      <c r="A655" s="724" t="s">
        <v>184</v>
      </c>
      <c r="B655" s="728">
        <f>IF(E650=0,0,H293)</f>
        <v>184</v>
      </c>
      <c r="C655" s="728">
        <f>IF( E650=0,0,I293)</f>
        <v>184</v>
      </c>
      <c r="D655" s="746">
        <f>IF(D659=0,0,B655/C655)</f>
        <v>1</v>
      </c>
      <c r="E655" s="745"/>
      <c r="F655" s="727"/>
      <c r="G655" s="516"/>
      <c r="H655" s="29"/>
      <c r="I655" s="29"/>
      <c r="J655" s="29"/>
      <c r="K655" s="29"/>
    </row>
    <row r="656" spans="1:11" s="37" customFormat="1">
      <c r="A656" s="724" t="s">
        <v>186</v>
      </c>
      <c r="B656" s="728">
        <f>IF(E650=0,0,H486)</f>
        <v>74</v>
      </c>
      <c r="C656" s="728">
        <f>IF(E650=0,0,I486)</f>
        <v>74</v>
      </c>
      <c r="D656" s="746">
        <f>IF(D659=0,0,B656/C656)</f>
        <v>1</v>
      </c>
      <c r="E656" s="745"/>
      <c r="F656" s="727"/>
      <c r="G656" s="516"/>
      <c r="H656" s="29"/>
      <c r="I656" s="29"/>
      <c r="J656" s="29"/>
      <c r="K656" s="29"/>
    </row>
    <row r="657" spans="1:11" s="37" customFormat="1">
      <c r="A657" s="724" t="s">
        <v>187</v>
      </c>
      <c r="B657" s="728">
        <f>IF(E650=0,0,H535)</f>
        <v>70</v>
      </c>
      <c r="C657" s="728">
        <f>IF(E650=0,0,I535)</f>
        <v>70</v>
      </c>
      <c r="D657" s="746">
        <f>IF(D659=0,0,B657/C657)</f>
        <v>1</v>
      </c>
      <c r="E657" s="745"/>
      <c r="F657" s="727"/>
      <c r="G657" s="516"/>
      <c r="H657" s="29"/>
      <c r="I657" s="29"/>
      <c r="J657" s="29"/>
      <c r="K657" s="29"/>
    </row>
    <row r="658" spans="1:11" s="37" customFormat="1">
      <c r="A658" s="724" t="s">
        <v>189</v>
      </c>
      <c r="B658" s="728">
        <f>IF(E650=0,0,H604)</f>
        <v>40</v>
      </c>
      <c r="C658" s="728">
        <f>IF(E650=0,0,I604)</f>
        <v>40</v>
      </c>
      <c r="D658" s="746">
        <f>IF(D659=0,0,B658/C658)</f>
        <v>1</v>
      </c>
      <c r="E658" s="745"/>
      <c r="F658" s="727"/>
      <c r="G658" s="516"/>
      <c r="H658" s="29"/>
      <c r="I658" s="29"/>
      <c r="J658" s="29"/>
      <c r="K658" s="29"/>
    </row>
    <row r="659" spans="1:11" s="37" customFormat="1">
      <c r="A659" s="724" t="s">
        <v>1449</v>
      </c>
      <c r="B659" s="725">
        <f>IF(E650=0,0,SUM(B651:B658))</f>
        <v>600</v>
      </c>
      <c r="C659" s="725">
        <f>IF(E650=0,0,SUM(C651:C658))</f>
        <v>600</v>
      </c>
      <c r="D659" s="746">
        <f>IF(E650=0,0,(B659/C659))</f>
        <v>1</v>
      </c>
      <c r="E659" s="745"/>
      <c r="F659" s="727"/>
      <c r="G659" s="516"/>
      <c r="H659" s="29"/>
      <c r="I659" s="29"/>
      <c r="J659" s="29"/>
      <c r="K659" s="29"/>
    </row>
    <row r="660" spans="1:11" s="37" customFormat="1">
      <c r="A660" s="724"/>
      <c r="B660" s="725"/>
      <c r="C660" s="744"/>
      <c r="D660" s="745"/>
      <c r="E660" s="745"/>
      <c r="F660" s="727"/>
      <c r="G660" s="516"/>
      <c r="H660" s="29"/>
      <c r="I660" s="29"/>
      <c r="J660" s="29"/>
      <c r="K660" s="29"/>
    </row>
    <row r="661" spans="1:11" s="37" customFormat="1">
      <c r="A661" s="724"/>
      <c r="B661" s="725"/>
      <c r="C661" s="744"/>
      <c r="D661" s="745"/>
      <c r="E661" s="745"/>
      <c r="F661" s="727"/>
      <c r="G661" s="516"/>
      <c r="H661" s="29"/>
      <c r="I661" s="29"/>
      <c r="J661" s="29"/>
      <c r="K661" s="29"/>
    </row>
    <row r="662" spans="1:11" s="37" customFormat="1">
      <c r="A662" s="724">
        <v>0</v>
      </c>
      <c r="B662" s="725"/>
      <c r="C662" s="744"/>
      <c r="D662" s="745"/>
      <c r="E662" s="745"/>
      <c r="F662" s="727"/>
      <c r="G662" s="516"/>
      <c r="H662" s="29"/>
      <c r="I662" s="29"/>
      <c r="J662" s="29"/>
      <c r="K662" s="29"/>
    </row>
    <row r="663" spans="1:11" s="37" customFormat="1">
      <c r="A663" s="724">
        <v>1</v>
      </c>
      <c r="B663" s="725"/>
      <c r="C663" s="744"/>
      <c r="D663" s="745"/>
      <c r="E663" s="745"/>
      <c r="F663" s="727"/>
      <c r="G663" s="28"/>
      <c r="H663" s="29"/>
      <c r="I663" s="29"/>
      <c r="J663" s="29"/>
      <c r="K663" s="29"/>
    </row>
    <row r="664" spans="1:11" s="37" customFormat="1">
      <c r="A664" s="724">
        <v>2</v>
      </c>
      <c r="B664" s="725"/>
      <c r="C664" s="744"/>
      <c r="D664" s="745"/>
      <c r="E664" s="745"/>
      <c r="F664" s="727"/>
      <c r="G664" s="28"/>
      <c r="H664" s="29"/>
      <c r="I664" s="29"/>
      <c r="J664" s="29"/>
      <c r="K664" s="29"/>
    </row>
    <row r="665" spans="1:11" s="37" customFormat="1">
      <c r="A665" s="724"/>
      <c r="B665" s="725"/>
      <c r="C665" s="744"/>
      <c r="D665" s="745"/>
      <c r="E665" s="745"/>
      <c r="F665" s="727"/>
      <c r="G665" s="28"/>
      <c r="H665" s="29"/>
      <c r="I665" s="29"/>
      <c r="J665" s="29"/>
      <c r="K665" s="29"/>
    </row>
    <row r="666" spans="1:11" s="37" customFormat="1">
      <c r="A666" s="724"/>
      <c r="B666" s="725"/>
      <c r="C666" s="744"/>
      <c r="D666" s="745"/>
      <c r="E666" s="745"/>
      <c r="F666" s="727"/>
      <c r="G666" s="28"/>
      <c r="H666" s="29"/>
      <c r="I666" s="29"/>
      <c r="J666" s="29"/>
      <c r="K666" s="29"/>
    </row>
    <row r="667" spans="1:11" s="37" customFormat="1">
      <c r="A667" s="724"/>
      <c r="B667" s="725"/>
      <c r="C667" s="744"/>
      <c r="D667" s="745"/>
      <c r="E667" s="745"/>
      <c r="F667" s="727"/>
      <c r="G667" s="28"/>
      <c r="H667" s="29"/>
      <c r="I667" s="29"/>
      <c r="J667" s="29"/>
      <c r="K667" s="29"/>
    </row>
    <row r="668" spans="1:11" s="37" customFormat="1">
      <c r="A668" s="721"/>
      <c r="B668" s="722"/>
      <c r="C668" s="819"/>
      <c r="D668" s="747"/>
      <c r="E668" s="747"/>
      <c r="F668" s="719"/>
      <c r="G668" s="28"/>
      <c r="H668" s="29"/>
      <c r="I668" s="29"/>
      <c r="J668" s="29"/>
      <c r="K668" s="29"/>
    </row>
    <row r="669" spans="1:11" s="37" customFormat="1">
      <c r="A669" s="721"/>
      <c r="B669" s="722"/>
      <c r="C669" s="819"/>
      <c r="D669" s="747"/>
      <c r="E669" s="747"/>
      <c r="F669" s="719"/>
      <c r="G669" s="28"/>
      <c r="H669" s="29"/>
      <c r="I669" s="29"/>
      <c r="J669" s="29"/>
      <c r="K669" s="29"/>
    </row>
    <row r="670" spans="1:11" s="37" customFormat="1">
      <c r="A670" s="324"/>
      <c r="B670" s="99"/>
      <c r="C670" s="201"/>
      <c r="D670" s="631"/>
      <c r="E670" s="631"/>
      <c r="F670" s="202"/>
      <c r="H670" s="29"/>
      <c r="I670" s="29"/>
      <c r="J670" s="29"/>
      <c r="K670" s="29"/>
    </row>
    <row r="671" spans="1:11" s="37" customFormat="1">
      <c r="A671" s="324"/>
      <c r="B671" s="99"/>
      <c r="C671" s="201"/>
      <c r="D671" s="631"/>
      <c r="E671" s="631"/>
      <c r="F671" s="202"/>
      <c r="H671" s="29"/>
      <c r="I671" s="29"/>
      <c r="J671" s="29"/>
      <c r="K671" s="29"/>
    </row>
    <row r="672" spans="1:11" s="37" customFormat="1">
      <c r="A672" s="324"/>
      <c r="B672" s="99"/>
      <c r="C672" s="201"/>
      <c r="D672" s="631"/>
      <c r="E672" s="631"/>
      <c r="F672" s="202"/>
      <c r="H672" s="29"/>
      <c r="I672" s="29"/>
      <c r="J672" s="29"/>
      <c r="K672" s="29"/>
    </row>
    <row r="673" spans="1:11" s="37" customFormat="1">
      <c r="A673" s="324"/>
      <c r="B673" s="99"/>
      <c r="C673" s="201"/>
      <c r="D673" s="631"/>
      <c r="E673" s="631"/>
      <c r="F673" s="202"/>
      <c r="H673" s="29"/>
      <c r="I673" s="29"/>
      <c r="J673" s="29"/>
      <c r="K673" s="29"/>
    </row>
    <row r="674" spans="1:11" s="37" customFormat="1">
      <c r="A674" s="324"/>
      <c r="B674" s="99"/>
      <c r="C674" s="201"/>
      <c r="D674" s="631"/>
      <c r="E674" s="631"/>
      <c r="F674" s="202"/>
      <c r="H674" s="29"/>
      <c r="I674" s="29"/>
      <c r="J674" s="29"/>
      <c r="K674" s="29"/>
    </row>
    <row r="675" spans="1:11" s="37" customFormat="1">
      <c r="A675" s="324"/>
      <c r="B675" s="99"/>
      <c r="C675" s="201"/>
      <c r="D675" s="631"/>
      <c r="E675" s="631"/>
      <c r="F675" s="202"/>
      <c r="H675" s="29"/>
      <c r="I675" s="29"/>
      <c r="J675" s="29"/>
      <c r="K675" s="29"/>
    </row>
    <row r="676" spans="1:11" s="37" customFormat="1">
      <c r="A676" s="203"/>
      <c r="B676" s="29"/>
      <c r="C676" s="204"/>
      <c r="D676" s="640"/>
      <c r="E676" s="640"/>
      <c r="F676" s="150"/>
      <c r="H676" s="29"/>
      <c r="I676" s="29"/>
      <c r="J676" s="29"/>
      <c r="K676" s="29"/>
    </row>
    <row r="677" spans="1:11" s="37" customFormat="1">
      <c r="A677" s="205"/>
      <c r="C677" s="200"/>
      <c r="D677" s="637"/>
      <c r="E677" s="637"/>
      <c r="F677" s="150"/>
      <c r="H677" s="29"/>
      <c r="I677" s="29"/>
      <c r="J677" s="29"/>
      <c r="K677" s="29"/>
    </row>
    <row r="678" spans="1:11" s="37" customFormat="1">
      <c r="A678" s="205"/>
      <c r="C678" s="200"/>
      <c r="D678" s="637"/>
      <c r="E678" s="637"/>
      <c r="F678" s="150"/>
      <c r="H678" s="29"/>
      <c r="I678" s="29"/>
      <c r="J678" s="29"/>
      <c r="K678" s="29"/>
    </row>
    <row r="679" spans="1:11" s="37" customFormat="1">
      <c r="A679" s="205"/>
      <c r="C679" s="200"/>
      <c r="D679" s="637"/>
      <c r="E679" s="637"/>
      <c r="F679" s="150"/>
      <c r="H679" s="29"/>
      <c r="I679" s="29"/>
      <c r="J679" s="29"/>
      <c r="K679" s="29"/>
    </row>
    <row r="680" spans="1:11" s="37" customFormat="1">
      <c r="A680" s="205"/>
      <c r="C680" s="200"/>
      <c r="D680" s="637"/>
      <c r="E680" s="637"/>
      <c r="F680" s="150"/>
      <c r="H680" s="29"/>
      <c r="I680" s="29"/>
      <c r="J680" s="29"/>
      <c r="K680" s="29"/>
    </row>
    <row r="681" spans="1:11" s="37" customFormat="1">
      <c r="A681" s="205"/>
      <c r="C681" s="200"/>
      <c r="D681" s="637"/>
      <c r="E681" s="637"/>
      <c r="F681" s="150"/>
      <c r="H681" s="29"/>
      <c r="I681" s="29"/>
      <c r="J681" s="29"/>
      <c r="K681" s="29"/>
    </row>
    <row r="682" spans="1:11" s="37" customFormat="1">
      <c r="A682" s="205"/>
      <c r="C682" s="200"/>
      <c r="D682" s="637"/>
      <c r="E682" s="637"/>
      <c r="F682" s="150"/>
      <c r="H682" s="29"/>
      <c r="I682" s="29"/>
      <c r="J682" s="29"/>
      <c r="K682" s="29"/>
    </row>
    <row r="683" spans="1:11" s="37" customFormat="1">
      <c r="A683" s="205"/>
      <c r="C683" s="200"/>
      <c r="D683" s="637"/>
      <c r="E683" s="637"/>
      <c r="F683" s="150"/>
      <c r="H683" s="29"/>
      <c r="I683" s="29"/>
      <c r="J683" s="29"/>
      <c r="K683" s="29"/>
    </row>
    <row r="684" spans="1:11" s="37" customFormat="1">
      <c r="A684" s="205"/>
      <c r="C684" s="200"/>
      <c r="D684" s="637"/>
      <c r="E684" s="637"/>
      <c r="F684" s="150"/>
      <c r="H684" s="29"/>
      <c r="I684" s="29"/>
      <c r="J684" s="29"/>
      <c r="K684" s="29"/>
    </row>
    <row r="685" spans="1:11" s="37" customFormat="1">
      <c r="A685" s="205"/>
      <c r="C685" s="200"/>
      <c r="D685" s="637"/>
      <c r="E685" s="637"/>
      <c r="F685" s="150"/>
      <c r="H685" s="29"/>
      <c r="I685" s="29"/>
      <c r="J685" s="29"/>
      <c r="K685" s="29"/>
    </row>
    <row r="686" spans="1:11" s="37" customFormat="1">
      <c r="A686" s="205"/>
      <c r="C686" s="200"/>
      <c r="D686" s="637"/>
      <c r="E686" s="637"/>
      <c r="F686" s="150"/>
      <c r="H686" s="29"/>
      <c r="I686" s="29"/>
      <c r="J686" s="29"/>
      <c r="K686" s="29"/>
    </row>
    <row r="687" spans="1:11" s="37" customFormat="1">
      <c r="A687" s="205"/>
      <c r="C687" s="200"/>
      <c r="D687" s="637"/>
      <c r="E687" s="637"/>
      <c r="F687" s="150"/>
      <c r="H687" s="29"/>
      <c r="I687" s="29"/>
      <c r="J687" s="29"/>
      <c r="K687" s="29"/>
    </row>
    <row r="688" spans="1:11" s="37" customFormat="1">
      <c r="A688" s="205"/>
      <c r="C688" s="200"/>
      <c r="D688" s="637"/>
      <c r="E688" s="637"/>
      <c r="F688" s="150"/>
      <c r="H688" s="29"/>
      <c r="I688" s="29"/>
      <c r="J688" s="29"/>
      <c r="K688" s="29"/>
    </row>
    <row r="689" spans="1:11" s="37" customFormat="1">
      <c r="A689" s="205"/>
      <c r="C689" s="200"/>
      <c r="D689" s="637"/>
      <c r="E689" s="637"/>
      <c r="F689" s="150"/>
      <c r="H689" s="29"/>
      <c r="I689" s="29"/>
      <c r="J689" s="29"/>
      <c r="K689" s="29"/>
    </row>
    <row r="690" spans="1:11" s="37" customFormat="1">
      <c r="A690" s="205"/>
      <c r="C690" s="200"/>
      <c r="D690" s="637"/>
      <c r="E690" s="637"/>
      <c r="F690" s="150"/>
      <c r="H690" s="29"/>
      <c r="I690" s="29"/>
      <c r="J690" s="29"/>
      <c r="K690" s="29"/>
    </row>
    <row r="691" spans="1:11" s="37" customFormat="1">
      <c r="A691" s="205"/>
      <c r="C691" s="200"/>
      <c r="D691" s="637"/>
      <c r="E691" s="637"/>
      <c r="F691" s="150"/>
      <c r="H691" s="29"/>
      <c r="I691" s="29"/>
      <c r="J691" s="29"/>
      <c r="K691" s="29"/>
    </row>
    <row r="692" spans="1:11" s="37" customFormat="1">
      <c r="A692" s="205"/>
      <c r="C692" s="200"/>
      <c r="D692" s="637"/>
      <c r="E692" s="637"/>
      <c r="F692" s="150"/>
      <c r="H692" s="29"/>
      <c r="I692" s="29"/>
      <c r="J692" s="29"/>
      <c r="K692" s="29"/>
    </row>
    <row r="693" spans="1:11" s="37" customFormat="1">
      <c r="A693" s="205"/>
      <c r="C693" s="200"/>
      <c r="D693" s="637"/>
      <c r="E693" s="637"/>
      <c r="F693" s="150"/>
      <c r="H693" s="29"/>
      <c r="I693" s="29"/>
      <c r="J693" s="29"/>
      <c r="K693" s="29"/>
    </row>
    <row r="694" spans="1:11" s="37" customFormat="1">
      <c r="A694" s="205"/>
      <c r="C694" s="200"/>
      <c r="D694" s="637"/>
      <c r="E694" s="637"/>
      <c r="F694" s="150"/>
      <c r="H694" s="29"/>
      <c r="I694" s="29"/>
      <c r="J694" s="29"/>
      <c r="K694" s="29"/>
    </row>
    <row r="695" spans="1:11" s="37" customFormat="1">
      <c r="A695" s="205"/>
      <c r="C695" s="200"/>
      <c r="D695" s="637"/>
      <c r="E695" s="637"/>
      <c r="F695" s="150"/>
      <c r="H695" s="29"/>
      <c r="I695" s="29"/>
      <c r="J695" s="29"/>
      <c r="K695" s="29"/>
    </row>
    <row r="696" spans="1:11" s="37" customFormat="1">
      <c r="A696" s="205"/>
      <c r="C696" s="200"/>
      <c r="D696" s="637"/>
      <c r="E696" s="637"/>
      <c r="F696" s="150"/>
      <c r="H696" s="29"/>
      <c r="I696" s="29"/>
      <c r="J696" s="29"/>
      <c r="K696" s="29"/>
    </row>
    <row r="697" spans="1:11" s="37" customFormat="1">
      <c r="A697" s="205"/>
      <c r="C697" s="200"/>
      <c r="D697" s="637"/>
      <c r="E697" s="637"/>
      <c r="F697" s="150"/>
      <c r="H697" s="29"/>
      <c r="I697" s="29"/>
      <c r="J697" s="29"/>
      <c r="K697" s="29"/>
    </row>
    <row r="698" spans="1:11" s="37" customFormat="1">
      <c r="A698" s="205"/>
      <c r="C698" s="200"/>
      <c r="D698" s="637"/>
      <c r="E698" s="637"/>
      <c r="F698" s="150"/>
      <c r="H698" s="29"/>
      <c r="I698" s="29"/>
      <c r="J698" s="29"/>
      <c r="K698" s="29"/>
    </row>
    <row r="699" spans="1:11" s="37" customFormat="1">
      <c r="A699" s="205"/>
      <c r="C699" s="200"/>
      <c r="D699" s="637"/>
      <c r="E699" s="637"/>
      <c r="F699" s="150"/>
      <c r="H699" s="29"/>
      <c r="I699" s="29"/>
      <c r="J699" s="29"/>
      <c r="K699" s="29"/>
    </row>
    <row r="700" spans="1:11" s="37" customFormat="1">
      <c r="A700" s="205"/>
      <c r="C700" s="200"/>
      <c r="D700" s="637"/>
      <c r="E700" s="637"/>
      <c r="F700" s="150"/>
      <c r="H700" s="29"/>
      <c r="I700" s="29"/>
      <c r="J700" s="29"/>
      <c r="K700" s="29"/>
    </row>
    <row r="701" spans="1:11" s="37" customFormat="1">
      <c r="A701" s="205"/>
      <c r="C701" s="200"/>
      <c r="D701" s="637"/>
      <c r="E701" s="637"/>
      <c r="F701" s="150"/>
      <c r="H701" s="29"/>
      <c r="I701" s="29"/>
      <c r="J701" s="29"/>
      <c r="K701" s="29"/>
    </row>
    <row r="702" spans="1:11" s="37" customFormat="1">
      <c r="A702" s="205"/>
      <c r="C702" s="200"/>
      <c r="D702" s="637"/>
      <c r="E702" s="637"/>
      <c r="F702" s="150"/>
      <c r="H702" s="29"/>
      <c r="I702" s="29"/>
      <c r="J702" s="29"/>
      <c r="K702" s="29"/>
    </row>
    <row r="703" spans="1:11" s="37" customFormat="1">
      <c r="A703" s="205"/>
      <c r="C703" s="200"/>
      <c r="D703" s="637"/>
      <c r="E703" s="637"/>
      <c r="F703" s="150"/>
      <c r="H703" s="29"/>
      <c r="I703" s="29"/>
      <c r="J703" s="29"/>
      <c r="K703" s="29"/>
    </row>
    <row r="704" spans="1:11" s="37" customFormat="1">
      <c r="A704" s="205"/>
      <c r="C704" s="200"/>
      <c r="D704" s="637"/>
      <c r="E704" s="637"/>
      <c r="F704" s="150"/>
      <c r="H704" s="29"/>
      <c r="I704" s="29"/>
      <c r="J704" s="29"/>
      <c r="K704" s="29"/>
    </row>
    <row r="705" spans="1:11" s="37" customFormat="1">
      <c r="A705" s="205"/>
      <c r="C705" s="200"/>
      <c r="D705" s="637"/>
      <c r="E705" s="637"/>
      <c r="F705" s="150"/>
      <c r="H705" s="29"/>
      <c r="I705" s="29"/>
      <c r="J705" s="29"/>
      <c r="K705" s="29"/>
    </row>
    <row r="706" spans="1:11" s="37" customFormat="1">
      <c r="A706" s="205"/>
      <c r="C706" s="200"/>
      <c r="D706" s="637"/>
      <c r="E706" s="637"/>
      <c r="F706" s="150"/>
      <c r="H706" s="29"/>
      <c r="I706" s="29"/>
      <c r="J706" s="29"/>
      <c r="K706" s="29"/>
    </row>
    <row r="707" spans="1:11" s="37" customFormat="1">
      <c r="A707" s="205"/>
      <c r="C707" s="200"/>
      <c r="D707" s="637"/>
      <c r="E707" s="637"/>
      <c r="F707" s="150"/>
      <c r="H707" s="29"/>
      <c r="I707" s="29"/>
      <c r="J707" s="29"/>
      <c r="K707" s="29"/>
    </row>
    <row r="708" spans="1:11" s="37" customFormat="1">
      <c r="A708" s="205"/>
      <c r="C708" s="200"/>
      <c r="D708" s="637"/>
      <c r="E708" s="637"/>
      <c r="F708" s="150"/>
      <c r="H708" s="29"/>
      <c r="I708" s="29"/>
      <c r="J708" s="29"/>
      <c r="K708" s="29"/>
    </row>
    <row r="709" spans="1:11" s="37" customFormat="1">
      <c r="A709" s="205"/>
      <c r="C709" s="200"/>
      <c r="D709" s="637"/>
      <c r="E709" s="637"/>
      <c r="F709" s="150"/>
      <c r="H709" s="29"/>
      <c r="I709" s="29"/>
      <c r="J709" s="29"/>
      <c r="K709" s="29"/>
    </row>
    <row r="710" spans="1:11" s="37" customFormat="1">
      <c r="A710" s="205"/>
      <c r="C710" s="200"/>
      <c r="D710" s="637"/>
      <c r="E710" s="637"/>
      <c r="F710" s="150"/>
      <c r="H710" s="29"/>
      <c r="I710" s="29"/>
      <c r="J710" s="29"/>
      <c r="K710" s="29"/>
    </row>
    <row r="711" spans="1:11" s="37" customFormat="1">
      <c r="A711" s="205"/>
      <c r="C711" s="200"/>
      <c r="D711" s="637"/>
      <c r="E711" s="637"/>
      <c r="F711" s="150"/>
      <c r="H711" s="29"/>
      <c r="I711" s="29"/>
      <c r="J711" s="29"/>
      <c r="K711" s="29"/>
    </row>
    <row r="712" spans="1:11" s="37" customFormat="1">
      <c r="A712" s="205"/>
      <c r="C712" s="200"/>
      <c r="D712" s="637"/>
      <c r="E712" s="637"/>
      <c r="F712" s="150"/>
      <c r="H712" s="29"/>
      <c r="I712" s="29"/>
      <c r="J712" s="29"/>
      <c r="K712" s="29"/>
    </row>
    <row r="713" spans="1:11" s="37" customFormat="1">
      <c r="A713" s="205"/>
      <c r="C713" s="200"/>
      <c r="D713" s="637"/>
      <c r="E713" s="637"/>
      <c r="F713" s="150"/>
      <c r="H713" s="29"/>
      <c r="I713" s="29"/>
      <c r="J713" s="29"/>
      <c r="K713" s="29"/>
    </row>
    <row r="714" spans="1:11" s="37" customFormat="1">
      <c r="A714" s="205"/>
      <c r="C714" s="200"/>
      <c r="D714" s="637"/>
      <c r="E714" s="637"/>
      <c r="F714" s="150"/>
      <c r="H714" s="29"/>
      <c r="I714" s="29"/>
      <c r="J714" s="29"/>
      <c r="K714" s="29"/>
    </row>
    <row r="715" spans="1:11" s="37" customFormat="1">
      <c r="A715" s="205"/>
      <c r="C715" s="200"/>
      <c r="D715" s="637"/>
      <c r="E715" s="637"/>
      <c r="F715" s="150"/>
      <c r="H715" s="29"/>
      <c r="I715" s="29"/>
      <c r="J715" s="29"/>
      <c r="K715" s="29"/>
    </row>
    <row r="716" spans="1:11" s="37" customFormat="1">
      <c r="A716" s="205"/>
      <c r="C716" s="200"/>
      <c r="D716" s="637"/>
      <c r="E716" s="637"/>
      <c r="F716" s="150"/>
      <c r="H716" s="29"/>
      <c r="I716" s="29"/>
      <c r="J716" s="29"/>
      <c r="K716" s="29"/>
    </row>
    <row r="717" spans="1:11" s="37" customFormat="1">
      <c r="A717" s="205"/>
      <c r="C717" s="200"/>
      <c r="D717" s="637"/>
      <c r="E717" s="637"/>
      <c r="F717" s="150"/>
      <c r="H717" s="29"/>
      <c r="I717" s="29"/>
      <c r="J717" s="29"/>
      <c r="K717" s="29"/>
    </row>
    <row r="718" spans="1:11" s="37" customFormat="1">
      <c r="A718" s="205"/>
      <c r="C718" s="200"/>
      <c r="D718" s="637"/>
      <c r="E718" s="637"/>
      <c r="F718" s="150"/>
      <c r="H718" s="29"/>
      <c r="I718" s="29"/>
      <c r="J718" s="29"/>
      <c r="K718" s="29"/>
    </row>
    <row r="719" spans="1:11" s="37" customFormat="1">
      <c r="A719" s="205"/>
      <c r="C719" s="200"/>
      <c r="D719" s="637"/>
      <c r="E719" s="637"/>
      <c r="F719" s="150"/>
      <c r="H719" s="29"/>
      <c r="I719" s="29"/>
      <c r="J719" s="29"/>
      <c r="K719" s="29"/>
    </row>
    <row r="720" spans="1:11" s="37" customFormat="1">
      <c r="A720" s="205"/>
      <c r="C720" s="200"/>
      <c r="D720" s="637"/>
      <c r="E720" s="637"/>
      <c r="F720" s="150"/>
      <c r="H720" s="29"/>
      <c r="I720" s="29"/>
      <c r="J720" s="29"/>
      <c r="K720" s="29"/>
    </row>
    <row r="721" spans="1:11" s="37" customFormat="1">
      <c r="A721" s="205"/>
      <c r="C721" s="200"/>
      <c r="D721" s="637"/>
      <c r="E721" s="637"/>
      <c r="F721" s="150"/>
      <c r="H721" s="29"/>
      <c r="I721" s="29"/>
      <c r="J721" s="29"/>
      <c r="K721" s="29"/>
    </row>
    <row r="722" spans="1:11" s="37" customFormat="1">
      <c r="A722" s="205"/>
      <c r="C722" s="200"/>
      <c r="D722" s="637"/>
      <c r="E722" s="637"/>
      <c r="F722" s="150"/>
      <c r="H722" s="29"/>
      <c r="I722" s="29"/>
      <c r="J722" s="29"/>
      <c r="K722" s="29"/>
    </row>
    <row r="723" spans="1:11" s="37" customFormat="1">
      <c r="A723" s="205"/>
      <c r="C723" s="200"/>
      <c r="D723" s="637"/>
      <c r="E723" s="637"/>
      <c r="F723" s="150"/>
      <c r="H723" s="29"/>
      <c r="I723" s="29"/>
      <c r="J723" s="29"/>
      <c r="K723" s="29"/>
    </row>
    <row r="724" spans="1:11" s="37" customFormat="1">
      <c r="A724" s="205"/>
      <c r="C724" s="200"/>
      <c r="D724" s="637"/>
      <c r="E724" s="637"/>
      <c r="F724" s="150"/>
      <c r="H724" s="29"/>
      <c r="I724" s="29"/>
      <c r="J724" s="29"/>
      <c r="K724" s="29"/>
    </row>
    <row r="725" spans="1:11" s="37" customFormat="1">
      <c r="A725" s="205"/>
      <c r="C725" s="200"/>
      <c r="D725" s="637"/>
      <c r="E725" s="637"/>
      <c r="F725" s="150"/>
      <c r="H725" s="29"/>
      <c r="I725" s="29"/>
      <c r="J725" s="29"/>
      <c r="K725" s="29"/>
    </row>
    <row r="726" spans="1:11" s="37" customFormat="1">
      <c r="A726" s="205"/>
      <c r="C726" s="200"/>
      <c r="D726" s="637"/>
      <c r="E726" s="637"/>
      <c r="F726" s="150"/>
      <c r="H726" s="29"/>
      <c r="I726" s="29"/>
      <c r="J726" s="29"/>
      <c r="K726" s="29"/>
    </row>
    <row r="727" spans="1:11" s="37" customFormat="1">
      <c r="A727" s="205"/>
      <c r="C727" s="200"/>
      <c r="D727" s="637"/>
      <c r="E727" s="637"/>
      <c r="F727" s="150"/>
      <c r="H727" s="29"/>
      <c r="I727" s="29"/>
      <c r="J727" s="29"/>
      <c r="K727" s="29"/>
    </row>
    <row r="728" spans="1:11" s="37" customFormat="1">
      <c r="A728" s="205"/>
      <c r="C728" s="200"/>
      <c r="D728" s="637"/>
      <c r="E728" s="637"/>
      <c r="F728" s="150"/>
      <c r="H728" s="29"/>
      <c r="I728" s="29"/>
      <c r="J728" s="29"/>
      <c r="K728" s="29"/>
    </row>
  </sheetData>
  <sheetProtection sheet="1" objects="1" scenarios="1"/>
  <protectedRanges>
    <protectedRange sqref="G217:G229" name="Range1"/>
  </protectedRanges>
  <autoFilter ref="A47:G634">
    <filterColumn colId="0">
      <colorFilter dxfId="19"/>
    </filterColumn>
  </autoFilter>
  <mergeCells count="136">
    <mergeCell ref="B487:G487"/>
    <mergeCell ref="B494:G494"/>
    <mergeCell ref="B502:G502"/>
    <mergeCell ref="B511:G511"/>
    <mergeCell ref="B384:G384"/>
    <mergeCell ref="B389:G389"/>
    <mergeCell ref="B359:G359"/>
    <mergeCell ref="B394:G394"/>
    <mergeCell ref="B604:G604"/>
    <mergeCell ref="B518:G518"/>
    <mergeCell ref="B526:G526"/>
    <mergeCell ref="B535:G535"/>
    <mergeCell ref="B536:G536"/>
    <mergeCell ref="B539:G539"/>
    <mergeCell ref="B543:G543"/>
    <mergeCell ref="B475:G475"/>
    <mergeCell ref="B486:G486"/>
    <mergeCell ref="B474:G474"/>
    <mergeCell ref="B395:G395"/>
    <mergeCell ref="B402:G402"/>
    <mergeCell ref="B440:G440"/>
    <mergeCell ref="B451:G451"/>
    <mergeCell ref="B462:G462"/>
    <mergeCell ref="B469:G469"/>
    <mergeCell ref="B605:G605"/>
    <mergeCell ref="B610:G610"/>
    <mergeCell ref="B615:G615"/>
    <mergeCell ref="B631:G631"/>
    <mergeCell ref="B547:G547"/>
    <mergeCell ref="B562:G562"/>
    <mergeCell ref="B566:G566"/>
    <mergeCell ref="B575:G575"/>
    <mergeCell ref="B583:G583"/>
    <mergeCell ref="B593:G593"/>
    <mergeCell ref="B586:G586"/>
    <mergeCell ref="B355:G355"/>
    <mergeCell ref="B365:G365"/>
    <mergeCell ref="B369:G369"/>
    <mergeCell ref="B380:G380"/>
    <mergeCell ref="B254:G254"/>
    <mergeCell ref="B263:G263"/>
    <mergeCell ref="B267:G267"/>
    <mergeCell ref="B271:G271"/>
    <mergeCell ref="B275:G275"/>
    <mergeCell ref="B278:G278"/>
    <mergeCell ref="B318:G318"/>
    <mergeCell ref="B325:G325"/>
    <mergeCell ref="B328:G328"/>
    <mergeCell ref="B332:G332"/>
    <mergeCell ref="B341:G341"/>
    <mergeCell ref="B351:G351"/>
    <mergeCell ref="B281:G281"/>
    <mergeCell ref="B285:G285"/>
    <mergeCell ref="B293:G293"/>
    <mergeCell ref="B294:G294"/>
    <mergeCell ref="B300:G300"/>
    <mergeCell ref="B306:G306"/>
    <mergeCell ref="B290:G290"/>
    <mergeCell ref="B201:G201"/>
    <mergeCell ref="B216:G216"/>
    <mergeCell ref="B231:G231"/>
    <mergeCell ref="B232:G232"/>
    <mergeCell ref="B237:G237"/>
    <mergeCell ref="B248:G248"/>
    <mergeCell ref="B160:G160"/>
    <mergeCell ref="B161:G161"/>
    <mergeCell ref="B176:G176"/>
    <mergeCell ref="B181:G181"/>
    <mergeCell ref="B185:G185"/>
    <mergeCell ref="B192:G192"/>
    <mergeCell ref="B109:F109"/>
    <mergeCell ref="B110:G110"/>
    <mergeCell ref="B119:G119"/>
    <mergeCell ref="B126:G126"/>
    <mergeCell ref="B136:G136"/>
    <mergeCell ref="B142:G142"/>
    <mergeCell ref="B148:G148"/>
    <mergeCell ref="B49:G49"/>
    <mergeCell ref="B68:G68"/>
    <mergeCell ref="B80:G80"/>
    <mergeCell ref="B84:G84"/>
    <mergeCell ref="B97:G97"/>
    <mergeCell ref="B106:G106"/>
    <mergeCell ref="B42:I42"/>
    <mergeCell ref="B43:I43"/>
    <mergeCell ref="B44:I44"/>
    <mergeCell ref="A45:I45"/>
    <mergeCell ref="A46:G46"/>
    <mergeCell ref="B48:G48"/>
    <mergeCell ref="B36:I36"/>
    <mergeCell ref="B37:I37"/>
    <mergeCell ref="B38:I38"/>
    <mergeCell ref="B39:I39"/>
    <mergeCell ref="B40:I40"/>
    <mergeCell ref="B41:I41"/>
    <mergeCell ref="B30:I30"/>
    <mergeCell ref="B31:I31"/>
    <mergeCell ref="B32:I32"/>
    <mergeCell ref="B33:I33"/>
    <mergeCell ref="B34:I34"/>
    <mergeCell ref="B35:I35"/>
    <mergeCell ref="A24:I24"/>
    <mergeCell ref="B25:I25"/>
    <mergeCell ref="B26:I26"/>
    <mergeCell ref="B27:I27"/>
    <mergeCell ref="B28:I28"/>
    <mergeCell ref="B29:I29"/>
    <mergeCell ref="C16:E16"/>
    <mergeCell ref="F16:I23"/>
    <mergeCell ref="C17:E17"/>
    <mergeCell ref="C18:E18"/>
    <mergeCell ref="C19:E19"/>
    <mergeCell ref="C20:E20"/>
    <mergeCell ref="C21:E21"/>
    <mergeCell ref="C22:E22"/>
    <mergeCell ref="C23:E23"/>
    <mergeCell ref="G1:I1"/>
    <mergeCell ref="A1:F1"/>
    <mergeCell ref="A14:I14"/>
    <mergeCell ref="A15:E15"/>
    <mergeCell ref="F15:I15"/>
    <mergeCell ref="A11:B11"/>
    <mergeCell ref="C11:E11"/>
    <mergeCell ref="G11:I11"/>
    <mergeCell ref="A12:B12"/>
    <mergeCell ref="C12:E12"/>
    <mergeCell ref="G12:I12"/>
    <mergeCell ref="A3:B9"/>
    <mergeCell ref="C3:E9"/>
    <mergeCell ref="F3:G9"/>
    <mergeCell ref="A10:I10"/>
    <mergeCell ref="A13:B13"/>
    <mergeCell ref="C13:E13"/>
    <mergeCell ref="G13:I13"/>
    <mergeCell ref="H2:I2"/>
    <mergeCell ref="A2:G2"/>
  </mergeCells>
  <dataValidations count="12">
    <dataValidation type="list" allowBlank="1" showInputMessage="1" showErrorMessage="1" sqref="D661:D1048576 D599:D648 D593 D583:D585 D579:D580 D231:D289 D225:D229 D10:D48 D97:D104 D475:D575 D50:D95 D106:D147 D154:D155 D291:D358 D360:D389 D160:D218 D391:D393 D395:D473">
      <formula1>$A$662:$A$664</formula1>
    </dataValidation>
    <dataValidation type="list" allowBlank="1" showInputMessage="1" showErrorMessage="1" sqref="D96 D394 D474">
      <formula1>$A$792:$A$794</formula1>
    </dataValidation>
    <dataValidation type="list" allowBlank="1" showInputMessage="1" showErrorMessage="1" sqref="D105">
      <formula1>$A$791:$A$793</formula1>
    </dataValidation>
    <dataValidation type="list" allowBlank="1" showInputMessage="1" showErrorMessage="1" sqref="D149:D153 D156:D159">
      <formula1>$A$779:$A$781</formula1>
    </dataValidation>
    <dataValidation type="list" allowBlank="1" showInputMessage="1" showErrorMessage="1" sqref="D219:D224">
      <formula1>$A$773:$A$775</formula1>
    </dataValidation>
    <dataValidation type="list" allowBlank="1" showInputMessage="1" showErrorMessage="1" sqref="D230">
      <formula1>$A$772:$A$774</formula1>
    </dataValidation>
    <dataValidation type="list" allowBlank="1" showInputMessage="1" showErrorMessage="1" sqref="D290">
      <formula1>$A$770:$A$772</formula1>
    </dataValidation>
    <dataValidation type="list" allowBlank="1" showInputMessage="1" showErrorMessage="1" sqref="D359">
      <formula1>$A$769:$A$771</formula1>
    </dataValidation>
    <dataValidation type="list" allowBlank="1" showInputMessage="1" showErrorMessage="1" sqref="D576:D578">
      <formula1>$A$751:$A$753</formula1>
    </dataValidation>
    <dataValidation type="list" allowBlank="1" showInputMessage="1" showErrorMessage="1" sqref="D581:D582">
      <formula1>$A$746:$A$748</formula1>
    </dataValidation>
    <dataValidation type="list" allowBlank="1" showInputMessage="1" showErrorMessage="1" sqref="D587:D592">
      <formula1>$A$712:$A$714</formula1>
    </dataValidation>
    <dataValidation type="list" allowBlank="1" showInputMessage="1" showErrorMessage="1" sqref="D587:D592">
      <formula1>$A$726:$A$728</formula1>
    </dataValidation>
  </dataValidations>
  <pageMargins left="0.70866141732283472" right="0.70866141732283472" top="0.74803149606299213" bottom="0.74803149606299213" header="0.31496062992125984" footer="0.31496062992125984"/>
  <pageSetup paperSize="9" scale="48" orientation="portrait" r:id="rId1"/>
  <headerFooter>
    <oddHeader>&amp;LChecklist No.  3&amp;CLabour Room&amp;RVersion - NHSRC/NQAS2016</oddHeader>
    <oddFooter>&amp;CPage &amp;P</oddFooter>
  </headerFooter>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sheetPr filterMode="1">
    <tabColor rgb="FF00B050"/>
  </sheetPr>
  <dimension ref="A1:J738"/>
  <sheetViews>
    <sheetView view="pageBreakPreview" topLeftCell="A688" zoomScale="60" zoomScaleNormal="86" zoomScalePageLayoutView="60" workbookViewId="0">
      <selection activeCell="J702" sqref="J702"/>
    </sheetView>
  </sheetViews>
  <sheetFormatPr defaultColWidth="47.28515625" defaultRowHeight="15.75"/>
  <cols>
    <col min="1" max="1" width="12.7109375" style="279" customWidth="1"/>
    <col min="2" max="2" width="35.7109375" style="249" customWidth="1"/>
    <col min="3" max="3" width="29.140625" style="123" customWidth="1"/>
    <col min="4" max="4" width="8.7109375" style="652" customWidth="1"/>
    <col min="5" max="5" width="11.7109375" style="150" customWidth="1"/>
    <col min="6" max="6" width="29.140625" style="123" customWidth="1"/>
    <col min="7" max="7" width="19" style="123" customWidth="1"/>
    <col min="8" max="8" width="5.5703125" style="212" customWidth="1"/>
    <col min="9" max="9" width="8.85546875" style="212" customWidth="1"/>
    <col min="10" max="10" width="47.28515625" style="202"/>
    <col min="11" max="16384" width="47.28515625" style="123"/>
  </cols>
  <sheetData>
    <row r="1" spans="1:9" ht="33.6" customHeight="1">
      <c r="A1" s="857" t="s">
        <v>162</v>
      </c>
      <c r="B1" s="858"/>
      <c r="C1" s="858"/>
      <c r="D1" s="858"/>
      <c r="E1" s="858"/>
      <c r="F1" s="859"/>
      <c r="G1" s="1112" t="s">
        <v>7017</v>
      </c>
      <c r="H1" s="1113"/>
      <c r="I1" s="1114"/>
    </row>
    <row r="2" spans="1:9" ht="33.75">
      <c r="A2" s="857" t="s">
        <v>2317</v>
      </c>
      <c r="B2" s="858"/>
      <c r="C2" s="858"/>
      <c r="D2" s="858"/>
      <c r="E2" s="858"/>
      <c r="F2" s="858"/>
      <c r="G2" s="858"/>
      <c r="H2" s="964">
        <v>4</v>
      </c>
      <c r="I2" s="965"/>
    </row>
    <row r="3" spans="1:9" ht="28.9" customHeight="1">
      <c r="A3" s="895" t="s">
        <v>166</v>
      </c>
      <c r="B3" s="895"/>
      <c r="C3" s="895"/>
      <c r="D3" s="895"/>
      <c r="E3" s="895"/>
      <c r="F3" s="895"/>
      <c r="G3" s="895"/>
      <c r="H3" s="966"/>
      <c r="I3" s="966"/>
    </row>
    <row r="4" spans="1:9" ht="28.5">
      <c r="A4" s="967" t="s">
        <v>167</v>
      </c>
      <c r="B4" s="967"/>
      <c r="C4" s="885"/>
      <c r="D4" s="885"/>
      <c r="E4" s="885"/>
      <c r="F4" s="8" t="s">
        <v>168</v>
      </c>
      <c r="G4" s="885"/>
      <c r="H4" s="963"/>
      <c r="I4" s="963"/>
    </row>
    <row r="5" spans="1:9" ht="28.9" customHeight="1">
      <c r="A5" s="881" t="s">
        <v>169</v>
      </c>
      <c r="B5" s="882"/>
      <c r="C5" s="883"/>
      <c r="D5" s="883"/>
      <c r="E5" s="883"/>
      <c r="F5" s="9" t="s">
        <v>170</v>
      </c>
      <c r="G5" s="885"/>
      <c r="H5" s="963"/>
      <c r="I5" s="963"/>
    </row>
    <row r="6" spans="1:9" ht="42" customHeight="1">
      <c r="A6" s="887" t="s">
        <v>171</v>
      </c>
      <c r="B6" s="887"/>
      <c r="C6" s="888"/>
      <c r="D6" s="888"/>
      <c r="E6" s="888"/>
      <c r="F6" s="9" t="s">
        <v>172</v>
      </c>
      <c r="G6" s="885"/>
      <c r="H6" s="963"/>
      <c r="I6" s="963"/>
    </row>
    <row r="7" spans="1:9" ht="33.6" customHeight="1">
      <c r="A7" s="1127" t="s">
        <v>2318</v>
      </c>
      <c r="B7" s="1128"/>
      <c r="C7" s="1128"/>
      <c r="D7" s="1128"/>
      <c r="E7" s="1128"/>
      <c r="F7" s="1128"/>
      <c r="G7" s="1128"/>
      <c r="H7" s="1128"/>
      <c r="I7" s="1128"/>
    </row>
    <row r="8" spans="1:9" ht="33.6" customHeight="1">
      <c r="A8" s="123"/>
      <c r="B8" s="1129" t="s">
        <v>174</v>
      </c>
      <c r="C8" s="1130"/>
      <c r="D8" s="1131" t="s">
        <v>2319</v>
      </c>
      <c r="E8" s="1131"/>
      <c r="F8" s="1131"/>
      <c r="G8" s="1131"/>
      <c r="H8" s="1132"/>
      <c r="I8" s="1132"/>
    </row>
    <row r="9" spans="1:9" ht="33.6" customHeight="1">
      <c r="A9" s="207" t="s">
        <v>176</v>
      </c>
      <c r="B9" s="104" t="s">
        <v>177</v>
      </c>
      <c r="C9" s="208">
        <f>'Maternity Ward'!D697</f>
        <v>1</v>
      </c>
      <c r="D9" s="1031">
        <f>D705</f>
        <v>1</v>
      </c>
      <c r="E9" s="1115"/>
      <c r="F9" s="1115"/>
      <c r="G9" s="1115"/>
      <c r="H9" s="1116"/>
      <c r="I9" s="1117"/>
    </row>
    <row r="10" spans="1:9" ht="33.6" customHeight="1">
      <c r="A10" s="207" t="s">
        <v>178</v>
      </c>
      <c r="B10" s="104" t="s">
        <v>179</v>
      </c>
      <c r="C10" s="208">
        <f>'Maternity Ward'!D698</f>
        <v>1</v>
      </c>
      <c r="D10" s="1118"/>
      <c r="E10" s="1119"/>
      <c r="F10" s="1119"/>
      <c r="G10" s="1119"/>
      <c r="H10" s="1120"/>
      <c r="I10" s="1121"/>
    </row>
    <row r="11" spans="1:9" ht="33.6" customHeight="1">
      <c r="A11" s="207" t="s">
        <v>180</v>
      </c>
      <c r="B11" s="104" t="s">
        <v>181</v>
      </c>
      <c r="C11" s="208">
        <f>'Maternity Ward'!D699</f>
        <v>1</v>
      </c>
      <c r="D11" s="1118"/>
      <c r="E11" s="1119"/>
      <c r="F11" s="1119"/>
      <c r="G11" s="1119"/>
      <c r="H11" s="1120"/>
      <c r="I11" s="1121"/>
    </row>
    <row r="12" spans="1:9" ht="33.6" customHeight="1">
      <c r="A12" s="207" t="s">
        <v>182</v>
      </c>
      <c r="B12" s="104" t="s">
        <v>183</v>
      </c>
      <c r="C12" s="208">
        <f>'Maternity Ward'!D700</f>
        <v>1</v>
      </c>
      <c r="D12" s="1118"/>
      <c r="E12" s="1119"/>
      <c r="F12" s="1119"/>
      <c r="G12" s="1119"/>
      <c r="H12" s="1120"/>
      <c r="I12" s="1121"/>
    </row>
    <row r="13" spans="1:9" ht="33.6" customHeight="1">
      <c r="A13" s="207" t="s">
        <v>184</v>
      </c>
      <c r="B13" s="104" t="s">
        <v>185</v>
      </c>
      <c r="C13" s="208">
        <f>'Maternity Ward'!D701</f>
        <v>1</v>
      </c>
      <c r="D13" s="1118"/>
      <c r="E13" s="1119"/>
      <c r="F13" s="1119"/>
      <c r="G13" s="1119"/>
      <c r="H13" s="1120"/>
      <c r="I13" s="1121"/>
    </row>
    <row r="14" spans="1:9" ht="33.6" customHeight="1">
      <c r="A14" s="207" t="s">
        <v>186</v>
      </c>
      <c r="B14" s="104" t="s">
        <v>146</v>
      </c>
      <c r="C14" s="208">
        <f>'Maternity Ward'!D702</f>
        <v>1</v>
      </c>
      <c r="D14" s="1118"/>
      <c r="E14" s="1119"/>
      <c r="F14" s="1119"/>
      <c r="G14" s="1119"/>
      <c r="H14" s="1120"/>
      <c r="I14" s="1121"/>
    </row>
    <row r="15" spans="1:9" ht="33.6" customHeight="1">
      <c r="A15" s="207" t="s">
        <v>187</v>
      </c>
      <c r="B15" s="104" t="s">
        <v>1454</v>
      </c>
      <c r="C15" s="208">
        <f>'Maternity Ward'!D703</f>
        <v>1</v>
      </c>
      <c r="D15" s="1118"/>
      <c r="E15" s="1119"/>
      <c r="F15" s="1119"/>
      <c r="G15" s="1119"/>
      <c r="H15" s="1120"/>
      <c r="I15" s="1121"/>
    </row>
    <row r="16" spans="1:9" ht="33.6" customHeight="1">
      <c r="A16" s="207" t="s">
        <v>189</v>
      </c>
      <c r="B16" s="104" t="s">
        <v>190</v>
      </c>
      <c r="C16" s="208">
        <f>'Maternity Ward'!D704</f>
        <v>1</v>
      </c>
      <c r="D16" s="1122"/>
      <c r="E16" s="1123"/>
      <c r="F16" s="1123"/>
      <c r="G16" s="1123"/>
      <c r="H16" s="1124"/>
      <c r="I16" s="1125"/>
    </row>
    <row r="17" spans="1:9" ht="33.6" customHeight="1">
      <c r="A17" s="976"/>
      <c r="B17" s="977"/>
      <c r="C17" s="977"/>
      <c r="D17" s="977"/>
      <c r="E17" s="977"/>
      <c r="F17" s="977"/>
      <c r="G17" s="977"/>
      <c r="H17" s="978"/>
      <c r="I17" s="979"/>
    </row>
    <row r="18" spans="1:9" ht="33.6" customHeight="1">
      <c r="A18" s="12"/>
      <c r="B18" s="909" t="s">
        <v>191</v>
      </c>
      <c r="C18" s="909"/>
      <c r="D18" s="909"/>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973"/>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909"/>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10" ht="33.6" customHeight="1">
      <c r="A33" s="13">
        <v>3</v>
      </c>
      <c r="B33" s="854"/>
      <c r="C33" s="854"/>
      <c r="D33" s="854"/>
      <c r="E33" s="854"/>
      <c r="F33" s="854"/>
      <c r="G33" s="854"/>
      <c r="H33" s="1111"/>
      <c r="I33" s="1111"/>
    </row>
    <row r="34" spans="1:10" ht="33.6" customHeight="1">
      <c r="A34" s="13">
        <v>4</v>
      </c>
      <c r="B34" s="854"/>
      <c r="C34" s="854"/>
      <c r="D34" s="854"/>
      <c r="E34" s="854"/>
      <c r="F34" s="854"/>
      <c r="G34" s="854"/>
      <c r="H34" s="1111"/>
      <c r="I34" s="1111"/>
    </row>
    <row r="35" spans="1:10" ht="33.6" customHeight="1">
      <c r="A35" s="13">
        <v>5</v>
      </c>
      <c r="B35" s="968"/>
      <c r="C35" s="969"/>
      <c r="D35" s="969"/>
      <c r="E35" s="969"/>
      <c r="F35" s="969"/>
      <c r="G35" s="969"/>
      <c r="H35" s="970"/>
      <c r="I35" s="971"/>
    </row>
    <row r="36" spans="1:10" ht="33.6" customHeight="1">
      <c r="A36" s="12"/>
      <c r="B36" s="980" t="s">
        <v>194</v>
      </c>
      <c r="C36" s="981"/>
      <c r="D36" s="981"/>
      <c r="E36" s="981"/>
      <c r="F36" s="981"/>
      <c r="G36" s="981"/>
      <c r="H36" s="982"/>
      <c r="I36" s="983"/>
    </row>
    <row r="37" spans="1:10" ht="33.6" customHeight="1">
      <c r="A37" s="12"/>
      <c r="B37" s="903" t="s">
        <v>195</v>
      </c>
      <c r="C37" s="903"/>
      <c r="D37" s="903"/>
      <c r="E37" s="903"/>
      <c r="F37" s="903"/>
      <c r="G37" s="903"/>
      <c r="H37" s="1135"/>
      <c r="I37" s="1135"/>
    </row>
    <row r="38" spans="1:10" ht="33.6" customHeight="1">
      <c r="A38" s="1136"/>
      <c r="B38" s="1137"/>
      <c r="C38" s="1137"/>
      <c r="D38" s="1137"/>
      <c r="E38" s="1137"/>
      <c r="F38" s="1137"/>
      <c r="G38" s="1137"/>
      <c r="H38" s="1138"/>
      <c r="I38" s="1138"/>
    </row>
    <row r="39" spans="1:10" ht="33.6" customHeight="1">
      <c r="A39" s="1139"/>
      <c r="B39" s="1140"/>
      <c r="C39" s="1140"/>
      <c r="D39" s="1140"/>
      <c r="E39" s="1140"/>
      <c r="F39" s="1140"/>
      <c r="G39" s="1140"/>
      <c r="H39" s="1141"/>
      <c r="I39" s="1141"/>
    </row>
    <row r="40" spans="1:10" ht="33.6" customHeight="1">
      <c r="A40" s="1139"/>
      <c r="B40" s="1140"/>
      <c r="C40" s="1140"/>
      <c r="D40" s="1140"/>
      <c r="E40" s="1140"/>
      <c r="F40" s="1140"/>
      <c r="G40" s="1140"/>
      <c r="H40" s="1141"/>
      <c r="I40" s="1141"/>
    </row>
    <row r="41" spans="1:10" ht="26.25">
      <c r="A41" s="945" t="s">
        <v>2320</v>
      </c>
      <c r="B41" s="1142"/>
      <c r="C41" s="946"/>
      <c r="D41" s="1143"/>
      <c r="E41" s="1143"/>
      <c r="F41" s="1143"/>
      <c r="G41" s="1144"/>
    </row>
    <row r="42" spans="1:10" ht="60">
      <c r="A42" s="209" t="s">
        <v>2321</v>
      </c>
      <c r="B42" s="209" t="s">
        <v>2322</v>
      </c>
      <c r="C42" s="210" t="s">
        <v>2323</v>
      </c>
      <c r="D42" s="210" t="s">
        <v>2324</v>
      </c>
      <c r="E42" s="211" t="s">
        <v>2325</v>
      </c>
      <c r="F42" s="210" t="s">
        <v>2326</v>
      </c>
      <c r="G42" s="210" t="s">
        <v>2327</v>
      </c>
      <c r="H42" s="212" t="s">
        <v>2328</v>
      </c>
      <c r="I42" s="212" t="s">
        <v>2329</v>
      </c>
    </row>
    <row r="43" spans="1:10" ht="21">
      <c r="A43" s="213"/>
      <c r="B43" s="1145" t="s">
        <v>204</v>
      </c>
      <c r="C43" s="1146"/>
      <c r="D43" s="1146"/>
      <c r="E43" s="1146"/>
      <c r="F43" s="1146"/>
      <c r="G43" s="1146"/>
      <c r="H43" s="212">
        <f>H44+H63+H73+H77+H90+H99</f>
        <v>28</v>
      </c>
      <c r="I43" s="212">
        <f>I44+I63+I73+I77+ I90+I99</f>
        <v>28</v>
      </c>
    </row>
    <row r="44" spans="1:10" ht="31.5">
      <c r="A44" s="214" t="s">
        <v>1459</v>
      </c>
      <c r="B44" s="1133" t="s">
        <v>1460</v>
      </c>
      <c r="C44" s="997"/>
      <c r="D44" s="997"/>
      <c r="E44" s="997"/>
      <c r="F44" s="997"/>
      <c r="G44" s="998"/>
      <c r="H44" s="212">
        <f>SUM(D45:D62)</f>
        <v>6</v>
      </c>
      <c r="I44" s="212">
        <f>COUNT(D45:D62)*2</f>
        <v>6</v>
      </c>
    </row>
    <row r="45" spans="1:10" s="7" customFormat="1" ht="31.5" hidden="1">
      <c r="A45" s="27" t="s">
        <v>1461</v>
      </c>
      <c r="B45" s="114" t="s">
        <v>206</v>
      </c>
      <c r="C45" s="26"/>
      <c r="D45" s="537"/>
      <c r="E45" s="28"/>
      <c r="F45" s="26"/>
      <c r="G45" s="26"/>
      <c r="H45" s="29"/>
      <c r="I45" s="29"/>
      <c r="J45" s="99"/>
    </row>
    <row r="46" spans="1:10" s="7" customFormat="1" ht="31.5" hidden="1">
      <c r="A46" s="27" t="s">
        <v>1462</v>
      </c>
      <c r="B46" s="114" t="s">
        <v>211</v>
      </c>
      <c r="C46" s="26"/>
      <c r="D46" s="537"/>
      <c r="E46" s="28"/>
      <c r="F46" s="26"/>
      <c r="G46" s="26"/>
      <c r="H46" s="29"/>
      <c r="I46" s="29"/>
      <c r="J46" s="99"/>
    </row>
    <row r="47" spans="1:10" ht="31.5">
      <c r="A47" s="215" t="s">
        <v>1463</v>
      </c>
      <c r="B47" s="114" t="s">
        <v>215</v>
      </c>
      <c r="C47" s="30" t="s">
        <v>2330</v>
      </c>
      <c r="D47" s="621">
        <v>2</v>
      </c>
      <c r="E47" s="23" t="s">
        <v>271</v>
      </c>
      <c r="F47" s="30" t="s">
        <v>2331</v>
      </c>
      <c r="G47" s="156"/>
    </row>
    <row r="48" spans="1:10" s="7" customFormat="1" ht="31.5" hidden="1">
      <c r="A48" s="27" t="s">
        <v>1464</v>
      </c>
      <c r="B48" s="114" t="s">
        <v>1465</v>
      </c>
      <c r="C48" s="26"/>
      <c r="D48" s="537"/>
      <c r="E48" s="28"/>
      <c r="F48" s="26"/>
      <c r="G48" s="26"/>
      <c r="H48" s="29"/>
      <c r="I48" s="29"/>
      <c r="J48" s="99"/>
    </row>
    <row r="49" spans="1:10" s="7" customFormat="1" ht="31.5" hidden="1">
      <c r="A49" s="27" t="s">
        <v>1466</v>
      </c>
      <c r="B49" s="114" t="s">
        <v>223</v>
      </c>
      <c r="C49" s="26"/>
      <c r="D49" s="537"/>
      <c r="E49" s="28"/>
      <c r="F49" s="26"/>
      <c r="G49" s="26"/>
      <c r="H49" s="29"/>
      <c r="I49" s="29"/>
      <c r="J49" s="99"/>
    </row>
    <row r="50" spans="1:10" s="7" customFormat="1" hidden="1">
      <c r="A50" s="27" t="s">
        <v>1467</v>
      </c>
      <c r="B50" s="114" t="s">
        <v>227</v>
      </c>
      <c r="C50" s="26"/>
      <c r="D50" s="537"/>
      <c r="E50" s="28"/>
      <c r="F50" s="26"/>
      <c r="G50" s="26"/>
      <c r="H50" s="29"/>
      <c r="I50" s="29"/>
      <c r="J50" s="99"/>
    </row>
    <row r="51" spans="1:10" s="7" customFormat="1" ht="31.5" hidden="1">
      <c r="A51" s="27" t="s">
        <v>1468</v>
      </c>
      <c r="B51" s="114" t="s">
        <v>231</v>
      </c>
      <c r="C51" s="26"/>
      <c r="D51" s="537"/>
      <c r="E51" s="28"/>
      <c r="F51" s="26"/>
      <c r="G51" s="26"/>
      <c r="H51" s="29"/>
      <c r="I51" s="29"/>
      <c r="J51" s="99"/>
    </row>
    <row r="52" spans="1:10" s="7" customFormat="1" ht="31.5" hidden="1">
      <c r="A52" s="27" t="s">
        <v>234</v>
      </c>
      <c r="B52" s="114" t="s">
        <v>235</v>
      </c>
      <c r="C52" s="26"/>
      <c r="D52" s="537"/>
      <c r="E52" s="28"/>
      <c r="F52" s="26"/>
      <c r="G52" s="26"/>
      <c r="H52" s="29"/>
      <c r="I52" s="29"/>
      <c r="J52" s="99"/>
    </row>
    <row r="53" spans="1:10" s="7" customFormat="1" ht="31.5" hidden="1">
      <c r="A53" s="27" t="s">
        <v>1469</v>
      </c>
      <c r="B53" s="114" t="s">
        <v>237</v>
      </c>
      <c r="C53" s="26"/>
      <c r="D53" s="537"/>
      <c r="E53" s="28"/>
      <c r="F53" s="26"/>
      <c r="G53" s="26"/>
      <c r="H53" s="29"/>
      <c r="I53" s="29"/>
      <c r="J53" s="99"/>
    </row>
    <row r="54" spans="1:10" s="7" customFormat="1" ht="31.5" hidden="1">
      <c r="A54" s="27" t="s">
        <v>240</v>
      </c>
      <c r="B54" s="114" t="s">
        <v>241</v>
      </c>
      <c r="C54" s="26"/>
      <c r="D54" s="537"/>
      <c r="E54" s="28"/>
      <c r="F54" s="26"/>
      <c r="G54" s="26"/>
      <c r="H54" s="29"/>
      <c r="I54" s="29"/>
      <c r="J54" s="99"/>
    </row>
    <row r="55" spans="1:10" s="7" customFormat="1" hidden="1">
      <c r="A55" s="27" t="s">
        <v>242</v>
      </c>
      <c r="B55" s="114" t="s">
        <v>243</v>
      </c>
      <c r="C55" s="26"/>
      <c r="D55" s="537"/>
      <c r="E55" s="28"/>
      <c r="F55" s="26"/>
      <c r="G55" s="26"/>
      <c r="H55" s="29"/>
      <c r="I55" s="29"/>
      <c r="J55" s="99"/>
    </row>
    <row r="56" spans="1:10" s="7" customFormat="1" ht="31.5" hidden="1">
      <c r="A56" s="27" t="s">
        <v>244</v>
      </c>
      <c r="B56" s="114" t="s">
        <v>245</v>
      </c>
      <c r="C56" s="26"/>
      <c r="D56" s="537"/>
      <c r="E56" s="28"/>
      <c r="F56" s="26"/>
      <c r="G56" s="26"/>
      <c r="H56" s="29"/>
      <c r="I56" s="29"/>
      <c r="J56" s="99"/>
    </row>
    <row r="57" spans="1:10" s="7" customFormat="1" ht="31.5" hidden="1">
      <c r="A57" s="27" t="s">
        <v>1470</v>
      </c>
      <c r="B57" s="114" t="s">
        <v>247</v>
      </c>
      <c r="C57" s="26"/>
      <c r="D57" s="537"/>
      <c r="E57" s="28"/>
      <c r="F57" s="26"/>
      <c r="G57" s="26"/>
      <c r="H57" s="29"/>
      <c r="I57" s="29"/>
      <c r="J57" s="99"/>
    </row>
    <row r="58" spans="1:10" ht="31.5">
      <c r="A58" s="215" t="s">
        <v>1471</v>
      </c>
      <c r="B58" s="114" t="s">
        <v>253</v>
      </c>
      <c r="C58" s="50" t="s">
        <v>2332</v>
      </c>
      <c r="D58" s="621">
        <v>2</v>
      </c>
      <c r="E58" s="23" t="s">
        <v>540</v>
      </c>
      <c r="F58" s="30"/>
      <c r="G58" s="156"/>
    </row>
    <row r="59" spans="1:10" s="7" customFormat="1" ht="31.5" hidden="1">
      <c r="A59" s="27" t="s">
        <v>256</v>
      </c>
      <c r="B59" s="114" t="s">
        <v>257</v>
      </c>
      <c r="C59" s="26"/>
      <c r="D59" s="537"/>
      <c r="E59" s="28"/>
      <c r="F59" s="26"/>
      <c r="G59" s="26"/>
      <c r="H59" s="29"/>
      <c r="I59" s="29"/>
      <c r="J59" s="99"/>
    </row>
    <row r="60" spans="1:10" s="7" customFormat="1" ht="31.5" hidden="1">
      <c r="A60" s="27" t="s">
        <v>1474</v>
      </c>
      <c r="B60" s="114" t="s">
        <v>259</v>
      </c>
      <c r="C60" s="26"/>
      <c r="D60" s="537"/>
      <c r="E60" s="28"/>
      <c r="F60" s="26"/>
      <c r="G60" s="26"/>
      <c r="H60" s="29"/>
      <c r="I60" s="29"/>
      <c r="J60" s="99"/>
    </row>
    <row r="61" spans="1:10" s="7" customFormat="1" ht="31.5" hidden="1">
      <c r="A61" s="216" t="s">
        <v>262</v>
      </c>
      <c r="B61" s="114" t="s">
        <v>263</v>
      </c>
      <c r="C61" s="50"/>
      <c r="D61" s="537"/>
      <c r="E61" s="28"/>
      <c r="F61" s="26"/>
      <c r="G61" s="26"/>
      <c r="H61" s="29"/>
      <c r="I61" s="29"/>
      <c r="J61" s="99"/>
    </row>
    <row r="62" spans="1:10" ht="31.5">
      <c r="A62" s="215" t="s">
        <v>264</v>
      </c>
      <c r="B62" s="114" t="s">
        <v>265</v>
      </c>
      <c r="C62" s="50" t="s">
        <v>2333</v>
      </c>
      <c r="D62" s="621">
        <v>2</v>
      </c>
      <c r="E62" s="23" t="s">
        <v>271</v>
      </c>
      <c r="F62" s="30"/>
      <c r="G62" s="156"/>
    </row>
    <row r="63" spans="1:10" ht="31.5">
      <c r="A63" s="215" t="s">
        <v>141</v>
      </c>
      <c r="B63" s="1133" t="s">
        <v>1475</v>
      </c>
      <c r="C63" s="997"/>
      <c r="D63" s="997"/>
      <c r="E63" s="997"/>
      <c r="F63" s="997"/>
      <c r="G63" s="998"/>
      <c r="H63" s="212">
        <f>SUM(D64:D72)</f>
        <v>14</v>
      </c>
      <c r="I63" s="212">
        <f>COUNT(D64:D72)*2</f>
        <v>14</v>
      </c>
    </row>
    <row r="64" spans="1:10" s="7" customFormat="1" ht="31.5" hidden="1">
      <c r="A64" s="27" t="s">
        <v>266</v>
      </c>
      <c r="B64" s="114" t="s">
        <v>267</v>
      </c>
      <c r="C64" s="26"/>
      <c r="D64" s="537"/>
      <c r="E64" s="28"/>
      <c r="F64" s="26"/>
      <c r="G64" s="26"/>
      <c r="H64" s="29"/>
      <c r="I64" s="29"/>
      <c r="J64" s="99"/>
    </row>
    <row r="65" spans="1:10" ht="31.5">
      <c r="A65" s="43" t="s">
        <v>268</v>
      </c>
      <c r="B65" s="114" t="s">
        <v>269</v>
      </c>
      <c r="C65" s="30" t="s">
        <v>2334</v>
      </c>
      <c r="D65" s="621">
        <v>2</v>
      </c>
      <c r="E65" s="23" t="s">
        <v>271</v>
      </c>
      <c r="F65" s="50" t="s">
        <v>2335</v>
      </c>
      <c r="G65" s="156"/>
    </row>
    <row r="66" spans="1:10" ht="30">
      <c r="A66" s="43"/>
      <c r="B66" s="114"/>
      <c r="C66" s="30" t="s">
        <v>2336</v>
      </c>
      <c r="D66" s="621">
        <v>2</v>
      </c>
      <c r="E66" s="23" t="s">
        <v>271</v>
      </c>
      <c r="F66" s="50" t="s">
        <v>2337</v>
      </c>
      <c r="G66" s="156"/>
    </row>
    <row r="67" spans="1:10" ht="30">
      <c r="A67" s="43"/>
      <c r="B67" s="114"/>
      <c r="C67" s="30" t="s">
        <v>2338</v>
      </c>
      <c r="D67" s="621">
        <v>2</v>
      </c>
      <c r="E67" s="23" t="s">
        <v>271</v>
      </c>
      <c r="F67" s="50" t="s">
        <v>2339</v>
      </c>
      <c r="G67" s="156"/>
    </row>
    <row r="68" spans="1:10" ht="30">
      <c r="A68" s="43"/>
      <c r="B68" s="114"/>
      <c r="C68" s="30" t="s">
        <v>2340</v>
      </c>
      <c r="D68" s="621">
        <v>2</v>
      </c>
      <c r="E68" s="23" t="s">
        <v>271</v>
      </c>
      <c r="F68" s="50" t="s">
        <v>2341</v>
      </c>
      <c r="G68" s="156"/>
    </row>
    <row r="69" spans="1:10" ht="30">
      <c r="A69" s="43"/>
      <c r="B69" s="114"/>
      <c r="C69" s="30" t="s">
        <v>2342</v>
      </c>
      <c r="D69" s="621">
        <v>2</v>
      </c>
      <c r="E69" s="23" t="s">
        <v>271</v>
      </c>
      <c r="F69" s="50" t="s">
        <v>2343</v>
      </c>
      <c r="G69" s="156"/>
    </row>
    <row r="70" spans="1:10" ht="31.5">
      <c r="A70" s="43" t="s">
        <v>272</v>
      </c>
      <c r="B70" s="114" t="s">
        <v>273</v>
      </c>
      <c r="C70" s="30" t="s">
        <v>2344</v>
      </c>
      <c r="D70" s="621">
        <v>2</v>
      </c>
      <c r="E70" s="23" t="s">
        <v>271</v>
      </c>
      <c r="F70" s="30"/>
      <c r="G70" s="156"/>
    </row>
    <row r="71" spans="1:10" ht="31.5">
      <c r="A71" s="43" t="s">
        <v>274</v>
      </c>
      <c r="B71" s="114" t="s">
        <v>275</v>
      </c>
      <c r="C71" s="50" t="s">
        <v>2345</v>
      </c>
      <c r="D71" s="621">
        <v>2</v>
      </c>
      <c r="E71" s="23" t="s">
        <v>271</v>
      </c>
      <c r="F71" s="30"/>
      <c r="G71" s="156"/>
    </row>
    <row r="72" spans="1:10" s="7" customFormat="1" ht="31.5" hidden="1">
      <c r="A72" s="27" t="s">
        <v>277</v>
      </c>
      <c r="B72" s="114" t="s">
        <v>278</v>
      </c>
      <c r="C72" s="26"/>
      <c r="D72" s="537"/>
      <c r="E72" s="28"/>
      <c r="F72" s="26"/>
      <c r="G72" s="26"/>
      <c r="H72" s="29"/>
      <c r="I72" s="29"/>
      <c r="J72" s="99"/>
    </row>
    <row r="73" spans="1:10" ht="31.5">
      <c r="A73" s="214" t="s">
        <v>279</v>
      </c>
      <c r="B73" s="1133" t="s">
        <v>1494</v>
      </c>
      <c r="C73" s="997"/>
      <c r="D73" s="997"/>
      <c r="E73" s="997"/>
      <c r="F73" s="997"/>
      <c r="G73" s="998"/>
      <c r="H73" s="212">
        <f>SUM(D74:D76)</f>
        <v>4</v>
      </c>
      <c r="I73" s="212">
        <f>COUNT(D74:D76)*2</f>
        <v>4</v>
      </c>
    </row>
    <row r="74" spans="1:10" ht="31.5">
      <c r="A74" s="215" t="s">
        <v>1495</v>
      </c>
      <c r="B74" s="114" t="s">
        <v>281</v>
      </c>
      <c r="C74" s="50" t="s">
        <v>2346</v>
      </c>
      <c r="D74" s="621">
        <v>2</v>
      </c>
      <c r="E74" s="23" t="s">
        <v>271</v>
      </c>
      <c r="F74" s="30"/>
      <c r="G74" s="156"/>
    </row>
    <row r="75" spans="1:10" ht="31.5">
      <c r="A75" s="215" t="s">
        <v>1496</v>
      </c>
      <c r="B75" s="114" t="s">
        <v>286</v>
      </c>
      <c r="C75" s="50" t="s">
        <v>2347</v>
      </c>
      <c r="D75" s="621">
        <v>2</v>
      </c>
      <c r="E75" s="23" t="s">
        <v>271</v>
      </c>
      <c r="F75" s="30"/>
      <c r="G75" s="156"/>
    </row>
    <row r="76" spans="1:10" s="7" customFormat="1" ht="31.5" hidden="1">
      <c r="A76" s="27" t="s">
        <v>1499</v>
      </c>
      <c r="B76" s="114" t="s">
        <v>290</v>
      </c>
      <c r="C76" s="26"/>
      <c r="D76" s="537"/>
      <c r="E76" s="28"/>
      <c r="F76" s="26"/>
      <c r="G76" s="26"/>
      <c r="H76" s="29"/>
      <c r="I76" s="29"/>
      <c r="J76" s="99"/>
    </row>
    <row r="77" spans="1:10" ht="18.75">
      <c r="A77" s="43" t="s">
        <v>137</v>
      </c>
      <c r="B77" s="1133" t="s">
        <v>1500</v>
      </c>
      <c r="C77" s="997"/>
      <c r="D77" s="997"/>
      <c r="E77" s="997"/>
      <c r="F77" s="997"/>
      <c r="G77" s="998"/>
      <c r="H77" s="212">
        <f>SUM(D78:D89)</f>
        <v>4</v>
      </c>
      <c r="I77" s="212">
        <f>COUNT(D78:D89)*2</f>
        <v>4</v>
      </c>
    </row>
    <row r="78" spans="1:10" ht="63">
      <c r="A78" s="43" t="s">
        <v>292</v>
      </c>
      <c r="B78" s="114" t="s">
        <v>293</v>
      </c>
      <c r="C78" s="30" t="s">
        <v>2348</v>
      </c>
      <c r="D78" s="621">
        <v>2</v>
      </c>
      <c r="E78" s="23" t="s">
        <v>271</v>
      </c>
      <c r="F78" s="30" t="s">
        <v>2349</v>
      </c>
      <c r="G78" s="156"/>
    </row>
    <row r="79" spans="1:10" s="7" customFormat="1" ht="47.25" hidden="1">
      <c r="A79" s="27" t="s">
        <v>294</v>
      </c>
      <c r="B79" s="114" t="s">
        <v>295</v>
      </c>
      <c r="C79" s="26"/>
      <c r="D79" s="537"/>
      <c r="E79" s="28"/>
      <c r="F79" s="26"/>
      <c r="G79" s="26"/>
      <c r="H79" s="29"/>
      <c r="I79" s="29"/>
      <c r="J79" s="99"/>
    </row>
    <row r="80" spans="1:10" s="7" customFormat="1" ht="47.25" hidden="1">
      <c r="A80" s="27" t="s">
        <v>296</v>
      </c>
      <c r="B80" s="114" t="s">
        <v>297</v>
      </c>
      <c r="C80" s="26"/>
      <c r="D80" s="537"/>
      <c r="E80" s="28"/>
      <c r="F80" s="26"/>
      <c r="G80" s="26"/>
      <c r="H80" s="29"/>
      <c r="I80" s="29"/>
      <c r="J80" s="99"/>
    </row>
    <row r="81" spans="1:10" s="7" customFormat="1" ht="47.25" hidden="1">
      <c r="A81" s="27" t="s">
        <v>298</v>
      </c>
      <c r="B81" s="114" t="s">
        <v>299</v>
      </c>
      <c r="C81" s="26"/>
      <c r="D81" s="537"/>
      <c r="E81" s="28"/>
      <c r="F81" s="26"/>
      <c r="G81" s="26"/>
      <c r="H81" s="29"/>
      <c r="I81" s="29"/>
      <c r="J81" s="99"/>
    </row>
    <row r="82" spans="1:10" s="7" customFormat="1" ht="47.25" hidden="1">
      <c r="A82" s="27" t="s">
        <v>300</v>
      </c>
      <c r="B82" s="114" t="s">
        <v>2082</v>
      </c>
      <c r="C82" s="26"/>
      <c r="D82" s="537"/>
      <c r="E82" s="28"/>
      <c r="F82" s="26"/>
      <c r="G82" s="26"/>
      <c r="H82" s="29"/>
      <c r="I82" s="29"/>
      <c r="J82" s="99"/>
    </row>
    <row r="83" spans="1:10" s="7" customFormat="1" ht="47.25" hidden="1">
      <c r="A83" s="27" t="s">
        <v>302</v>
      </c>
      <c r="B83" s="114" t="s">
        <v>303</v>
      </c>
      <c r="C83" s="26"/>
      <c r="D83" s="537"/>
      <c r="E83" s="28"/>
      <c r="F83" s="26"/>
      <c r="G83" s="26"/>
      <c r="H83" s="29"/>
      <c r="I83" s="29"/>
      <c r="J83" s="99"/>
    </row>
    <row r="84" spans="1:10" s="7" customFormat="1" ht="47.25" hidden="1">
      <c r="A84" s="27" t="s">
        <v>304</v>
      </c>
      <c r="B84" s="114" t="s">
        <v>305</v>
      </c>
      <c r="C84" s="26"/>
      <c r="D84" s="537"/>
      <c r="E84" s="28"/>
      <c r="F84" s="26"/>
      <c r="G84" s="26"/>
      <c r="H84" s="29"/>
      <c r="I84" s="29"/>
      <c r="J84" s="99"/>
    </row>
    <row r="85" spans="1:10" s="7" customFormat="1" ht="78.75" hidden="1">
      <c r="A85" s="27" t="s">
        <v>306</v>
      </c>
      <c r="B85" s="114" t="s">
        <v>307</v>
      </c>
      <c r="C85" s="26"/>
      <c r="D85" s="537"/>
      <c r="E85" s="28"/>
      <c r="F85" s="26"/>
      <c r="G85" s="26"/>
      <c r="H85" s="29"/>
      <c r="I85" s="29"/>
      <c r="J85" s="99"/>
    </row>
    <row r="86" spans="1:10" s="7" customFormat="1" ht="47.25" hidden="1">
      <c r="A86" s="27" t="s">
        <v>308</v>
      </c>
      <c r="B86" s="114" t="s">
        <v>309</v>
      </c>
      <c r="C86" s="26"/>
      <c r="D86" s="537"/>
      <c r="E86" s="28"/>
      <c r="F86" s="26"/>
      <c r="G86" s="26"/>
      <c r="H86" s="29"/>
      <c r="I86" s="29"/>
      <c r="J86" s="99"/>
    </row>
    <row r="87" spans="1:10" ht="72.599999999999994" customHeight="1">
      <c r="A87" s="43" t="s">
        <v>310</v>
      </c>
      <c r="B87" s="114" t="s">
        <v>2350</v>
      </c>
      <c r="C87" s="50" t="s">
        <v>2351</v>
      </c>
      <c r="D87" s="621">
        <v>2</v>
      </c>
      <c r="E87" s="23" t="s">
        <v>271</v>
      </c>
      <c r="F87" s="30"/>
      <c r="G87" s="156"/>
    </row>
    <row r="88" spans="1:10" s="7" customFormat="1" ht="30" hidden="1">
      <c r="A88" s="27" t="s">
        <v>312</v>
      </c>
      <c r="B88" s="30" t="s">
        <v>313</v>
      </c>
      <c r="C88" s="26"/>
      <c r="D88" s="537"/>
      <c r="E88" s="28"/>
      <c r="F88" s="26"/>
      <c r="G88" s="26"/>
      <c r="H88" s="29"/>
      <c r="I88" s="29"/>
      <c r="J88" s="99"/>
    </row>
    <row r="89" spans="1:10" s="7" customFormat="1" ht="30" hidden="1">
      <c r="A89" s="27" t="s">
        <v>6185</v>
      </c>
      <c r="B89" s="23" t="s">
        <v>6186</v>
      </c>
      <c r="C89" s="30"/>
      <c r="D89" s="52"/>
      <c r="E89" s="28"/>
      <c r="F89" s="26"/>
      <c r="G89" s="479"/>
      <c r="H89" s="29"/>
      <c r="I89" s="29"/>
      <c r="J89" s="99"/>
    </row>
    <row r="90" spans="1:10" s="7" customFormat="1" ht="18" hidden="1" customHeight="1">
      <c r="A90" s="217" t="s">
        <v>1502</v>
      </c>
      <c r="B90" s="1133" t="s">
        <v>1503</v>
      </c>
      <c r="C90" s="932"/>
      <c r="D90" s="932"/>
      <c r="E90" s="932"/>
      <c r="F90" s="932"/>
      <c r="G90" s="1134"/>
      <c r="H90" s="29">
        <f>SUM(D91:D98)</f>
        <v>0</v>
      </c>
      <c r="I90" s="29">
        <f>COUNT(D91:D98)*2</f>
        <v>0</v>
      </c>
      <c r="J90" s="99"/>
    </row>
    <row r="91" spans="1:10" s="7" customFormat="1" hidden="1">
      <c r="A91" s="27" t="s">
        <v>314</v>
      </c>
      <c r="B91" s="114" t="s">
        <v>315</v>
      </c>
      <c r="C91" s="26"/>
      <c r="D91" s="537"/>
      <c r="E91" s="28"/>
      <c r="F91" s="26"/>
      <c r="G91" s="26"/>
      <c r="H91" s="29"/>
      <c r="I91" s="29"/>
      <c r="J91" s="99"/>
    </row>
    <row r="92" spans="1:10" s="7" customFormat="1" ht="31.5" hidden="1">
      <c r="A92" s="27" t="s">
        <v>316</v>
      </c>
      <c r="B92" s="114" t="s">
        <v>317</v>
      </c>
      <c r="C92" s="26"/>
      <c r="D92" s="537"/>
      <c r="E92" s="28"/>
      <c r="F92" s="26"/>
      <c r="G92" s="26"/>
      <c r="H92" s="29"/>
      <c r="I92" s="29"/>
      <c r="J92" s="99"/>
    </row>
    <row r="93" spans="1:10" s="7" customFormat="1" ht="31.5" hidden="1">
      <c r="A93" s="27" t="s">
        <v>1504</v>
      </c>
      <c r="B93" s="114" t="s">
        <v>319</v>
      </c>
      <c r="C93" s="26"/>
      <c r="D93" s="537"/>
      <c r="E93" s="28"/>
      <c r="F93" s="26"/>
      <c r="G93" s="26"/>
      <c r="H93" s="29"/>
      <c r="I93" s="29"/>
      <c r="J93" s="99"/>
    </row>
    <row r="94" spans="1:10" s="7" customFormat="1" ht="31.5" hidden="1">
      <c r="A94" s="27" t="s">
        <v>321</v>
      </c>
      <c r="B94" s="114" t="s">
        <v>322</v>
      </c>
      <c r="C94" s="26"/>
      <c r="D94" s="537"/>
      <c r="E94" s="28"/>
      <c r="F94" s="26"/>
      <c r="G94" s="26"/>
      <c r="H94" s="29"/>
      <c r="I94" s="29"/>
      <c r="J94" s="99"/>
    </row>
    <row r="95" spans="1:10" s="7" customFormat="1" ht="31.5" hidden="1">
      <c r="A95" s="27" t="s">
        <v>323</v>
      </c>
      <c r="B95" s="114" t="s">
        <v>324</v>
      </c>
      <c r="C95" s="26"/>
      <c r="D95" s="537"/>
      <c r="E95" s="28"/>
      <c r="F95" s="26"/>
      <c r="G95" s="26"/>
      <c r="H95" s="29"/>
      <c r="I95" s="29"/>
      <c r="J95" s="99"/>
    </row>
    <row r="96" spans="1:10" s="7" customFormat="1" ht="31.5" hidden="1">
      <c r="A96" s="27" t="s">
        <v>325</v>
      </c>
      <c r="B96" s="114" t="s">
        <v>326</v>
      </c>
      <c r="C96" s="26"/>
      <c r="D96" s="537"/>
      <c r="E96" s="28"/>
      <c r="F96" s="26"/>
      <c r="G96" s="26"/>
      <c r="H96" s="29"/>
      <c r="I96" s="29"/>
      <c r="J96" s="99"/>
    </row>
    <row r="97" spans="1:10" s="7" customFormat="1" ht="31.5" hidden="1">
      <c r="A97" s="27" t="s">
        <v>1505</v>
      </c>
      <c r="B97" s="114" t="s">
        <v>328</v>
      </c>
      <c r="C97" s="26"/>
      <c r="D97" s="537"/>
      <c r="E97" s="28"/>
      <c r="F97" s="26"/>
      <c r="G97" s="26"/>
      <c r="H97" s="29"/>
      <c r="I97" s="29"/>
      <c r="J97" s="99"/>
    </row>
    <row r="98" spans="1:10" s="7" customFormat="1" ht="31.5" hidden="1">
      <c r="A98" s="27" t="s">
        <v>3095</v>
      </c>
      <c r="B98" s="19" t="s">
        <v>3096</v>
      </c>
      <c r="C98" s="23"/>
      <c r="D98" s="534"/>
      <c r="E98" s="22"/>
      <c r="F98" s="28"/>
      <c r="G98" s="480"/>
      <c r="H98" s="29"/>
      <c r="I98" s="29"/>
      <c r="J98" s="99"/>
    </row>
    <row r="99" spans="1:10" s="7" customFormat="1" ht="18" hidden="1" customHeight="1">
      <c r="A99" s="217" t="s">
        <v>1506</v>
      </c>
      <c r="B99" s="1133" t="s">
        <v>132</v>
      </c>
      <c r="C99" s="932"/>
      <c r="D99" s="932"/>
      <c r="E99" s="932"/>
      <c r="F99" s="932"/>
      <c r="G99" s="1134"/>
      <c r="H99" s="29">
        <f>SUM(D100:D101)</f>
        <v>0</v>
      </c>
      <c r="I99" s="29">
        <f>COUNT(D100:D101)*2</f>
        <v>0</v>
      </c>
      <c r="J99" s="99"/>
    </row>
    <row r="100" spans="1:10" s="7" customFormat="1" ht="63" hidden="1">
      <c r="A100" s="216" t="s">
        <v>1507</v>
      </c>
      <c r="B100" s="114" t="s">
        <v>331</v>
      </c>
      <c r="C100" s="50"/>
      <c r="D100" s="626"/>
      <c r="E100" s="22"/>
      <c r="F100" s="50"/>
      <c r="G100" s="26"/>
      <c r="H100" s="29"/>
      <c r="I100" s="29"/>
      <c r="J100" s="99"/>
    </row>
    <row r="101" spans="1:10" s="7" customFormat="1" ht="63" hidden="1">
      <c r="A101" s="27" t="s">
        <v>334</v>
      </c>
      <c r="B101" s="114" t="s">
        <v>335</v>
      </c>
      <c r="C101" s="26"/>
      <c r="D101" s="537"/>
      <c r="E101" s="28"/>
      <c r="F101" s="26"/>
      <c r="G101" s="26"/>
      <c r="H101" s="29"/>
      <c r="I101" s="29"/>
      <c r="J101" s="99"/>
    </row>
    <row r="102" spans="1:10" ht="21">
      <c r="A102" s="213"/>
      <c r="B102" s="1145" t="s">
        <v>337</v>
      </c>
      <c r="C102" s="1146"/>
      <c r="D102" s="1146"/>
      <c r="E102" s="1146"/>
      <c r="F102" s="1146"/>
      <c r="G102" s="1146"/>
      <c r="H102" s="212">
        <f>H103+H117+H127+H136+H142+H156</f>
        <v>80</v>
      </c>
      <c r="I102" s="212">
        <f>I103+I117+I127+I136+I142+I156</f>
        <v>80</v>
      </c>
    </row>
    <row r="103" spans="1:10" ht="31.5">
      <c r="A103" s="214" t="s">
        <v>1508</v>
      </c>
      <c r="B103" s="1133" t="s">
        <v>1509</v>
      </c>
      <c r="C103" s="932"/>
      <c r="D103" s="932"/>
      <c r="E103" s="932"/>
      <c r="F103" s="932"/>
      <c r="G103" s="1134"/>
      <c r="H103" s="212">
        <f>SUM(D104:D116)</f>
        <v>22</v>
      </c>
      <c r="I103" s="212">
        <f>COUNT(D104:D116)*2</f>
        <v>22</v>
      </c>
    </row>
    <row r="104" spans="1:10" ht="31.5">
      <c r="A104" s="215" t="s">
        <v>1510</v>
      </c>
      <c r="B104" s="218" t="s">
        <v>339</v>
      </c>
      <c r="C104" s="219" t="s">
        <v>2352</v>
      </c>
      <c r="D104" s="624">
        <v>2</v>
      </c>
      <c r="E104" s="25" t="s">
        <v>341</v>
      </c>
      <c r="F104" s="50" t="s">
        <v>2353</v>
      </c>
      <c r="G104" s="156"/>
    </row>
    <row r="105" spans="1:10" ht="30">
      <c r="A105" s="215"/>
      <c r="B105" s="221"/>
      <c r="C105" s="222" t="s">
        <v>2354</v>
      </c>
      <c r="D105" s="624">
        <v>2</v>
      </c>
      <c r="E105" s="25" t="s">
        <v>341</v>
      </c>
      <c r="F105" s="50"/>
      <c r="G105" s="156"/>
    </row>
    <row r="106" spans="1:10" ht="47.25">
      <c r="A106" s="215" t="s">
        <v>1513</v>
      </c>
      <c r="B106" s="218" t="s">
        <v>347</v>
      </c>
      <c r="C106" s="50" t="s">
        <v>2355</v>
      </c>
      <c r="D106" s="624">
        <v>2</v>
      </c>
      <c r="E106" s="25" t="s">
        <v>341</v>
      </c>
      <c r="F106" s="30"/>
      <c r="G106" s="156"/>
    </row>
    <row r="107" spans="1:10" ht="30">
      <c r="A107" s="215"/>
      <c r="B107" s="218"/>
      <c r="C107" s="50" t="s">
        <v>2356</v>
      </c>
      <c r="D107" s="624">
        <v>2</v>
      </c>
      <c r="E107" s="25" t="s">
        <v>341</v>
      </c>
      <c r="F107" s="30"/>
      <c r="G107" s="156"/>
    </row>
    <row r="108" spans="1:10" ht="30">
      <c r="A108" s="215"/>
      <c r="B108" s="218"/>
      <c r="C108" s="50" t="s">
        <v>2357</v>
      </c>
      <c r="D108" s="624">
        <v>2</v>
      </c>
      <c r="E108" s="25" t="s">
        <v>341</v>
      </c>
      <c r="F108" s="30"/>
      <c r="G108" s="156"/>
    </row>
    <row r="109" spans="1:10" ht="45">
      <c r="A109" s="215"/>
      <c r="B109" s="218"/>
      <c r="C109" s="223" t="s">
        <v>2358</v>
      </c>
      <c r="D109" s="624">
        <v>2</v>
      </c>
      <c r="E109" s="25" t="s">
        <v>341</v>
      </c>
      <c r="F109" s="30"/>
      <c r="G109" s="156"/>
    </row>
    <row r="110" spans="1:10" s="7" customFormat="1" ht="47.25" hidden="1">
      <c r="A110" s="27" t="s">
        <v>352</v>
      </c>
      <c r="B110" s="218" t="s">
        <v>353</v>
      </c>
      <c r="C110" s="26"/>
      <c r="D110" s="537"/>
      <c r="E110" s="28"/>
      <c r="F110" s="26"/>
      <c r="G110" s="26"/>
      <c r="H110" s="29"/>
      <c r="I110" s="29"/>
      <c r="J110" s="99"/>
    </row>
    <row r="111" spans="1:10" s="7" customFormat="1" ht="47.25" hidden="1">
      <c r="A111" s="27" t="s">
        <v>1516</v>
      </c>
      <c r="B111" s="218" t="s">
        <v>355</v>
      </c>
      <c r="C111" s="26"/>
      <c r="D111" s="537"/>
      <c r="E111" s="28"/>
      <c r="F111" s="26"/>
      <c r="G111" s="26"/>
      <c r="H111" s="29"/>
      <c r="I111" s="29"/>
      <c r="J111" s="99"/>
    </row>
    <row r="112" spans="1:10" ht="75">
      <c r="A112" s="215" t="s">
        <v>356</v>
      </c>
      <c r="B112" s="218" t="s">
        <v>357</v>
      </c>
      <c r="C112" s="50" t="s">
        <v>358</v>
      </c>
      <c r="D112" s="624">
        <v>2</v>
      </c>
      <c r="E112" s="25" t="s">
        <v>341</v>
      </c>
      <c r="F112" s="50" t="s">
        <v>2359</v>
      </c>
      <c r="G112" s="156"/>
    </row>
    <row r="113" spans="1:10" ht="45">
      <c r="A113" s="215"/>
      <c r="B113" s="218"/>
      <c r="C113" s="223" t="s">
        <v>2360</v>
      </c>
      <c r="D113" s="624">
        <v>2</v>
      </c>
      <c r="E113" s="25" t="s">
        <v>341</v>
      </c>
      <c r="F113" s="50"/>
      <c r="G113" s="156"/>
    </row>
    <row r="114" spans="1:10" ht="31.5">
      <c r="A114" s="215" t="s">
        <v>1518</v>
      </c>
      <c r="B114" s="218" t="s">
        <v>360</v>
      </c>
      <c r="C114" s="40" t="s">
        <v>361</v>
      </c>
      <c r="D114" s="624">
        <v>2</v>
      </c>
      <c r="E114" s="25" t="s">
        <v>341</v>
      </c>
      <c r="F114" s="30"/>
      <c r="G114" s="156"/>
    </row>
    <row r="115" spans="1:10" ht="47.25">
      <c r="A115" s="215" t="s">
        <v>1520</v>
      </c>
      <c r="B115" s="218" t="s">
        <v>363</v>
      </c>
      <c r="C115" s="134" t="s">
        <v>2361</v>
      </c>
      <c r="D115" s="624">
        <v>2</v>
      </c>
      <c r="E115" s="23" t="s">
        <v>341</v>
      </c>
      <c r="F115" s="30" t="s">
        <v>2362</v>
      </c>
      <c r="G115" s="156"/>
    </row>
    <row r="116" spans="1:10" ht="47.25">
      <c r="A116" s="43" t="s">
        <v>366</v>
      </c>
      <c r="B116" s="218" t="s">
        <v>367</v>
      </c>
      <c r="C116" s="30" t="s">
        <v>2363</v>
      </c>
      <c r="D116" s="624">
        <v>2</v>
      </c>
      <c r="E116" s="23" t="s">
        <v>369</v>
      </c>
      <c r="F116" s="30"/>
      <c r="G116" s="156"/>
    </row>
    <row r="117" spans="1:10" ht="31.5">
      <c r="A117" s="214" t="s">
        <v>1521</v>
      </c>
      <c r="B117" s="1133" t="s">
        <v>2364</v>
      </c>
      <c r="C117" s="997"/>
      <c r="D117" s="997"/>
      <c r="E117" s="997"/>
      <c r="F117" s="997"/>
      <c r="G117" s="998"/>
      <c r="H117" s="212">
        <f>SUM(D118:D126)</f>
        <v>12</v>
      </c>
      <c r="I117" s="212">
        <f>COUNT(D118:D126)*2</f>
        <v>12</v>
      </c>
    </row>
    <row r="118" spans="1:10" ht="31.5">
      <c r="A118" s="215" t="s">
        <v>1523</v>
      </c>
      <c r="B118" s="224" t="s">
        <v>371</v>
      </c>
      <c r="C118" s="50" t="s">
        <v>2365</v>
      </c>
      <c r="D118" s="621">
        <v>2</v>
      </c>
      <c r="E118" s="23" t="s">
        <v>660</v>
      </c>
      <c r="F118" s="30"/>
      <c r="G118" s="156"/>
    </row>
    <row r="119" spans="1:10" ht="45">
      <c r="A119" s="215"/>
      <c r="B119" s="224"/>
      <c r="C119" s="40" t="s">
        <v>378</v>
      </c>
      <c r="D119" s="621">
        <v>2</v>
      </c>
      <c r="E119" s="23" t="s">
        <v>660</v>
      </c>
      <c r="F119" s="30"/>
      <c r="G119" s="156"/>
    </row>
    <row r="120" spans="1:10" ht="30">
      <c r="A120" s="215"/>
      <c r="B120" s="224"/>
      <c r="C120" s="219" t="s">
        <v>2366</v>
      </c>
      <c r="D120" s="621">
        <v>2</v>
      </c>
      <c r="E120" s="23" t="s">
        <v>341</v>
      </c>
      <c r="F120" s="30"/>
      <c r="G120" s="156"/>
    </row>
    <row r="121" spans="1:10" s="7" customFormat="1" ht="63" hidden="1">
      <c r="A121" s="27" t="s">
        <v>382</v>
      </c>
      <c r="B121" s="224" t="s">
        <v>383</v>
      </c>
      <c r="C121" s="26"/>
      <c r="D121" s="537"/>
      <c r="E121" s="28"/>
      <c r="F121" s="26"/>
      <c r="G121" s="26"/>
      <c r="H121" s="29"/>
      <c r="I121" s="29"/>
      <c r="J121" s="99"/>
    </row>
    <row r="122" spans="1:10" ht="47.25">
      <c r="A122" s="215" t="s">
        <v>1526</v>
      </c>
      <c r="B122" s="225" t="s">
        <v>385</v>
      </c>
      <c r="C122" s="219" t="s">
        <v>2367</v>
      </c>
      <c r="D122" s="621">
        <v>2</v>
      </c>
      <c r="E122" s="23" t="s">
        <v>341</v>
      </c>
      <c r="G122" s="156"/>
    </row>
    <row r="123" spans="1:10" ht="30">
      <c r="A123" s="215"/>
      <c r="B123" s="224"/>
      <c r="C123" s="40" t="s">
        <v>2368</v>
      </c>
      <c r="D123" s="621">
        <v>2</v>
      </c>
      <c r="E123" s="23" t="s">
        <v>341</v>
      </c>
      <c r="F123" s="40"/>
      <c r="G123" s="156"/>
    </row>
    <row r="124" spans="1:10" ht="30">
      <c r="A124" s="215"/>
      <c r="B124" s="224"/>
      <c r="C124" s="40" t="s">
        <v>391</v>
      </c>
      <c r="D124" s="621">
        <v>2</v>
      </c>
      <c r="E124" s="23" t="s">
        <v>341</v>
      </c>
      <c r="F124" s="40"/>
      <c r="G124" s="156"/>
    </row>
    <row r="125" spans="1:10" s="7" customFormat="1" ht="47.25" hidden="1">
      <c r="A125" s="216" t="s">
        <v>1531</v>
      </c>
      <c r="B125" s="224" t="s">
        <v>393</v>
      </c>
      <c r="D125" s="537"/>
      <c r="E125" s="28"/>
      <c r="F125" s="26"/>
      <c r="G125" s="26"/>
      <c r="H125" s="29"/>
      <c r="I125" s="29"/>
      <c r="J125" s="99"/>
    </row>
    <row r="126" spans="1:10" s="7" customFormat="1" ht="47.25" hidden="1">
      <c r="A126" s="216" t="s">
        <v>394</v>
      </c>
      <c r="B126" s="47" t="s">
        <v>395</v>
      </c>
      <c r="C126" s="134"/>
      <c r="D126" s="537"/>
      <c r="E126" s="28"/>
      <c r="F126" s="26"/>
      <c r="G126" s="26"/>
      <c r="H126" s="29"/>
      <c r="I126" s="29"/>
      <c r="J126" s="99"/>
    </row>
    <row r="127" spans="1:10" ht="31.5">
      <c r="A127" s="214" t="s">
        <v>1534</v>
      </c>
      <c r="B127" s="1133" t="s">
        <v>1535</v>
      </c>
      <c r="C127" s="997"/>
      <c r="D127" s="997"/>
      <c r="E127" s="997"/>
      <c r="F127" s="997"/>
      <c r="G127" s="998"/>
      <c r="H127" s="212">
        <f>SUM(D128:D135)</f>
        <v>16</v>
      </c>
      <c r="I127" s="212">
        <f>COUNT(D128:D135)*2</f>
        <v>16</v>
      </c>
    </row>
    <row r="128" spans="1:10" ht="31.5">
      <c r="A128" s="215" t="s">
        <v>1536</v>
      </c>
      <c r="B128" s="224" t="s">
        <v>397</v>
      </c>
      <c r="C128" s="219" t="s">
        <v>2369</v>
      </c>
      <c r="D128" s="624">
        <v>2</v>
      </c>
      <c r="E128" s="25" t="s">
        <v>341</v>
      </c>
      <c r="F128" s="50" t="s">
        <v>2370</v>
      </c>
      <c r="G128" s="156"/>
    </row>
    <row r="129" spans="1:10" ht="30">
      <c r="A129" s="215"/>
      <c r="B129" s="221"/>
      <c r="C129" s="50" t="s">
        <v>2371</v>
      </c>
      <c r="D129" s="624">
        <v>2</v>
      </c>
      <c r="E129" s="25" t="s">
        <v>341</v>
      </c>
      <c r="F129" s="50"/>
      <c r="G129" s="156"/>
    </row>
    <row r="130" spans="1:10" ht="45">
      <c r="A130" s="215"/>
      <c r="B130" s="221"/>
      <c r="C130" s="50" t="s">
        <v>2372</v>
      </c>
      <c r="D130" s="624">
        <v>2</v>
      </c>
      <c r="E130" s="25" t="s">
        <v>341</v>
      </c>
      <c r="F130" s="50"/>
      <c r="G130" s="156"/>
    </row>
    <row r="131" spans="1:10" ht="30">
      <c r="A131" s="215"/>
      <c r="B131" s="221"/>
      <c r="C131" s="50" t="s">
        <v>2373</v>
      </c>
      <c r="D131" s="624">
        <v>2</v>
      </c>
      <c r="E131" s="25" t="s">
        <v>341</v>
      </c>
      <c r="F131" s="223"/>
      <c r="G131" s="156"/>
    </row>
    <row r="132" spans="1:10" ht="47.25">
      <c r="A132" s="215" t="s">
        <v>1543</v>
      </c>
      <c r="B132" s="224" t="s">
        <v>401</v>
      </c>
      <c r="C132" s="50" t="s">
        <v>1544</v>
      </c>
      <c r="D132" s="624">
        <v>2</v>
      </c>
      <c r="E132" s="23" t="s">
        <v>208</v>
      </c>
      <c r="F132" s="30"/>
      <c r="G132" s="156"/>
    </row>
    <row r="133" spans="1:10" ht="45">
      <c r="A133" s="215"/>
      <c r="B133" s="224"/>
      <c r="C133" s="50" t="s">
        <v>2374</v>
      </c>
      <c r="D133" s="624">
        <v>2</v>
      </c>
      <c r="E133" s="23" t="s">
        <v>208</v>
      </c>
      <c r="F133" s="30"/>
      <c r="G133" s="156"/>
    </row>
    <row r="134" spans="1:10" ht="47.25">
      <c r="A134" s="215" t="s">
        <v>1546</v>
      </c>
      <c r="B134" s="224" t="s">
        <v>405</v>
      </c>
      <c r="C134" s="23" t="s">
        <v>406</v>
      </c>
      <c r="D134" s="624">
        <v>2</v>
      </c>
      <c r="E134" s="23" t="s">
        <v>1549</v>
      </c>
      <c r="F134" s="30"/>
      <c r="G134" s="156"/>
    </row>
    <row r="135" spans="1:10" ht="78.75">
      <c r="A135" s="215" t="s">
        <v>1557</v>
      </c>
      <c r="B135" s="224" t="s">
        <v>409</v>
      </c>
      <c r="C135" s="50" t="s">
        <v>1558</v>
      </c>
      <c r="D135" s="624">
        <v>2</v>
      </c>
      <c r="E135" s="23" t="s">
        <v>208</v>
      </c>
      <c r="F135" s="30"/>
      <c r="G135" s="156"/>
    </row>
    <row r="136" spans="1:10" ht="34.15" customHeight="1">
      <c r="A136" s="214" t="s">
        <v>1560</v>
      </c>
      <c r="B136" s="1133" t="s">
        <v>1561</v>
      </c>
      <c r="C136" s="997"/>
      <c r="D136" s="997"/>
      <c r="E136" s="997"/>
      <c r="F136" s="997"/>
      <c r="G136" s="998"/>
      <c r="H136" s="212">
        <f>SUM(D137:D141)</f>
        <v>6</v>
      </c>
      <c r="I136" s="212">
        <f>COUNT(D137:D141)*2</f>
        <v>6</v>
      </c>
    </row>
    <row r="137" spans="1:10" ht="47.25">
      <c r="A137" s="43" t="s">
        <v>1562</v>
      </c>
      <c r="B137" s="224" t="s">
        <v>412</v>
      </c>
      <c r="C137" s="50" t="s">
        <v>2375</v>
      </c>
      <c r="D137" s="621">
        <v>2</v>
      </c>
      <c r="E137" s="23" t="s">
        <v>255</v>
      </c>
      <c r="F137" s="30"/>
      <c r="G137" s="156"/>
    </row>
    <row r="138" spans="1:10" s="7" customFormat="1" ht="31.5" hidden="1">
      <c r="A138" s="216" t="s">
        <v>1566</v>
      </c>
      <c r="B138" s="224" t="s">
        <v>415</v>
      </c>
      <c r="C138" s="50"/>
      <c r="D138" s="537"/>
      <c r="E138" s="28"/>
      <c r="F138" s="26"/>
      <c r="G138" s="26"/>
      <c r="H138" s="29"/>
      <c r="I138" s="29"/>
      <c r="J138" s="99"/>
    </row>
    <row r="139" spans="1:10" s="7" customFormat="1" ht="31.5" hidden="1">
      <c r="A139" s="216" t="s">
        <v>1567</v>
      </c>
      <c r="B139" s="224" t="s">
        <v>418</v>
      </c>
      <c r="C139" s="50"/>
      <c r="D139" s="537"/>
      <c r="E139" s="28"/>
      <c r="F139" s="26"/>
      <c r="G139" s="26"/>
      <c r="H139" s="29"/>
      <c r="I139" s="29"/>
      <c r="J139" s="99"/>
    </row>
    <row r="140" spans="1:10" ht="60">
      <c r="A140" s="215" t="s">
        <v>1568</v>
      </c>
      <c r="B140" s="224" t="s">
        <v>422</v>
      </c>
      <c r="C140" s="50" t="s">
        <v>2376</v>
      </c>
      <c r="D140" s="621">
        <v>2</v>
      </c>
      <c r="E140" s="23" t="s">
        <v>424</v>
      </c>
      <c r="F140" s="30"/>
      <c r="G140" s="156"/>
    </row>
    <row r="141" spans="1:10" ht="60">
      <c r="A141" s="215" t="s">
        <v>1571</v>
      </c>
      <c r="B141" s="114" t="s">
        <v>427</v>
      </c>
      <c r="C141" s="25" t="s">
        <v>428</v>
      </c>
      <c r="D141" s="621">
        <v>2</v>
      </c>
      <c r="E141" s="23" t="s">
        <v>341</v>
      </c>
      <c r="F141" s="30"/>
      <c r="G141" s="156"/>
    </row>
    <row r="142" spans="1:10" ht="31.5">
      <c r="A142" s="214" t="s">
        <v>1572</v>
      </c>
      <c r="B142" s="1133" t="s">
        <v>1573</v>
      </c>
      <c r="C142" s="997"/>
      <c r="D142" s="997"/>
      <c r="E142" s="997"/>
      <c r="F142" s="997"/>
      <c r="G142" s="998"/>
      <c r="H142" s="212">
        <f>SUM(D143:D155)</f>
        <v>22</v>
      </c>
      <c r="I142" s="212">
        <f>COUNT(D143:D155)*2</f>
        <v>22</v>
      </c>
    </row>
    <row r="143" spans="1:10" ht="63">
      <c r="A143" s="215" t="s">
        <v>429</v>
      </c>
      <c r="B143" s="224" t="s">
        <v>430</v>
      </c>
      <c r="C143" s="219" t="s">
        <v>2377</v>
      </c>
      <c r="D143" s="621">
        <v>2</v>
      </c>
      <c r="E143" s="23" t="s">
        <v>432</v>
      </c>
      <c r="F143" s="30"/>
      <c r="G143" s="156"/>
    </row>
    <row r="144" spans="1:10">
      <c r="A144" s="215"/>
      <c r="B144" s="224"/>
      <c r="C144" s="219" t="s">
        <v>2378</v>
      </c>
      <c r="D144" s="621">
        <v>2</v>
      </c>
      <c r="E144" s="23" t="s">
        <v>432</v>
      </c>
      <c r="F144" s="30"/>
      <c r="G144" s="156"/>
    </row>
    <row r="145" spans="1:10">
      <c r="A145" s="215"/>
      <c r="B145" s="224"/>
      <c r="C145" s="219" t="s">
        <v>2379</v>
      </c>
      <c r="D145" s="621">
        <v>2</v>
      </c>
      <c r="E145" s="23" t="s">
        <v>432</v>
      </c>
      <c r="F145" s="30"/>
      <c r="G145" s="156"/>
    </row>
    <row r="146" spans="1:10" ht="30">
      <c r="A146" s="215"/>
      <c r="B146" s="224"/>
      <c r="C146" s="219" t="s">
        <v>2380</v>
      </c>
      <c r="D146" s="621">
        <v>2</v>
      </c>
      <c r="E146" s="23" t="s">
        <v>432</v>
      </c>
      <c r="F146" s="30"/>
      <c r="G146" s="156"/>
    </row>
    <row r="147" spans="1:10">
      <c r="A147" s="215"/>
      <c r="B147" s="224"/>
      <c r="C147" s="219" t="s">
        <v>2381</v>
      </c>
      <c r="D147" s="621">
        <v>2</v>
      </c>
      <c r="E147" s="23" t="s">
        <v>432</v>
      </c>
      <c r="F147" s="30"/>
      <c r="G147" s="156"/>
    </row>
    <row r="148" spans="1:10">
      <c r="A148" s="215"/>
      <c r="B148" s="224"/>
      <c r="C148" s="219" t="s">
        <v>2382</v>
      </c>
      <c r="D148" s="621">
        <v>2</v>
      </c>
      <c r="E148" s="23" t="s">
        <v>432</v>
      </c>
      <c r="F148" s="30"/>
      <c r="G148" s="156"/>
    </row>
    <row r="149" spans="1:10">
      <c r="A149" s="215"/>
      <c r="B149" s="224"/>
      <c r="C149" s="219" t="s">
        <v>2383</v>
      </c>
      <c r="D149" s="621">
        <v>2</v>
      </c>
      <c r="E149" s="23" t="s">
        <v>432</v>
      </c>
      <c r="F149" s="30"/>
      <c r="G149" s="156"/>
    </row>
    <row r="150" spans="1:10" ht="47.25">
      <c r="A150" s="215" t="s">
        <v>1576</v>
      </c>
      <c r="B150" s="224" t="s">
        <v>434</v>
      </c>
      <c r="C150" s="23" t="s">
        <v>435</v>
      </c>
      <c r="D150" s="621">
        <v>2</v>
      </c>
      <c r="E150" s="23" t="s">
        <v>432</v>
      </c>
      <c r="F150" s="30"/>
      <c r="G150" s="156"/>
    </row>
    <row r="151" spans="1:10" ht="47.25">
      <c r="A151" s="215" t="s">
        <v>1577</v>
      </c>
      <c r="B151" s="224" t="s">
        <v>437</v>
      </c>
      <c r="C151" s="23" t="s">
        <v>438</v>
      </c>
      <c r="D151" s="621">
        <v>2</v>
      </c>
      <c r="E151" s="23" t="s">
        <v>432</v>
      </c>
      <c r="F151" s="30"/>
      <c r="G151" s="156"/>
    </row>
    <row r="152" spans="1:10" s="7" customFormat="1" ht="63" hidden="1">
      <c r="A152" s="216" t="s">
        <v>1578</v>
      </c>
      <c r="B152" s="224" t="s">
        <v>440</v>
      </c>
      <c r="C152" s="30"/>
      <c r="D152" s="537"/>
      <c r="E152" s="28"/>
      <c r="F152" s="26"/>
      <c r="G152" s="26"/>
      <c r="H152" s="29"/>
      <c r="I152" s="29"/>
      <c r="J152" s="99"/>
    </row>
    <row r="153" spans="1:10" ht="63">
      <c r="A153" s="215" t="s">
        <v>2384</v>
      </c>
      <c r="B153" s="224" t="s">
        <v>444</v>
      </c>
      <c r="C153" s="50" t="s">
        <v>2385</v>
      </c>
      <c r="D153" s="621">
        <v>2</v>
      </c>
      <c r="E153" s="23" t="s">
        <v>442</v>
      </c>
      <c r="F153" s="30"/>
      <c r="G153" s="156"/>
    </row>
    <row r="154" spans="1:10" ht="30">
      <c r="A154" s="215"/>
      <c r="B154" s="224"/>
      <c r="C154" s="50" t="s">
        <v>2386</v>
      </c>
      <c r="D154" s="621">
        <v>2</v>
      </c>
      <c r="E154" s="23" t="s">
        <v>442</v>
      </c>
      <c r="F154" s="30"/>
      <c r="G154" s="156"/>
    </row>
    <row r="155" spans="1:10" s="7" customFormat="1" ht="47.25" hidden="1">
      <c r="A155" s="216" t="s">
        <v>445</v>
      </c>
      <c r="B155" s="160" t="s">
        <v>446</v>
      </c>
      <c r="D155" s="537"/>
      <c r="E155" s="28"/>
      <c r="F155" s="26"/>
      <c r="G155" s="26"/>
      <c r="H155" s="29"/>
      <c r="I155" s="29"/>
      <c r="J155" s="99"/>
    </row>
    <row r="156" spans="1:10" s="7" customFormat="1">
      <c r="A156" s="18" t="s">
        <v>6233</v>
      </c>
      <c r="B156" s="930" t="s">
        <v>3118</v>
      </c>
      <c r="C156" s="931"/>
      <c r="D156" s="931"/>
      <c r="E156" s="931"/>
      <c r="F156" s="931"/>
      <c r="G156" s="935"/>
      <c r="H156" s="29">
        <f>SUM(D157:D167)</f>
        <v>2</v>
      </c>
      <c r="I156" s="29">
        <f>COUNT(D157:D167)*2</f>
        <v>2</v>
      </c>
      <c r="J156" s="99"/>
    </row>
    <row r="157" spans="1:10" s="7" customFormat="1" ht="75" hidden="1">
      <c r="A157" s="32" t="s">
        <v>3119</v>
      </c>
      <c r="B157" s="50" t="s">
        <v>3120</v>
      </c>
      <c r="C157" s="50" t="s">
        <v>6187</v>
      </c>
      <c r="D157" s="538"/>
      <c r="E157" s="26"/>
      <c r="F157" s="50" t="s">
        <v>6188</v>
      </c>
      <c r="G157" s="482"/>
      <c r="H157" s="29"/>
      <c r="I157" s="29"/>
      <c r="J157" s="99"/>
    </row>
    <row r="158" spans="1:10" s="7" customFormat="1" ht="45" hidden="1">
      <c r="A158" s="32" t="s">
        <v>3121</v>
      </c>
      <c r="B158" s="50" t="s">
        <v>3122</v>
      </c>
      <c r="C158" s="50" t="s">
        <v>6189</v>
      </c>
      <c r="D158" s="538"/>
      <c r="E158" s="26"/>
      <c r="F158" s="50" t="s">
        <v>6190</v>
      </c>
      <c r="G158" s="482"/>
      <c r="H158" s="29"/>
      <c r="I158" s="29"/>
      <c r="J158" s="99"/>
    </row>
    <row r="159" spans="1:10" s="7" customFormat="1" ht="120" hidden="1">
      <c r="A159" s="32" t="s">
        <v>3123</v>
      </c>
      <c r="B159" s="50" t="s">
        <v>3124</v>
      </c>
      <c r="C159" s="50" t="s">
        <v>6191</v>
      </c>
      <c r="D159" s="538"/>
      <c r="E159" s="26"/>
      <c r="F159" s="50" t="s">
        <v>6192</v>
      </c>
      <c r="G159" s="482"/>
      <c r="H159" s="29"/>
      <c r="I159" s="29"/>
      <c r="J159" s="99"/>
    </row>
    <row r="160" spans="1:10" s="7" customFormat="1" ht="90" hidden="1">
      <c r="A160" s="32" t="s">
        <v>3125</v>
      </c>
      <c r="B160" s="50" t="s">
        <v>3126</v>
      </c>
      <c r="C160" s="50" t="s">
        <v>6193</v>
      </c>
      <c r="D160" s="538"/>
      <c r="E160" s="26"/>
      <c r="F160" s="50" t="s">
        <v>6194</v>
      </c>
      <c r="G160" s="482"/>
      <c r="H160" s="29"/>
      <c r="I160" s="29"/>
      <c r="J160" s="99"/>
    </row>
    <row r="161" spans="1:10" s="7" customFormat="1" ht="135" hidden="1">
      <c r="A161" s="32" t="s">
        <v>3127</v>
      </c>
      <c r="B161" s="50" t="s">
        <v>3128</v>
      </c>
      <c r="C161" s="50" t="s">
        <v>6195</v>
      </c>
      <c r="D161" s="538"/>
      <c r="E161" s="26"/>
      <c r="F161" s="50" t="s">
        <v>6196</v>
      </c>
      <c r="G161" s="482"/>
      <c r="H161" s="29"/>
      <c r="I161" s="29"/>
      <c r="J161" s="99"/>
    </row>
    <row r="162" spans="1:10" s="7" customFormat="1" ht="30" hidden="1">
      <c r="A162" s="32" t="s">
        <v>3129</v>
      </c>
      <c r="B162" s="50" t="s">
        <v>3130</v>
      </c>
      <c r="C162" s="26"/>
      <c r="D162" s="537"/>
      <c r="E162" s="28"/>
      <c r="F162" s="26"/>
      <c r="G162" s="482"/>
      <c r="H162" s="29"/>
      <c r="I162" s="29"/>
      <c r="J162" s="99"/>
    </row>
    <row r="163" spans="1:10" s="7" customFormat="1" ht="60">
      <c r="A163" s="18" t="s">
        <v>6234</v>
      </c>
      <c r="B163" s="50" t="s">
        <v>3132</v>
      </c>
      <c r="C163" s="50" t="s">
        <v>941</v>
      </c>
      <c r="D163" s="621">
        <v>2</v>
      </c>
      <c r="E163" s="23" t="s">
        <v>653</v>
      </c>
      <c r="F163" s="26"/>
      <c r="G163" s="508"/>
      <c r="H163" s="29"/>
      <c r="I163" s="29"/>
      <c r="J163" s="99"/>
    </row>
    <row r="164" spans="1:10" s="7" customFormat="1" ht="75" hidden="1">
      <c r="A164" s="32" t="s">
        <v>3133</v>
      </c>
      <c r="B164" s="50" t="s">
        <v>3134</v>
      </c>
      <c r="C164" s="50" t="s">
        <v>6197</v>
      </c>
      <c r="D164" s="538"/>
      <c r="E164" s="26"/>
      <c r="F164" s="50" t="s">
        <v>6198</v>
      </c>
      <c r="G164" s="482"/>
      <c r="H164" s="29"/>
      <c r="I164" s="29"/>
      <c r="J164" s="99"/>
    </row>
    <row r="165" spans="1:10" s="7" customFormat="1" ht="165" hidden="1">
      <c r="A165" s="32" t="s">
        <v>3135</v>
      </c>
      <c r="B165" s="50" t="s">
        <v>3136</v>
      </c>
      <c r="C165" s="50" t="s">
        <v>6199</v>
      </c>
      <c r="D165" s="538"/>
      <c r="E165" s="26"/>
      <c r="F165" s="50" t="s">
        <v>6200</v>
      </c>
      <c r="G165" s="482"/>
      <c r="H165" s="29"/>
      <c r="I165" s="29"/>
      <c r="J165" s="99"/>
    </row>
    <row r="166" spans="1:10" s="7" customFormat="1" ht="135" hidden="1">
      <c r="A166" s="32" t="s">
        <v>3137</v>
      </c>
      <c r="B166" s="50" t="s">
        <v>3138</v>
      </c>
      <c r="C166" s="50" t="s">
        <v>6201</v>
      </c>
      <c r="D166" s="538"/>
      <c r="E166" s="26"/>
      <c r="F166" s="50" t="s">
        <v>6202</v>
      </c>
      <c r="G166" s="482"/>
      <c r="H166" s="29"/>
      <c r="I166" s="29"/>
      <c r="J166" s="99"/>
    </row>
    <row r="167" spans="1:10" s="7" customFormat="1" ht="45" hidden="1">
      <c r="A167" s="32" t="s">
        <v>3139</v>
      </c>
      <c r="B167" s="50" t="s">
        <v>3140</v>
      </c>
      <c r="C167" s="50" t="s">
        <v>6203</v>
      </c>
      <c r="D167" s="539"/>
      <c r="F167" s="50" t="s">
        <v>6204</v>
      </c>
      <c r="G167" s="482"/>
      <c r="H167" s="29"/>
      <c r="I167" s="29"/>
      <c r="J167" s="99"/>
    </row>
    <row r="168" spans="1:10" ht="21">
      <c r="A168" s="213"/>
      <c r="B168" s="1145" t="s">
        <v>447</v>
      </c>
      <c r="C168" s="1146"/>
      <c r="D168" s="1146"/>
      <c r="E168" s="1146"/>
      <c r="F168" s="1146"/>
      <c r="G168" s="1146"/>
      <c r="H168" s="212">
        <f>H169+H194+H200+H206+H214+H227+H239</f>
        <v>144</v>
      </c>
      <c r="I168" s="212">
        <f>I169+I194+I200+I206+I214+I227+I239</f>
        <v>144</v>
      </c>
    </row>
    <row r="169" spans="1:10" ht="31.5">
      <c r="A169" s="214" t="s">
        <v>1579</v>
      </c>
      <c r="B169" s="1133" t="s">
        <v>120</v>
      </c>
      <c r="C169" s="997"/>
      <c r="D169" s="997"/>
      <c r="E169" s="997"/>
      <c r="F169" s="997"/>
      <c r="G169" s="998"/>
      <c r="H169" s="212">
        <f>SUM(D170:D193)</f>
        <v>48</v>
      </c>
      <c r="I169" s="212">
        <f>COUNT(D170:D193)*2</f>
        <v>48</v>
      </c>
    </row>
    <row r="170" spans="1:10" ht="31.5">
      <c r="A170" s="215" t="s">
        <v>1580</v>
      </c>
      <c r="B170" s="114" t="s">
        <v>449</v>
      </c>
      <c r="C170" s="50" t="s">
        <v>2387</v>
      </c>
      <c r="D170" s="621">
        <v>2</v>
      </c>
      <c r="E170" s="23" t="s">
        <v>341</v>
      </c>
      <c r="F170" s="30" t="s">
        <v>2388</v>
      </c>
      <c r="G170" s="156"/>
    </row>
    <row r="171" spans="1:10" ht="60">
      <c r="A171" s="215" t="s">
        <v>1583</v>
      </c>
      <c r="B171" s="160" t="s">
        <v>454</v>
      </c>
      <c r="C171" s="50" t="s">
        <v>2389</v>
      </c>
      <c r="D171" s="621">
        <v>2</v>
      </c>
      <c r="E171" s="23" t="s">
        <v>341</v>
      </c>
      <c r="F171" s="30" t="s">
        <v>2390</v>
      </c>
      <c r="G171" s="156"/>
    </row>
    <row r="172" spans="1:10" ht="60">
      <c r="A172" s="215"/>
      <c r="B172" s="160"/>
      <c r="C172" s="50" t="s">
        <v>2391</v>
      </c>
      <c r="D172" s="621">
        <v>2</v>
      </c>
      <c r="E172" s="23" t="s">
        <v>341</v>
      </c>
      <c r="F172" s="30" t="s">
        <v>2390</v>
      </c>
      <c r="G172" s="156"/>
    </row>
    <row r="173" spans="1:10">
      <c r="A173" s="215"/>
      <c r="B173" s="160"/>
      <c r="C173" s="50" t="s">
        <v>2392</v>
      </c>
      <c r="D173" s="621">
        <v>2</v>
      </c>
      <c r="E173" s="23" t="s">
        <v>341</v>
      </c>
      <c r="F173" s="50"/>
      <c r="G173" s="156"/>
    </row>
    <row r="174" spans="1:10" ht="30">
      <c r="A174" s="215"/>
      <c r="B174" s="160"/>
      <c r="C174" s="226" t="s">
        <v>2393</v>
      </c>
      <c r="D174" s="621">
        <v>2</v>
      </c>
      <c r="E174" s="23" t="s">
        <v>341</v>
      </c>
      <c r="F174" s="50"/>
      <c r="G174" s="156"/>
    </row>
    <row r="175" spans="1:10">
      <c r="A175" s="215"/>
      <c r="B175" s="160"/>
      <c r="C175" s="50" t="s">
        <v>2394</v>
      </c>
      <c r="D175" s="621">
        <v>2</v>
      </c>
      <c r="E175" s="23" t="s">
        <v>341</v>
      </c>
      <c r="F175" s="50"/>
      <c r="G175" s="156"/>
    </row>
    <row r="176" spans="1:10" ht="30">
      <c r="A176" s="215"/>
      <c r="B176" s="160"/>
      <c r="C176" s="50" t="s">
        <v>2395</v>
      </c>
      <c r="D176" s="621">
        <v>2</v>
      </c>
      <c r="E176" s="23" t="s">
        <v>341</v>
      </c>
      <c r="F176" s="50"/>
      <c r="G176" s="156"/>
    </row>
    <row r="177" spans="1:7" ht="45">
      <c r="A177" s="215"/>
      <c r="B177" s="160"/>
      <c r="C177" s="50" t="s">
        <v>2396</v>
      </c>
      <c r="D177" s="621">
        <v>2</v>
      </c>
      <c r="E177" s="23" t="s">
        <v>341</v>
      </c>
      <c r="F177" s="50"/>
      <c r="G177" s="156"/>
    </row>
    <row r="178" spans="1:7" ht="31.5">
      <c r="A178" s="215" t="s">
        <v>1587</v>
      </c>
      <c r="B178" s="114" t="s">
        <v>459</v>
      </c>
      <c r="C178" s="50" t="s">
        <v>2397</v>
      </c>
      <c r="D178" s="621">
        <v>2</v>
      </c>
      <c r="E178" s="23" t="s">
        <v>341</v>
      </c>
      <c r="F178" s="50"/>
      <c r="G178" s="156"/>
    </row>
    <row r="179" spans="1:7" ht="30">
      <c r="A179" s="215"/>
      <c r="B179" s="114"/>
      <c r="C179" s="50" t="s">
        <v>2398</v>
      </c>
      <c r="D179" s="621">
        <v>2</v>
      </c>
      <c r="E179" s="23" t="s">
        <v>341</v>
      </c>
      <c r="F179" s="50"/>
      <c r="G179" s="156"/>
    </row>
    <row r="180" spans="1:7">
      <c r="A180" s="215"/>
      <c r="B180" s="114"/>
      <c r="C180" s="50" t="s">
        <v>2399</v>
      </c>
      <c r="D180" s="621">
        <v>2</v>
      </c>
      <c r="E180" s="23" t="s">
        <v>341</v>
      </c>
      <c r="F180" s="50"/>
      <c r="G180" s="156"/>
    </row>
    <row r="181" spans="1:7" ht="30">
      <c r="A181" s="215"/>
      <c r="B181" s="114"/>
      <c r="C181" s="50" t="s">
        <v>2400</v>
      </c>
      <c r="D181" s="621">
        <v>2</v>
      </c>
      <c r="E181" s="23" t="s">
        <v>341</v>
      </c>
      <c r="F181" s="50"/>
      <c r="G181" s="156"/>
    </row>
    <row r="182" spans="1:7" ht="30">
      <c r="A182" s="215"/>
      <c r="B182" s="114"/>
      <c r="C182" s="50" t="s">
        <v>2401</v>
      </c>
      <c r="D182" s="621">
        <v>2</v>
      </c>
      <c r="E182" s="23" t="s">
        <v>341</v>
      </c>
      <c r="F182" s="50"/>
      <c r="G182" s="156"/>
    </row>
    <row r="183" spans="1:7">
      <c r="A183" s="215"/>
      <c r="B183" s="114"/>
      <c r="C183" s="50" t="s">
        <v>2402</v>
      </c>
      <c r="D183" s="621">
        <v>2</v>
      </c>
      <c r="E183" s="23" t="s">
        <v>341</v>
      </c>
      <c r="F183" s="50" t="s">
        <v>2403</v>
      </c>
      <c r="G183" s="156"/>
    </row>
    <row r="184" spans="1:7">
      <c r="A184" s="215"/>
      <c r="B184" s="114"/>
      <c r="C184" s="226" t="s">
        <v>2404</v>
      </c>
      <c r="D184" s="621">
        <v>2</v>
      </c>
      <c r="E184" s="23" t="s">
        <v>341</v>
      </c>
      <c r="F184" s="50"/>
      <c r="G184" s="156"/>
    </row>
    <row r="185" spans="1:7" ht="90">
      <c r="A185" s="215" t="s">
        <v>1602</v>
      </c>
      <c r="B185" s="114" t="s">
        <v>477</v>
      </c>
      <c r="C185" s="50" t="s">
        <v>2405</v>
      </c>
      <c r="D185" s="621">
        <v>2</v>
      </c>
      <c r="E185" s="23" t="s">
        <v>341</v>
      </c>
      <c r="F185" s="50" t="s">
        <v>2406</v>
      </c>
      <c r="G185" s="156"/>
    </row>
    <row r="186" spans="1:7" ht="45">
      <c r="A186" s="215"/>
      <c r="B186" s="114"/>
      <c r="C186" s="50" t="s">
        <v>2407</v>
      </c>
      <c r="D186" s="621">
        <v>2</v>
      </c>
      <c r="E186" s="23" t="s">
        <v>341</v>
      </c>
      <c r="F186" s="50" t="s">
        <v>2408</v>
      </c>
      <c r="G186" s="156"/>
    </row>
    <row r="187" spans="1:7" ht="47.25">
      <c r="A187" s="215" t="s">
        <v>1605</v>
      </c>
      <c r="B187" s="114" t="s">
        <v>481</v>
      </c>
      <c r="C187" s="50" t="s">
        <v>1606</v>
      </c>
      <c r="D187" s="621">
        <v>2</v>
      </c>
      <c r="E187" s="23" t="s">
        <v>341</v>
      </c>
      <c r="F187" s="30"/>
      <c r="G187" s="156"/>
    </row>
    <row r="188" spans="1:7" ht="31.5">
      <c r="A188" s="215" t="s">
        <v>1608</v>
      </c>
      <c r="B188" s="114" t="s">
        <v>485</v>
      </c>
      <c r="C188" s="50" t="s">
        <v>2409</v>
      </c>
      <c r="D188" s="621">
        <v>2</v>
      </c>
      <c r="E188" s="23" t="s">
        <v>341</v>
      </c>
      <c r="F188" s="30"/>
      <c r="G188" s="156"/>
    </row>
    <row r="189" spans="1:7" ht="30">
      <c r="A189" s="215"/>
      <c r="B189" s="114"/>
      <c r="C189" s="50" t="s">
        <v>2410</v>
      </c>
      <c r="D189" s="621">
        <v>2</v>
      </c>
      <c r="E189" s="23" t="s">
        <v>341</v>
      </c>
      <c r="F189" s="30" t="s">
        <v>2411</v>
      </c>
      <c r="G189" s="156"/>
    </row>
    <row r="190" spans="1:7" ht="78.75">
      <c r="A190" s="215" t="s">
        <v>1611</v>
      </c>
      <c r="B190" s="114" t="s">
        <v>490</v>
      </c>
      <c r="C190" s="50" t="s">
        <v>2412</v>
      </c>
      <c r="D190" s="621">
        <v>2</v>
      </c>
      <c r="E190" s="23" t="s">
        <v>341</v>
      </c>
      <c r="F190" s="30"/>
      <c r="G190" s="156"/>
    </row>
    <row r="191" spans="1:7" ht="45">
      <c r="A191" s="215"/>
      <c r="B191" s="227"/>
      <c r="C191" s="50" t="s">
        <v>2413</v>
      </c>
      <c r="D191" s="621">
        <v>2</v>
      </c>
      <c r="E191" s="23" t="s">
        <v>341</v>
      </c>
      <c r="F191" s="30"/>
      <c r="G191" s="156"/>
    </row>
    <row r="192" spans="1:7" ht="45">
      <c r="A192" s="215"/>
      <c r="B192" s="227"/>
      <c r="C192" s="50" t="s">
        <v>2414</v>
      </c>
      <c r="D192" s="621">
        <v>2</v>
      </c>
      <c r="E192" s="23" t="s">
        <v>660</v>
      </c>
      <c r="F192" s="30"/>
      <c r="G192" s="156"/>
    </row>
    <row r="193" spans="1:10" ht="60">
      <c r="A193" s="215"/>
      <c r="B193" s="227"/>
      <c r="C193" s="50" t="s">
        <v>2415</v>
      </c>
      <c r="D193" s="621">
        <v>2</v>
      </c>
      <c r="E193" s="23" t="s">
        <v>341</v>
      </c>
      <c r="F193" s="30"/>
      <c r="G193" s="156"/>
    </row>
    <row r="194" spans="1:10" ht="31.5">
      <c r="A194" s="214" t="s">
        <v>1616</v>
      </c>
      <c r="B194" s="1133" t="s">
        <v>118</v>
      </c>
      <c r="C194" s="997"/>
      <c r="D194" s="997"/>
      <c r="E194" s="997"/>
      <c r="F194" s="997"/>
      <c r="G194" s="998"/>
      <c r="H194" s="212">
        <f>SUM(D195:D199)</f>
        <v>8</v>
      </c>
      <c r="I194" s="212">
        <f>COUNT(D195:D199)*2</f>
        <v>8</v>
      </c>
    </row>
    <row r="195" spans="1:10" ht="90">
      <c r="A195" s="43" t="s">
        <v>497</v>
      </c>
      <c r="B195" s="160" t="s">
        <v>498</v>
      </c>
      <c r="C195" s="23" t="s">
        <v>499</v>
      </c>
      <c r="D195" s="621">
        <v>2</v>
      </c>
      <c r="E195" s="23" t="s">
        <v>341</v>
      </c>
      <c r="F195" s="23" t="s">
        <v>500</v>
      </c>
      <c r="G195" s="30"/>
    </row>
    <row r="196" spans="1:10" s="7" customFormat="1" ht="47.25" hidden="1">
      <c r="A196" s="27" t="s">
        <v>501</v>
      </c>
      <c r="B196" s="160" t="s">
        <v>502</v>
      </c>
      <c r="C196" s="26"/>
      <c r="D196" s="621"/>
      <c r="E196" s="28"/>
      <c r="F196" s="26"/>
      <c r="G196" s="26"/>
      <c r="H196" s="29"/>
      <c r="I196" s="29"/>
      <c r="J196" s="99"/>
    </row>
    <row r="197" spans="1:10" ht="45">
      <c r="A197" s="215" t="s">
        <v>1618</v>
      </c>
      <c r="B197" s="160" t="s">
        <v>504</v>
      </c>
      <c r="C197" s="219" t="s">
        <v>2416</v>
      </c>
      <c r="D197" s="621">
        <v>2</v>
      </c>
      <c r="E197" s="23" t="s">
        <v>341</v>
      </c>
      <c r="F197" s="50" t="s">
        <v>2417</v>
      </c>
      <c r="G197" s="30"/>
    </row>
    <row r="198" spans="1:10" ht="31.5">
      <c r="A198" s="215" t="s">
        <v>1621</v>
      </c>
      <c r="B198" s="228" t="s">
        <v>507</v>
      </c>
      <c r="C198" s="229" t="s">
        <v>2418</v>
      </c>
      <c r="D198" s="621">
        <v>2</v>
      </c>
      <c r="E198" s="23" t="s">
        <v>341</v>
      </c>
      <c r="F198" s="30"/>
      <c r="G198" s="30"/>
    </row>
    <row r="199" spans="1:10" s="233" customFormat="1" ht="32.65" customHeight="1">
      <c r="A199" s="230"/>
      <c r="B199" s="231"/>
      <c r="C199" s="232" t="s">
        <v>509</v>
      </c>
      <c r="D199" s="641">
        <v>2</v>
      </c>
      <c r="E199" s="118" t="s">
        <v>341</v>
      </c>
      <c r="F199" s="156"/>
      <c r="G199" s="156"/>
      <c r="H199" s="748"/>
      <c r="I199" s="748"/>
      <c r="J199" s="518"/>
    </row>
    <row r="200" spans="1:10" ht="31.5">
      <c r="A200" s="214" t="s">
        <v>1624</v>
      </c>
      <c r="B200" s="1133" t="s">
        <v>116</v>
      </c>
      <c r="C200" s="997"/>
      <c r="D200" s="997"/>
      <c r="E200" s="997"/>
      <c r="F200" s="997"/>
      <c r="G200" s="998"/>
      <c r="H200" s="212">
        <f>SUM(D201:D205)</f>
        <v>10</v>
      </c>
      <c r="I200" s="212">
        <f>COUNT(D201:D205)*2</f>
        <v>10</v>
      </c>
    </row>
    <row r="201" spans="1:10" ht="54" customHeight="1">
      <c r="A201" s="215" t="s">
        <v>1625</v>
      </c>
      <c r="B201" s="160" t="s">
        <v>511</v>
      </c>
      <c r="C201" s="234" t="s">
        <v>2419</v>
      </c>
      <c r="D201" s="621">
        <v>2</v>
      </c>
      <c r="E201" s="23" t="s">
        <v>379</v>
      </c>
      <c r="F201" s="30"/>
      <c r="G201" s="156"/>
    </row>
    <row r="202" spans="1:10" ht="39.4" customHeight="1">
      <c r="A202" s="215"/>
      <c r="B202" s="235"/>
      <c r="C202" s="234" t="s">
        <v>513</v>
      </c>
      <c r="D202" s="621">
        <v>2</v>
      </c>
      <c r="E202" s="23" t="s">
        <v>341</v>
      </c>
      <c r="F202" s="30"/>
      <c r="G202" s="156"/>
    </row>
    <row r="203" spans="1:10" ht="58.15" customHeight="1">
      <c r="A203" s="215" t="s">
        <v>1627</v>
      </c>
      <c r="B203" s="235" t="s">
        <v>515</v>
      </c>
      <c r="C203" s="234" t="s">
        <v>2420</v>
      </c>
      <c r="D203" s="621">
        <v>2</v>
      </c>
      <c r="E203" s="23" t="s">
        <v>341</v>
      </c>
      <c r="F203" s="30"/>
      <c r="G203" s="156"/>
    </row>
    <row r="204" spans="1:10" ht="58.9" customHeight="1">
      <c r="A204" s="215"/>
      <c r="B204" s="235"/>
      <c r="C204" s="234" t="s">
        <v>517</v>
      </c>
      <c r="D204" s="621">
        <v>2</v>
      </c>
      <c r="E204" s="23" t="s">
        <v>377</v>
      </c>
      <c r="F204" s="30"/>
      <c r="G204" s="156"/>
    </row>
    <row r="205" spans="1:10" ht="63">
      <c r="A205" s="215" t="s">
        <v>1630</v>
      </c>
      <c r="B205" s="160" t="s">
        <v>519</v>
      </c>
      <c r="C205" s="23" t="s">
        <v>520</v>
      </c>
      <c r="D205" s="621">
        <v>2</v>
      </c>
      <c r="E205" s="23" t="s">
        <v>255</v>
      </c>
      <c r="F205" s="30"/>
      <c r="G205" s="156"/>
    </row>
    <row r="206" spans="1:10" ht="31.5">
      <c r="A206" s="214" t="s">
        <v>1632</v>
      </c>
      <c r="B206" s="1133" t="s">
        <v>114</v>
      </c>
      <c r="C206" s="997"/>
      <c r="D206" s="997"/>
      <c r="E206" s="997"/>
      <c r="F206" s="997"/>
      <c r="G206" s="998"/>
      <c r="H206" s="212">
        <f>SUM(D207:D213)</f>
        <v>14</v>
      </c>
      <c r="I206" s="212">
        <f>COUNT(D207:D213)*2</f>
        <v>14</v>
      </c>
    </row>
    <row r="207" spans="1:10" ht="45">
      <c r="A207" s="215" t="s">
        <v>1633</v>
      </c>
      <c r="B207" s="114" t="s">
        <v>522</v>
      </c>
      <c r="C207" s="25" t="s">
        <v>2421</v>
      </c>
      <c r="D207" s="624">
        <v>2</v>
      </c>
      <c r="E207" s="25" t="s">
        <v>377</v>
      </c>
      <c r="F207" s="50"/>
      <c r="G207" s="156"/>
    </row>
    <row r="208" spans="1:10" ht="47.25">
      <c r="A208" s="215" t="s">
        <v>1638</v>
      </c>
      <c r="B208" s="114" t="s">
        <v>526</v>
      </c>
      <c r="C208" s="50" t="s">
        <v>2422</v>
      </c>
      <c r="D208" s="624">
        <v>2</v>
      </c>
      <c r="E208" s="23" t="s">
        <v>377</v>
      </c>
      <c r="F208" s="50" t="s">
        <v>2423</v>
      </c>
      <c r="G208" s="156"/>
    </row>
    <row r="209" spans="1:9" ht="47.25">
      <c r="A209" s="215" t="s">
        <v>1641</v>
      </c>
      <c r="B209" s="114" t="s">
        <v>529</v>
      </c>
      <c r="C209" s="50" t="s">
        <v>530</v>
      </c>
      <c r="D209" s="624">
        <v>2</v>
      </c>
      <c r="E209" s="23" t="s">
        <v>531</v>
      </c>
      <c r="F209" s="50" t="s">
        <v>2424</v>
      </c>
      <c r="G209" s="156"/>
    </row>
    <row r="210" spans="1:9" ht="47.25">
      <c r="A210" s="215" t="s">
        <v>1644</v>
      </c>
      <c r="B210" s="114" t="s">
        <v>534</v>
      </c>
      <c r="C210" s="50" t="s">
        <v>2425</v>
      </c>
      <c r="D210" s="624">
        <v>2</v>
      </c>
      <c r="E210" s="23" t="s">
        <v>379</v>
      </c>
      <c r="F210" s="50" t="s">
        <v>2426</v>
      </c>
      <c r="G210" s="156"/>
    </row>
    <row r="211" spans="1:9" ht="30">
      <c r="A211" s="215"/>
      <c r="B211" s="114"/>
      <c r="C211" s="50" t="s">
        <v>2427</v>
      </c>
      <c r="D211" s="624">
        <v>2</v>
      </c>
      <c r="E211" s="23" t="s">
        <v>255</v>
      </c>
      <c r="F211" s="50"/>
      <c r="G211" s="156"/>
    </row>
    <row r="212" spans="1:9" ht="31.5">
      <c r="A212" s="215" t="s">
        <v>1645</v>
      </c>
      <c r="B212" s="114" t="s">
        <v>537</v>
      </c>
      <c r="C212" s="50" t="s">
        <v>2428</v>
      </c>
      <c r="D212" s="624">
        <v>2</v>
      </c>
      <c r="E212" s="23" t="s">
        <v>255</v>
      </c>
      <c r="F212" s="50" t="s">
        <v>2429</v>
      </c>
      <c r="G212" s="156"/>
    </row>
    <row r="213" spans="1:9">
      <c r="A213" s="215"/>
      <c r="B213" s="114"/>
      <c r="C213" s="50" t="s">
        <v>2430</v>
      </c>
      <c r="D213" s="624">
        <v>2</v>
      </c>
      <c r="E213" s="23" t="s">
        <v>255</v>
      </c>
      <c r="F213" s="50"/>
      <c r="G213" s="156"/>
    </row>
    <row r="214" spans="1:9" ht="31.5">
      <c r="A214" s="214" t="s">
        <v>1650</v>
      </c>
      <c r="B214" s="1133" t="s">
        <v>1651</v>
      </c>
      <c r="C214" s="997"/>
      <c r="D214" s="997"/>
      <c r="E214" s="997"/>
      <c r="F214" s="997"/>
      <c r="G214" s="998"/>
      <c r="H214" s="212">
        <f>SUM(D215:D226)</f>
        <v>24</v>
      </c>
      <c r="I214" s="212">
        <f>COUNT(D215:D226)*2</f>
        <v>24</v>
      </c>
    </row>
    <row r="215" spans="1:9" ht="31.5">
      <c r="A215" s="215" t="s">
        <v>1652</v>
      </c>
      <c r="B215" s="114" t="s">
        <v>552</v>
      </c>
      <c r="C215" s="50" t="s">
        <v>2435</v>
      </c>
      <c r="D215" s="624">
        <v>2</v>
      </c>
      <c r="E215" s="23" t="s">
        <v>554</v>
      </c>
      <c r="F215" s="50" t="s">
        <v>2436</v>
      </c>
      <c r="G215" s="156"/>
    </row>
    <row r="216" spans="1:9" ht="30">
      <c r="A216" s="215"/>
      <c r="B216" s="114"/>
      <c r="C216" s="50" t="s">
        <v>556</v>
      </c>
      <c r="D216" s="624">
        <v>2</v>
      </c>
      <c r="E216" s="23" t="s">
        <v>554</v>
      </c>
      <c r="F216" s="50" t="s">
        <v>2437</v>
      </c>
      <c r="G216" s="156"/>
    </row>
    <row r="217" spans="1:9" ht="30">
      <c r="A217" s="215"/>
      <c r="B217" s="114"/>
      <c r="C217" s="50" t="s">
        <v>2438</v>
      </c>
      <c r="D217" s="624">
        <v>2</v>
      </c>
      <c r="E217" s="23" t="s">
        <v>554</v>
      </c>
      <c r="F217" s="50" t="s">
        <v>2439</v>
      </c>
      <c r="G217" s="156"/>
    </row>
    <row r="218" spans="1:9" ht="30">
      <c r="A218" s="215"/>
      <c r="B218" s="114"/>
      <c r="C218" s="50" t="s">
        <v>2440</v>
      </c>
      <c r="D218" s="624">
        <v>2</v>
      </c>
      <c r="E218" s="23" t="s">
        <v>554</v>
      </c>
      <c r="F218" s="50" t="s">
        <v>2441</v>
      </c>
      <c r="G218" s="156"/>
    </row>
    <row r="219" spans="1:9" ht="30">
      <c r="A219" s="215"/>
      <c r="B219" s="114"/>
      <c r="C219" s="50" t="s">
        <v>1659</v>
      </c>
      <c r="D219" s="624">
        <v>2</v>
      </c>
      <c r="E219" s="23" t="s">
        <v>554</v>
      </c>
      <c r="F219" s="50" t="s">
        <v>1660</v>
      </c>
      <c r="G219" s="156"/>
    </row>
    <row r="220" spans="1:9" ht="75">
      <c r="A220" s="215"/>
      <c r="B220" s="114"/>
      <c r="C220" s="50" t="s">
        <v>2442</v>
      </c>
      <c r="D220" s="624">
        <v>2</v>
      </c>
      <c r="E220" s="23" t="s">
        <v>554</v>
      </c>
      <c r="F220" s="229" t="s">
        <v>2443</v>
      </c>
      <c r="G220" s="156"/>
    </row>
    <row r="221" spans="1:9" ht="120">
      <c r="A221" s="215"/>
      <c r="B221" s="114"/>
      <c r="C221" s="50" t="s">
        <v>2444</v>
      </c>
      <c r="D221" s="624">
        <v>2</v>
      </c>
      <c r="E221" s="23" t="s">
        <v>554</v>
      </c>
      <c r="F221" s="50" t="s">
        <v>2445</v>
      </c>
      <c r="G221" s="156"/>
    </row>
    <row r="222" spans="1:9" ht="60">
      <c r="A222" s="215" t="s">
        <v>1663</v>
      </c>
      <c r="B222" s="114" t="s">
        <v>573</v>
      </c>
      <c r="C222" s="50" t="s">
        <v>2446</v>
      </c>
      <c r="D222" s="624">
        <v>2</v>
      </c>
      <c r="E222" s="23" t="s">
        <v>554</v>
      </c>
      <c r="F222" s="50" t="s">
        <v>2447</v>
      </c>
      <c r="G222" s="156"/>
    </row>
    <row r="223" spans="1:9" ht="60">
      <c r="A223" s="215"/>
      <c r="B223" s="114"/>
      <c r="C223" s="50" t="s">
        <v>2448</v>
      </c>
      <c r="D223" s="624">
        <v>2</v>
      </c>
      <c r="E223" s="23" t="s">
        <v>554</v>
      </c>
      <c r="F223" s="50" t="s">
        <v>2449</v>
      </c>
      <c r="G223" s="156"/>
    </row>
    <row r="224" spans="1:9" ht="30">
      <c r="A224" s="215"/>
      <c r="B224" s="114"/>
      <c r="C224" s="50" t="s">
        <v>1176</v>
      </c>
      <c r="D224" s="624">
        <v>2</v>
      </c>
      <c r="E224" s="23" t="s">
        <v>554</v>
      </c>
      <c r="F224" s="50" t="s">
        <v>2450</v>
      </c>
      <c r="G224" s="156"/>
    </row>
    <row r="225" spans="1:9" ht="30">
      <c r="A225" s="215"/>
      <c r="B225" s="114"/>
      <c r="C225" s="50" t="s">
        <v>2451</v>
      </c>
      <c r="D225" s="624">
        <v>2</v>
      </c>
      <c r="E225" s="23" t="s">
        <v>554</v>
      </c>
      <c r="F225" s="236" t="s">
        <v>2452</v>
      </c>
      <c r="G225" s="156"/>
    </row>
    <row r="226" spans="1:9" ht="47.25">
      <c r="A226" s="215" t="s">
        <v>1668</v>
      </c>
      <c r="B226" s="160" t="s">
        <v>580</v>
      </c>
      <c r="C226" s="30" t="s">
        <v>2453</v>
      </c>
      <c r="D226" s="624">
        <v>2</v>
      </c>
      <c r="E226" s="23" t="s">
        <v>554</v>
      </c>
      <c r="F226" s="30"/>
      <c r="G226" s="156"/>
    </row>
    <row r="227" spans="1:9" ht="31.5">
      <c r="A227" s="214" t="s">
        <v>1672</v>
      </c>
      <c r="B227" s="1133" t="s">
        <v>110</v>
      </c>
      <c r="C227" s="997"/>
      <c r="D227" s="997"/>
      <c r="E227" s="997"/>
      <c r="F227" s="997"/>
      <c r="G227" s="998"/>
      <c r="H227" s="212">
        <f>SUM(D228:D238)</f>
        <v>22</v>
      </c>
      <c r="I227" s="212">
        <f>COUNT(D228:D238)*2</f>
        <v>22</v>
      </c>
    </row>
    <row r="228" spans="1:9" ht="60">
      <c r="A228" s="215" t="s">
        <v>1673</v>
      </c>
      <c r="B228" s="114" t="s">
        <v>583</v>
      </c>
      <c r="C228" s="19" t="s">
        <v>584</v>
      </c>
      <c r="D228" s="624">
        <v>2</v>
      </c>
      <c r="E228" s="25" t="s">
        <v>341</v>
      </c>
      <c r="F228" s="50" t="s">
        <v>2454</v>
      </c>
      <c r="G228" s="156"/>
    </row>
    <row r="229" spans="1:9" ht="63">
      <c r="A229" s="215" t="s">
        <v>1675</v>
      </c>
      <c r="B229" s="114" t="s">
        <v>588</v>
      </c>
      <c r="C229" s="237" t="s">
        <v>2455</v>
      </c>
      <c r="D229" s="624">
        <v>2</v>
      </c>
      <c r="E229" s="25" t="s">
        <v>341</v>
      </c>
      <c r="F229" s="50" t="s">
        <v>2456</v>
      </c>
      <c r="G229" s="156"/>
    </row>
    <row r="230" spans="1:9" ht="63">
      <c r="A230" s="43" t="s">
        <v>1690</v>
      </c>
      <c r="B230" s="114" t="s">
        <v>593</v>
      </c>
      <c r="C230" s="238" t="s">
        <v>2457</v>
      </c>
      <c r="D230" s="624">
        <v>2</v>
      </c>
      <c r="E230" s="25" t="s">
        <v>341</v>
      </c>
      <c r="F230" s="25" t="s">
        <v>2458</v>
      </c>
      <c r="G230" s="156"/>
    </row>
    <row r="231" spans="1:9" ht="63">
      <c r="A231" s="215" t="s">
        <v>1693</v>
      </c>
      <c r="B231" s="114" t="s">
        <v>597</v>
      </c>
      <c r="C231" s="114" t="s">
        <v>2459</v>
      </c>
      <c r="D231" s="624">
        <v>2</v>
      </c>
      <c r="E231" s="25" t="s">
        <v>341</v>
      </c>
      <c r="F231" s="50" t="s">
        <v>2460</v>
      </c>
      <c r="G231" s="156"/>
    </row>
    <row r="232" spans="1:9" ht="45">
      <c r="A232" s="43" t="s">
        <v>1696</v>
      </c>
      <c r="B232" s="114" t="s">
        <v>602</v>
      </c>
      <c r="C232" s="19" t="s">
        <v>603</v>
      </c>
      <c r="D232" s="624">
        <v>2</v>
      </c>
      <c r="E232" s="25" t="s">
        <v>341</v>
      </c>
      <c r="F232" s="23" t="s">
        <v>604</v>
      </c>
      <c r="G232" s="156"/>
    </row>
    <row r="233" spans="1:9" ht="45">
      <c r="A233" s="43" t="s">
        <v>605</v>
      </c>
      <c r="B233" s="114" t="s">
        <v>606</v>
      </c>
      <c r="C233" s="19" t="s">
        <v>607</v>
      </c>
      <c r="D233" s="624">
        <v>2</v>
      </c>
      <c r="E233" s="25" t="s">
        <v>341</v>
      </c>
      <c r="F233" s="23" t="s">
        <v>608</v>
      </c>
      <c r="G233" s="156"/>
    </row>
    <row r="234" spans="1:9" ht="31.5">
      <c r="A234" s="43"/>
      <c r="B234" s="114"/>
      <c r="C234" s="19" t="s">
        <v>609</v>
      </c>
      <c r="D234" s="624">
        <v>2</v>
      </c>
      <c r="E234" s="25" t="s">
        <v>341</v>
      </c>
      <c r="F234" s="23" t="s">
        <v>610</v>
      </c>
      <c r="G234" s="156"/>
    </row>
    <row r="235" spans="1:9" ht="47.25">
      <c r="A235" s="215" t="s">
        <v>1700</v>
      </c>
      <c r="B235" s="114" t="s">
        <v>612</v>
      </c>
      <c r="C235" s="30" t="s">
        <v>2461</v>
      </c>
      <c r="D235" s="624">
        <v>2</v>
      </c>
      <c r="E235" s="25" t="s">
        <v>341</v>
      </c>
      <c r="F235" s="50"/>
      <c r="G235" s="156"/>
    </row>
    <row r="236" spans="1:9" ht="30">
      <c r="A236" s="215"/>
      <c r="B236" s="114"/>
      <c r="C236" s="25" t="s">
        <v>2462</v>
      </c>
      <c r="D236" s="624">
        <v>2</v>
      </c>
      <c r="E236" s="25" t="s">
        <v>341</v>
      </c>
      <c r="F236" s="50" t="s">
        <v>2463</v>
      </c>
      <c r="G236" s="156"/>
    </row>
    <row r="237" spans="1:9" ht="45">
      <c r="A237" s="215"/>
      <c r="B237" s="114"/>
      <c r="C237" s="30" t="s">
        <v>2464</v>
      </c>
      <c r="D237" s="624">
        <v>2</v>
      </c>
      <c r="E237" s="25" t="s">
        <v>341</v>
      </c>
      <c r="F237" s="239" t="s">
        <v>2465</v>
      </c>
      <c r="G237" s="156"/>
    </row>
    <row r="238" spans="1:9" ht="45">
      <c r="A238" s="240"/>
      <c r="B238" s="114"/>
      <c r="C238" s="50" t="s">
        <v>2466</v>
      </c>
      <c r="D238" s="624">
        <v>2</v>
      </c>
      <c r="E238" s="25" t="s">
        <v>341</v>
      </c>
      <c r="F238" s="50" t="s">
        <v>2467</v>
      </c>
      <c r="G238" s="156"/>
    </row>
    <row r="239" spans="1:9">
      <c r="A239" s="60" t="s">
        <v>109</v>
      </c>
      <c r="B239" s="930" t="s">
        <v>6205</v>
      </c>
      <c r="C239" s="931"/>
      <c r="D239" s="931"/>
      <c r="E239" s="931"/>
      <c r="F239" s="931"/>
      <c r="G239" s="935"/>
      <c r="H239" s="212">
        <f>SUM(D240:D255)</f>
        <v>18</v>
      </c>
      <c r="I239" s="212">
        <f>COUNT(D240:D255)*2</f>
        <v>18</v>
      </c>
    </row>
    <row r="240" spans="1:9" ht="120">
      <c r="A240" s="60" t="s">
        <v>1705</v>
      </c>
      <c r="B240" s="50" t="s">
        <v>1706</v>
      </c>
      <c r="C240" s="50" t="s">
        <v>1707</v>
      </c>
      <c r="D240" s="540">
        <v>2</v>
      </c>
      <c r="E240" s="26" t="s">
        <v>653</v>
      </c>
      <c r="F240" s="50" t="s">
        <v>6206</v>
      </c>
      <c r="G240" s="508"/>
    </row>
    <row r="241" spans="1:9" ht="90">
      <c r="A241" s="60" t="s">
        <v>1709</v>
      </c>
      <c r="B241" s="50" t="s">
        <v>1710</v>
      </c>
      <c r="C241" s="50" t="s">
        <v>1711</v>
      </c>
      <c r="D241" s="538">
        <v>2</v>
      </c>
      <c r="E241" s="26" t="s">
        <v>653</v>
      </c>
      <c r="F241" s="50" t="s">
        <v>3232</v>
      </c>
      <c r="G241" s="508"/>
    </row>
    <row r="242" spans="1:9" ht="75" hidden="1">
      <c r="A242" s="483" t="s">
        <v>3233</v>
      </c>
      <c r="B242" s="50" t="s">
        <v>3234</v>
      </c>
      <c r="C242" s="50" t="s">
        <v>6207</v>
      </c>
      <c r="D242" s="538"/>
      <c r="E242" s="26"/>
      <c r="F242" s="50" t="s">
        <v>6208</v>
      </c>
      <c r="G242" s="482"/>
    </row>
    <row r="243" spans="1:9" ht="105" hidden="1">
      <c r="A243" s="483" t="s">
        <v>3235</v>
      </c>
      <c r="B243" s="50" t="s">
        <v>3236</v>
      </c>
      <c r="C243" s="50" t="s">
        <v>6209</v>
      </c>
      <c r="D243" s="538"/>
      <c r="E243" s="26"/>
      <c r="F243" s="50" t="s">
        <v>6210</v>
      </c>
      <c r="G243" s="482"/>
    </row>
    <row r="244" spans="1:9" ht="90" hidden="1">
      <c r="A244" s="483" t="s">
        <v>3237</v>
      </c>
      <c r="B244" s="501" t="s">
        <v>3238</v>
      </c>
      <c r="C244" s="501" t="s">
        <v>6211</v>
      </c>
      <c r="D244" s="538"/>
      <c r="E244" s="26"/>
      <c r="F244" s="50" t="s">
        <v>6212</v>
      </c>
      <c r="G244" s="482"/>
    </row>
    <row r="245" spans="1:9" ht="120" hidden="1">
      <c r="A245" s="483" t="s">
        <v>3239</v>
      </c>
      <c r="B245" s="50" t="s">
        <v>3240</v>
      </c>
      <c r="C245" s="50" t="s">
        <v>6213</v>
      </c>
      <c r="D245" s="538"/>
      <c r="E245" s="26"/>
      <c r="F245" s="50" t="s">
        <v>6214</v>
      </c>
      <c r="G245" s="482"/>
    </row>
    <row r="246" spans="1:9" ht="165" hidden="1">
      <c r="A246" s="483" t="s">
        <v>3241</v>
      </c>
      <c r="B246" s="50" t="s">
        <v>6215</v>
      </c>
      <c r="C246" s="50" t="s">
        <v>6216</v>
      </c>
      <c r="D246" s="538"/>
      <c r="E246" s="26"/>
      <c r="F246" s="50" t="s">
        <v>6217</v>
      </c>
      <c r="G246" s="482"/>
    </row>
    <row r="247" spans="1:9" ht="165" hidden="1">
      <c r="A247" s="483" t="s">
        <v>3243</v>
      </c>
      <c r="B247" s="50" t="s">
        <v>3244</v>
      </c>
      <c r="C247" s="50" t="s">
        <v>6218</v>
      </c>
      <c r="D247" s="538"/>
      <c r="E247" s="26"/>
      <c r="F247" s="50" t="s">
        <v>6219</v>
      </c>
      <c r="G247" s="482"/>
    </row>
    <row r="248" spans="1:9" ht="45">
      <c r="A248" s="60" t="s">
        <v>6223</v>
      </c>
      <c r="B248" s="50" t="s">
        <v>1714</v>
      </c>
      <c r="C248" s="223" t="s">
        <v>2431</v>
      </c>
      <c r="D248" s="624">
        <v>2</v>
      </c>
      <c r="E248" s="23" t="s">
        <v>540</v>
      </c>
      <c r="F248" s="50"/>
      <c r="G248" s="508"/>
    </row>
    <row r="249" spans="1:9" ht="30">
      <c r="A249" s="60"/>
      <c r="B249" s="50"/>
      <c r="C249" s="91" t="s">
        <v>2432</v>
      </c>
      <c r="D249" s="624">
        <v>2</v>
      </c>
      <c r="E249" s="23" t="s">
        <v>540</v>
      </c>
      <c r="F249" s="50"/>
      <c r="G249" s="508"/>
    </row>
    <row r="250" spans="1:9" ht="30">
      <c r="A250" s="60"/>
      <c r="B250" s="50"/>
      <c r="C250" s="91" t="s">
        <v>2433</v>
      </c>
      <c r="D250" s="624">
        <v>2</v>
      </c>
      <c r="E250" s="23" t="s">
        <v>540</v>
      </c>
      <c r="F250" s="50"/>
      <c r="G250" s="508"/>
    </row>
    <row r="251" spans="1:9" ht="15">
      <c r="A251" s="60"/>
      <c r="B251" s="50"/>
      <c r="C251" s="123" t="s">
        <v>547</v>
      </c>
      <c r="D251" s="624">
        <v>2</v>
      </c>
      <c r="E251" s="23" t="s">
        <v>540</v>
      </c>
      <c r="F251" s="50"/>
      <c r="G251" s="508"/>
    </row>
    <row r="252" spans="1:9" ht="105">
      <c r="A252" s="60" t="s">
        <v>3250</v>
      </c>
      <c r="B252" s="50" t="s">
        <v>1722</v>
      </c>
      <c r="C252" s="25" t="s">
        <v>2434</v>
      </c>
      <c r="D252" s="624">
        <v>2</v>
      </c>
      <c r="E252" s="23" t="s">
        <v>540</v>
      </c>
      <c r="F252" s="50" t="s">
        <v>6220</v>
      </c>
      <c r="G252" s="508"/>
    </row>
    <row r="253" spans="1:9" ht="105">
      <c r="A253" s="215"/>
      <c r="B253" s="114"/>
      <c r="C253" s="25" t="s">
        <v>550</v>
      </c>
      <c r="D253" s="624">
        <v>2</v>
      </c>
      <c r="E253" s="23" t="s">
        <v>540</v>
      </c>
      <c r="F253" s="50" t="s">
        <v>6220</v>
      </c>
      <c r="G253" s="508"/>
    </row>
    <row r="254" spans="1:9" ht="105">
      <c r="A254" s="215"/>
      <c r="B254" s="114"/>
      <c r="C254" s="50" t="s">
        <v>1649</v>
      </c>
      <c r="D254" s="624">
        <v>2</v>
      </c>
      <c r="E254" s="23" t="s">
        <v>540</v>
      </c>
      <c r="F254" s="50" t="s">
        <v>6220</v>
      </c>
      <c r="G254" s="508"/>
    </row>
    <row r="255" spans="1:9" ht="105" hidden="1">
      <c r="A255" s="483" t="s">
        <v>3251</v>
      </c>
      <c r="B255" s="50" t="s">
        <v>3252</v>
      </c>
      <c r="C255" s="50" t="s">
        <v>6221</v>
      </c>
      <c r="D255" s="538"/>
      <c r="E255" s="26"/>
      <c r="F255" s="50" t="s">
        <v>6222</v>
      </c>
      <c r="G255" s="482"/>
    </row>
    <row r="256" spans="1:9">
      <c r="A256" s="502"/>
      <c r="B256" s="1145" t="s">
        <v>620</v>
      </c>
      <c r="C256" s="1145"/>
      <c r="D256" s="1145"/>
      <c r="E256" s="1145"/>
      <c r="F256" s="1145"/>
      <c r="G256" s="1145"/>
      <c r="H256" s="212">
        <f>H257+H262+H276+H286+H299+H304+H309+H325+H330+H315+H318+H321</f>
        <v>104</v>
      </c>
      <c r="I256" s="212">
        <f>I257+I262+I276+I286+I299+I304+I309+I325+I330+I315+I318+I321</f>
        <v>104</v>
      </c>
    </row>
    <row r="257" spans="1:10" ht="31.5">
      <c r="A257" s="214" t="s">
        <v>1725</v>
      </c>
      <c r="B257" s="1133" t="s">
        <v>106</v>
      </c>
      <c r="C257" s="997"/>
      <c r="D257" s="997"/>
      <c r="E257" s="997"/>
      <c r="F257" s="997"/>
      <c r="G257" s="998"/>
      <c r="H257" s="212">
        <f>SUM(D258:D261)</f>
        <v>6</v>
      </c>
      <c r="I257" s="212">
        <f>COUNT(D258:D261)*2</f>
        <v>6</v>
      </c>
    </row>
    <row r="258" spans="1:10" ht="47.25">
      <c r="A258" s="215" t="s">
        <v>1726</v>
      </c>
      <c r="B258" s="160" t="s">
        <v>622</v>
      </c>
      <c r="C258" s="23" t="s">
        <v>623</v>
      </c>
      <c r="D258" s="621">
        <v>2</v>
      </c>
      <c r="E258" s="23" t="s">
        <v>540</v>
      </c>
      <c r="F258" s="30"/>
      <c r="G258" s="156"/>
    </row>
    <row r="259" spans="1:10" ht="60">
      <c r="A259" s="215"/>
      <c r="B259" s="160"/>
      <c r="C259" s="25" t="s">
        <v>624</v>
      </c>
      <c r="D259" s="621">
        <v>2</v>
      </c>
      <c r="E259" s="23" t="s">
        <v>540</v>
      </c>
      <c r="F259" s="30"/>
      <c r="G259" s="156"/>
    </row>
    <row r="260" spans="1:10" ht="47.25">
      <c r="A260" s="215" t="s">
        <v>1729</v>
      </c>
      <c r="B260" s="114" t="s">
        <v>627</v>
      </c>
      <c r="C260" s="23" t="s">
        <v>628</v>
      </c>
      <c r="D260" s="621">
        <v>2</v>
      </c>
      <c r="E260" s="23" t="s">
        <v>629</v>
      </c>
      <c r="F260" s="50" t="s">
        <v>2468</v>
      </c>
      <c r="G260" s="156"/>
    </row>
    <row r="261" spans="1:10" s="7" customFormat="1" ht="47.25" hidden="1">
      <c r="A261" s="216" t="s">
        <v>1731</v>
      </c>
      <c r="B261" s="114" t="s">
        <v>631</v>
      </c>
      <c r="C261" s="50"/>
      <c r="D261" s="537"/>
      <c r="E261" s="28"/>
      <c r="F261" s="26"/>
      <c r="G261" s="26"/>
      <c r="H261" s="29"/>
      <c r="I261" s="29"/>
      <c r="J261" s="99"/>
    </row>
    <row r="262" spans="1:10" ht="31.5">
      <c r="A262" s="214" t="s">
        <v>1734</v>
      </c>
      <c r="B262" s="1133" t="s">
        <v>104</v>
      </c>
      <c r="C262" s="997"/>
      <c r="D262" s="997"/>
      <c r="E262" s="997"/>
      <c r="F262" s="997"/>
      <c r="G262" s="998"/>
      <c r="H262" s="212">
        <f>SUM(D263:D275)</f>
        <v>24</v>
      </c>
      <c r="I262" s="212">
        <f>COUNT(D263:D275)*2</f>
        <v>24</v>
      </c>
    </row>
    <row r="263" spans="1:10" ht="60">
      <c r="A263" s="215" t="s">
        <v>633</v>
      </c>
      <c r="B263" s="114" t="s">
        <v>634</v>
      </c>
      <c r="C263" s="50" t="s">
        <v>2469</v>
      </c>
      <c r="D263" s="641">
        <v>2</v>
      </c>
      <c r="E263" s="23" t="s">
        <v>540</v>
      </c>
      <c r="F263" s="50" t="s">
        <v>636</v>
      </c>
      <c r="G263" s="156"/>
    </row>
    <row r="264" spans="1:10" s="7" customFormat="1" ht="31.5" hidden="1">
      <c r="A264" s="216" t="s">
        <v>637</v>
      </c>
      <c r="B264" s="160" t="s">
        <v>638</v>
      </c>
      <c r="C264" s="30"/>
      <c r="D264" s="537"/>
      <c r="E264" s="28"/>
      <c r="F264" s="26"/>
      <c r="G264" s="26"/>
      <c r="H264" s="29"/>
      <c r="I264" s="29"/>
      <c r="J264" s="99"/>
    </row>
    <row r="265" spans="1:10" ht="45">
      <c r="A265" s="215" t="s">
        <v>1736</v>
      </c>
      <c r="B265" s="114" t="s">
        <v>640</v>
      </c>
      <c r="C265" s="50" t="s">
        <v>641</v>
      </c>
      <c r="D265" s="641">
        <v>2</v>
      </c>
      <c r="E265" s="23" t="s">
        <v>341</v>
      </c>
      <c r="F265" s="30"/>
      <c r="G265" s="156"/>
    </row>
    <row r="266" spans="1:10" ht="30">
      <c r="A266" s="215"/>
      <c r="B266" s="114"/>
      <c r="C266" s="50" t="s">
        <v>642</v>
      </c>
      <c r="D266" s="641">
        <v>2</v>
      </c>
      <c r="E266" s="23" t="s">
        <v>341</v>
      </c>
      <c r="F266" s="30"/>
      <c r="G266" s="156"/>
    </row>
    <row r="267" spans="1:10" ht="31.5">
      <c r="A267" s="215" t="s">
        <v>1740</v>
      </c>
      <c r="B267" s="114" t="s">
        <v>644</v>
      </c>
      <c r="C267" s="23" t="s">
        <v>645</v>
      </c>
      <c r="D267" s="641">
        <v>2</v>
      </c>
      <c r="E267" s="23" t="s">
        <v>377</v>
      </c>
      <c r="F267" s="30"/>
      <c r="G267" s="156"/>
    </row>
    <row r="268" spans="1:10">
      <c r="A268" s="215"/>
      <c r="B268" s="114"/>
      <c r="C268" s="25" t="s">
        <v>646</v>
      </c>
      <c r="D268" s="641">
        <v>2</v>
      </c>
      <c r="E268" s="25" t="s">
        <v>377</v>
      </c>
      <c r="F268" s="30"/>
      <c r="G268" s="156"/>
    </row>
    <row r="269" spans="1:10" ht="45">
      <c r="A269" s="215"/>
      <c r="B269" s="114"/>
      <c r="C269" s="241" t="s">
        <v>647</v>
      </c>
      <c r="D269" s="641">
        <v>2</v>
      </c>
      <c r="E269" s="25" t="s">
        <v>648</v>
      </c>
      <c r="F269" s="30"/>
      <c r="G269" s="156"/>
    </row>
    <row r="270" spans="1:10" ht="47.25">
      <c r="A270" s="43" t="s">
        <v>1743</v>
      </c>
      <c r="B270" s="160" t="s">
        <v>650</v>
      </c>
      <c r="C270" s="23" t="s">
        <v>1744</v>
      </c>
      <c r="D270" s="641">
        <v>2</v>
      </c>
      <c r="E270" s="150" t="s">
        <v>540</v>
      </c>
      <c r="F270" s="30"/>
      <c r="G270" s="156"/>
    </row>
    <row r="271" spans="1:10" ht="45">
      <c r="A271" s="43"/>
      <c r="B271" s="160"/>
      <c r="C271" s="23" t="s">
        <v>1746</v>
      </c>
      <c r="D271" s="641">
        <v>2</v>
      </c>
      <c r="E271" s="23" t="s">
        <v>653</v>
      </c>
      <c r="F271" s="30"/>
      <c r="G271" s="156"/>
    </row>
    <row r="272" spans="1:10" ht="47.25">
      <c r="A272" s="215" t="s">
        <v>1748</v>
      </c>
      <c r="B272" s="114" t="s">
        <v>657</v>
      </c>
      <c r="C272" s="23" t="s">
        <v>1749</v>
      </c>
      <c r="D272" s="641">
        <v>2</v>
      </c>
      <c r="E272" s="23" t="s">
        <v>540</v>
      </c>
      <c r="F272" s="30"/>
      <c r="G272" s="156"/>
    </row>
    <row r="273" spans="1:9">
      <c r="A273" s="215"/>
      <c r="B273" s="114"/>
      <c r="C273" s="23" t="s">
        <v>661</v>
      </c>
      <c r="D273" s="641">
        <v>2</v>
      </c>
      <c r="E273" s="23" t="s">
        <v>660</v>
      </c>
      <c r="F273" s="30"/>
      <c r="G273" s="156"/>
    </row>
    <row r="274" spans="1:9" ht="60">
      <c r="A274" s="215" t="s">
        <v>1751</v>
      </c>
      <c r="B274" s="114" t="s">
        <v>663</v>
      </c>
      <c r="C274" s="25" t="s">
        <v>664</v>
      </c>
      <c r="D274" s="641">
        <v>2</v>
      </c>
      <c r="E274" s="23" t="s">
        <v>377</v>
      </c>
      <c r="F274" s="23" t="s">
        <v>665</v>
      </c>
      <c r="G274" s="156"/>
    </row>
    <row r="275" spans="1:9" ht="47.25">
      <c r="A275" s="215" t="s">
        <v>1753</v>
      </c>
      <c r="B275" s="114" t="s">
        <v>667</v>
      </c>
      <c r="C275" s="23" t="s">
        <v>668</v>
      </c>
      <c r="D275" s="641">
        <v>2</v>
      </c>
      <c r="E275" s="23" t="s">
        <v>379</v>
      </c>
      <c r="F275" s="50" t="s">
        <v>2470</v>
      </c>
      <c r="G275" s="156"/>
    </row>
    <row r="276" spans="1:9" ht="31.5">
      <c r="A276" s="214" t="s">
        <v>1754</v>
      </c>
      <c r="B276" s="1133" t="s">
        <v>102</v>
      </c>
      <c r="C276" s="997"/>
      <c r="D276" s="997"/>
      <c r="E276" s="997"/>
      <c r="F276" s="997"/>
      <c r="G276" s="998"/>
      <c r="H276" s="212">
        <f>SUM(D277:D285)</f>
        <v>18</v>
      </c>
      <c r="I276" s="212">
        <f>COUNT(D277:D285)*2</f>
        <v>18</v>
      </c>
    </row>
    <row r="277" spans="1:9" ht="47.25">
      <c r="A277" s="215" t="s">
        <v>1755</v>
      </c>
      <c r="B277" s="114" t="s">
        <v>670</v>
      </c>
      <c r="C277" s="219" t="s">
        <v>2471</v>
      </c>
      <c r="D277" s="621">
        <v>2</v>
      </c>
      <c r="E277" s="23" t="s">
        <v>341</v>
      </c>
      <c r="F277" s="30"/>
      <c r="G277" s="156"/>
    </row>
    <row r="278" spans="1:9" ht="30">
      <c r="A278" s="215"/>
      <c r="B278" s="114"/>
      <c r="C278" s="219" t="s">
        <v>2472</v>
      </c>
      <c r="D278" s="621">
        <v>2</v>
      </c>
      <c r="E278" s="23" t="s">
        <v>341</v>
      </c>
      <c r="F278" s="30"/>
      <c r="G278" s="156"/>
    </row>
    <row r="279" spans="1:9" ht="47.25">
      <c r="A279" s="215" t="s">
        <v>1758</v>
      </c>
      <c r="B279" s="114" t="s">
        <v>675</v>
      </c>
      <c r="C279" s="223" t="s">
        <v>2473</v>
      </c>
      <c r="D279" s="621">
        <v>2</v>
      </c>
      <c r="E279" s="23" t="s">
        <v>407</v>
      </c>
      <c r="F279" s="30"/>
      <c r="G279" s="156"/>
    </row>
    <row r="280" spans="1:9" ht="45">
      <c r="A280" s="215"/>
      <c r="B280" s="114"/>
      <c r="C280" s="219" t="s">
        <v>2474</v>
      </c>
      <c r="D280" s="621">
        <v>2</v>
      </c>
      <c r="E280" s="23" t="s">
        <v>341</v>
      </c>
      <c r="F280" s="30"/>
      <c r="G280" s="156"/>
    </row>
    <row r="281" spans="1:9" ht="90">
      <c r="A281" s="215" t="s">
        <v>677</v>
      </c>
      <c r="B281" s="114" t="s">
        <v>678</v>
      </c>
      <c r="C281" s="23" t="s">
        <v>679</v>
      </c>
      <c r="D281" s="621">
        <v>2</v>
      </c>
      <c r="E281" s="23" t="s">
        <v>680</v>
      </c>
      <c r="F281" s="23" t="s">
        <v>2475</v>
      </c>
      <c r="G281" s="156"/>
    </row>
    <row r="282" spans="1:9" ht="60">
      <c r="A282" s="215"/>
      <c r="B282" s="114"/>
      <c r="C282" s="23" t="s">
        <v>682</v>
      </c>
      <c r="D282" s="621">
        <v>2</v>
      </c>
      <c r="E282" s="23" t="s">
        <v>271</v>
      </c>
      <c r="F282" s="23" t="s">
        <v>681</v>
      </c>
      <c r="G282" s="156"/>
    </row>
    <row r="283" spans="1:9" ht="31.5">
      <c r="A283" s="215" t="s">
        <v>1762</v>
      </c>
      <c r="B283" s="114" t="s">
        <v>684</v>
      </c>
      <c r="C283" s="229" t="s">
        <v>2476</v>
      </c>
      <c r="D283" s="621">
        <v>2</v>
      </c>
      <c r="E283" s="23" t="s">
        <v>377</v>
      </c>
      <c r="F283" s="30"/>
      <c r="G283" s="156"/>
    </row>
    <row r="284" spans="1:9" ht="30">
      <c r="A284" s="215"/>
      <c r="B284" s="114"/>
      <c r="C284" s="25" t="s">
        <v>2477</v>
      </c>
      <c r="D284" s="621">
        <v>2</v>
      </c>
      <c r="E284" s="150" t="s">
        <v>660</v>
      </c>
      <c r="F284" s="30"/>
      <c r="G284" s="156"/>
    </row>
    <row r="285" spans="1:9" ht="47.25">
      <c r="A285" s="43" t="s">
        <v>688</v>
      </c>
      <c r="B285" s="160" t="s">
        <v>689</v>
      </c>
      <c r="C285" s="23" t="s">
        <v>2478</v>
      </c>
      <c r="D285" s="621">
        <v>2</v>
      </c>
      <c r="E285" s="23" t="s">
        <v>420</v>
      </c>
      <c r="F285" s="30"/>
      <c r="G285" s="156"/>
    </row>
    <row r="286" spans="1:9" ht="31.5">
      <c r="A286" s="214" t="s">
        <v>1766</v>
      </c>
      <c r="B286" s="1133" t="s">
        <v>100</v>
      </c>
      <c r="C286" s="997"/>
      <c r="D286" s="997"/>
      <c r="E286" s="997"/>
      <c r="F286" s="997"/>
      <c r="G286" s="998"/>
      <c r="H286" s="212">
        <f>SUM(D287:D298)</f>
        <v>22</v>
      </c>
      <c r="I286" s="212">
        <f>COUNT(D287:D298)*2</f>
        <v>22</v>
      </c>
    </row>
    <row r="287" spans="1:9" ht="45">
      <c r="A287" s="215" t="s">
        <v>691</v>
      </c>
      <c r="B287" s="160" t="s">
        <v>692</v>
      </c>
      <c r="C287" s="50" t="s">
        <v>693</v>
      </c>
      <c r="D287" s="621">
        <v>2</v>
      </c>
      <c r="E287" s="23" t="s">
        <v>341</v>
      </c>
      <c r="F287" s="30"/>
      <c r="G287" s="156"/>
    </row>
    <row r="288" spans="1:9" ht="30">
      <c r="A288" s="215"/>
      <c r="B288" s="160"/>
      <c r="C288" s="50" t="s">
        <v>694</v>
      </c>
      <c r="D288" s="621">
        <v>2</v>
      </c>
      <c r="E288" s="23" t="s">
        <v>341</v>
      </c>
      <c r="F288" s="30"/>
      <c r="G288" s="156"/>
    </row>
    <row r="289" spans="1:10" ht="45">
      <c r="A289" s="215" t="s">
        <v>1770</v>
      </c>
      <c r="B289" s="114" t="s">
        <v>696</v>
      </c>
      <c r="C289" s="50" t="s">
        <v>697</v>
      </c>
      <c r="D289" s="621">
        <v>2</v>
      </c>
      <c r="E289" s="23" t="s">
        <v>341</v>
      </c>
      <c r="F289" s="50" t="s">
        <v>698</v>
      </c>
      <c r="G289" s="156"/>
    </row>
    <row r="290" spans="1:10" ht="30">
      <c r="A290" s="215"/>
      <c r="B290" s="114"/>
      <c r="C290" s="23" t="s">
        <v>699</v>
      </c>
      <c r="D290" s="621">
        <v>2</v>
      </c>
      <c r="E290" s="23" t="s">
        <v>341</v>
      </c>
      <c r="F290" s="23"/>
      <c r="G290" s="156"/>
    </row>
    <row r="291" spans="1:10" ht="45">
      <c r="A291" s="215"/>
      <c r="B291" s="114"/>
      <c r="C291" s="30" t="s">
        <v>700</v>
      </c>
      <c r="D291" s="621">
        <v>2</v>
      </c>
      <c r="E291" s="23" t="s">
        <v>341</v>
      </c>
      <c r="F291" s="23"/>
      <c r="G291" s="156"/>
    </row>
    <row r="292" spans="1:10" ht="31.5">
      <c r="A292" s="215" t="s">
        <v>1773</v>
      </c>
      <c r="B292" s="114" t="s">
        <v>702</v>
      </c>
      <c r="C292" s="86" t="s">
        <v>703</v>
      </c>
      <c r="D292" s="621">
        <v>2</v>
      </c>
      <c r="E292" s="23" t="s">
        <v>341</v>
      </c>
      <c r="F292" s="30"/>
      <c r="G292" s="156"/>
    </row>
    <row r="293" spans="1:10" ht="30">
      <c r="A293" s="215"/>
      <c r="B293" s="114"/>
      <c r="C293" s="50" t="s">
        <v>704</v>
      </c>
      <c r="D293" s="621">
        <v>2</v>
      </c>
      <c r="E293" s="23" t="s">
        <v>341</v>
      </c>
      <c r="F293" s="30"/>
      <c r="G293" s="156"/>
    </row>
    <row r="294" spans="1:10" ht="30">
      <c r="A294" s="215"/>
      <c r="B294" s="114"/>
      <c r="C294" s="50" t="s">
        <v>705</v>
      </c>
      <c r="D294" s="621">
        <v>2</v>
      </c>
      <c r="E294" s="23" t="s">
        <v>341</v>
      </c>
      <c r="F294" s="30"/>
      <c r="G294" s="156"/>
    </row>
    <row r="295" spans="1:10">
      <c r="A295" s="215"/>
      <c r="B295" s="114"/>
      <c r="C295" s="50" t="s">
        <v>2479</v>
      </c>
      <c r="D295" s="621">
        <v>2</v>
      </c>
      <c r="E295" s="23" t="s">
        <v>341</v>
      </c>
      <c r="F295" s="30"/>
      <c r="G295" s="156"/>
    </row>
    <row r="296" spans="1:10" s="7" customFormat="1" ht="31.5" hidden="1">
      <c r="A296" s="27" t="s">
        <v>707</v>
      </c>
      <c r="B296" s="114" t="s">
        <v>708</v>
      </c>
      <c r="C296" s="26"/>
      <c r="D296" s="537"/>
      <c r="E296" s="28"/>
      <c r="F296" s="26"/>
      <c r="G296" s="26"/>
      <c r="H296" s="29"/>
      <c r="I296" s="29"/>
      <c r="J296" s="99"/>
    </row>
    <row r="297" spans="1:10" ht="31.5">
      <c r="A297" s="215" t="s">
        <v>1778</v>
      </c>
      <c r="B297" s="114" t="s">
        <v>710</v>
      </c>
      <c r="C297" s="50" t="s">
        <v>2480</v>
      </c>
      <c r="D297" s="621">
        <v>2</v>
      </c>
      <c r="E297" s="23" t="s">
        <v>341</v>
      </c>
      <c r="F297" s="30"/>
      <c r="G297" s="156"/>
    </row>
    <row r="298" spans="1:10" ht="47.25">
      <c r="A298" s="215" t="s">
        <v>712</v>
      </c>
      <c r="B298" s="114" t="s">
        <v>713</v>
      </c>
      <c r="C298" s="25" t="s">
        <v>714</v>
      </c>
      <c r="D298" s="621">
        <v>2</v>
      </c>
      <c r="E298" s="23" t="s">
        <v>341</v>
      </c>
      <c r="F298" s="30"/>
      <c r="G298" s="156"/>
    </row>
    <row r="299" spans="1:10" ht="31.5">
      <c r="A299" s="214" t="s">
        <v>1782</v>
      </c>
      <c r="B299" s="1133" t="s">
        <v>98</v>
      </c>
      <c r="C299" s="997"/>
      <c r="D299" s="997"/>
      <c r="E299" s="997"/>
      <c r="F299" s="997"/>
      <c r="G299" s="998"/>
      <c r="H299" s="212">
        <f>SUM(D300:D303)</f>
        <v>6</v>
      </c>
      <c r="I299" s="212">
        <f>COUNT(D300:D303)*2</f>
        <v>6</v>
      </c>
    </row>
    <row r="300" spans="1:10" ht="63">
      <c r="A300" s="215" t="s">
        <v>1783</v>
      </c>
      <c r="B300" s="114" t="s">
        <v>716</v>
      </c>
      <c r="C300" s="23" t="s">
        <v>717</v>
      </c>
      <c r="D300" s="621">
        <v>2</v>
      </c>
      <c r="E300" s="23" t="s">
        <v>379</v>
      </c>
      <c r="F300" s="30"/>
      <c r="G300" s="156"/>
    </row>
    <row r="301" spans="1:10">
      <c r="A301" s="215"/>
      <c r="B301" s="114"/>
      <c r="C301" s="23" t="s">
        <v>2481</v>
      </c>
      <c r="D301" s="621">
        <v>2</v>
      </c>
      <c r="E301" s="23" t="s">
        <v>379</v>
      </c>
      <c r="F301" s="30"/>
      <c r="G301" s="156"/>
    </row>
    <row r="302" spans="1:10" ht="47.25">
      <c r="A302" s="215" t="s">
        <v>1786</v>
      </c>
      <c r="B302" s="114" t="s">
        <v>719</v>
      </c>
      <c r="C302" s="50" t="s">
        <v>2482</v>
      </c>
      <c r="D302" s="621">
        <v>2</v>
      </c>
      <c r="E302" s="23" t="s">
        <v>379</v>
      </c>
      <c r="F302" s="30"/>
      <c r="G302" s="156"/>
    </row>
    <row r="303" spans="1:10" s="7" customFormat="1" ht="45" hidden="1">
      <c r="A303" s="27" t="s">
        <v>2483</v>
      </c>
      <c r="B303" s="161" t="s">
        <v>724</v>
      </c>
      <c r="C303" s="26"/>
      <c r="D303" s="537"/>
      <c r="E303" s="28"/>
      <c r="F303" s="26"/>
      <c r="G303" s="26"/>
      <c r="H303" s="29"/>
      <c r="I303" s="29"/>
      <c r="J303" s="99"/>
    </row>
    <row r="304" spans="1:10" ht="18.75">
      <c r="A304" s="214" t="s">
        <v>97</v>
      </c>
      <c r="B304" s="1133" t="s">
        <v>96</v>
      </c>
      <c r="C304" s="997"/>
      <c r="D304" s="997"/>
      <c r="E304" s="997"/>
      <c r="F304" s="997"/>
      <c r="G304" s="998"/>
      <c r="H304" s="212">
        <f>SUM(D305:D308)</f>
        <v>8</v>
      </c>
      <c r="I304" s="212">
        <f>COUNT(D305:D308)*2</f>
        <v>8</v>
      </c>
    </row>
    <row r="305" spans="1:10" ht="60">
      <c r="A305" s="215" t="s">
        <v>726</v>
      </c>
      <c r="B305" s="114" t="s">
        <v>727</v>
      </c>
      <c r="C305" s="50" t="s">
        <v>2484</v>
      </c>
      <c r="D305" s="624">
        <v>2</v>
      </c>
      <c r="E305" s="25" t="s">
        <v>653</v>
      </c>
      <c r="F305" s="50" t="s">
        <v>2485</v>
      </c>
      <c r="G305" s="156"/>
    </row>
    <row r="306" spans="1:10" ht="47.25">
      <c r="A306" s="215" t="s">
        <v>728</v>
      </c>
      <c r="B306" s="114" t="s">
        <v>729</v>
      </c>
      <c r="C306" s="50" t="s">
        <v>2486</v>
      </c>
      <c r="D306" s="624">
        <v>2</v>
      </c>
      <c r="E306" s="25" t="s">
        <v>377</v>
      </c>
      <c r="F306" s="50" t="s">
        <v>2487</v>
      </c>
      <c r="G306" s="156"/>
    </row>
    <row r="307" spans="1:10" ht="45">
      <c r="A307" s="215"/>
      <c r="B307" s="114"/>
      <c r="C307" s="50" t="s">
        <v>2488</v>
      </c>
      <c r="D307" s="624">
        <v>2</v>
      </c>
      <c r="E307" s="25" t="s">
        <v>432</v>
      </c>
      <c r="F307" s="50" t="s">
        <v>2489</v>
      </c>
      <c r="G307" s="156"/>
    </row>
    <row r="308" spans="1:10" ht="63">
      <c r="A308" s="215" t="s">
        <v>730</v>
      </c>
      <c r="B308" s="114" t="s">
        <v>731</v>
      </c>
      <c r="C308" s="50" t="s">
        <v>2490</v>
      </c>
      <c r="D308" s="624">
        <v>2</v>
      </c>
      <c r="E308" s="25" t="s">
        <v>653</v>
      </c>
      <c r="F308" s="50" t="s">
        <v>2491</v>
      </c>
      <c r="G308" s="156"/>
    </row>
    <row r="309" spans="1:10" ht="31.5">
      <c r="A309" s="214" t="s">
        <v>1789</v>
      </c>
      <c r="B309" s="1133" t="s">
        <v>94</v>
      </c>
      <c r="C309" s="997"/>
      <c r="D309" s="997"/>
      <c r="E309" s="997"/>
      <c r="F309" s="997"/>
      <c r="G309" s="998"/>
      <c r="H309" s="212">
        <f>SUM(D310:D314)</f>
        <v>10</v>
      </c>
      <c r="I309" s="212">
        <f>COUNT(D310:D314)*2</f>
        <v>10</v>
      </c>
    </row>
    <row r="310" spans="1:10" ht="31.5">
      <c r="A310" s="215" t="s">
        <v>1790</v>
      </c>
      <c r="B310" s="114" t="s">
        <v>733</v>
      </c>
      <c r="C310" s="50" t="s">
        <v>2492</v>
      </c>
      <c r="D310" s="621">
        <v>2</v>
      </c>
      <c r="E310" s="23" t="s">
        <v>377</v>
      </c>
      <c r="F310" s="30"/>
      <c r="G310" s="156"/>
    </row>
    <row r="311" spans="1:10" ht="30">
      <c r="A311" s="215"/>
      <c r="B311" s="114"/>
      <c r="C311" s="50" t="s">
        <v>2493</v>
      </c>
      <c r="D311" s="621">
        <v>2</v>
      </c>
      <c r="E311" s="23" t="s">
        <v>377</v>
      </c>
      <c r="F311" s="30"/>
      <c r="G311" s="156"/>
    </row>
    <row r="312" spans="1:10" ht="45">
      <c r="A312" s="215"/>
      <c r="B312" s="114"/>
      <c r="C312" s="50" t="s">
        <v>2494</v>
      </c>
      <c r="D312" s="621">
        <v>2</v>
      </c>
      <c r="E312" s="23" t="s">
        <v>377</v>
      </c>
      <c r="F312" s="30"/>
      <c r="G312" s="156"/>
    </row>
    <row r="313" spans="1:10" ht="47.25">
      <c r="A313" s="215" t="s">
        <v>1793</v>
      </c>
      <c r="B313" s="114" t="s">
        <v>736</v>
      </c>
      <c r="C313" s="50" t="s">
        <v>2495</v>
      </c>
      <c r="D313" s="621">
        <v>2</v>
      </c>
      <c r="E313" s="23" t="s">
        <v>377</v>
      </c>
      <c r="F313" s="30"/>
      <c r="G313" s="156"/>
    </row>
    <row r="314" spans="1:10" ht="47.25">
      <c r="A314" s="43" t="s">
        <v>738</v>
      </c>
      <c r="B314" s="114" t="s">
        <v>739</v>
      </c>
      <c r="C314" s="50" t="s">
        <v>740</v>
      </c>
      <c r="D314" s="621">
        <v>2</v>
      </c>
      <c r="E314" s="23" t="s">
        <v>540</v>
      </c>
      <c r="F314" s="30"/>
      <c r="G314" s="156"/>
    </row>
    <row r="315" spans="1:10" s="7" customFormat="1" ht="31.5" hidden="1">
      <c r="A315" s="242" t="s">
        <v>93</v>
      </c>
      <c r="B315" s="1133" t="s">
        <v>92</v>
      </c>
      <c r="C315" s="932"/>
      <c r="D315" s="932"/>
      <c r="E315" s="932"/>
      <c r="F315" s="932"/>
      <c r="G315" s="1134"/>
      <c r="H315" s="29">
        <f>SUM(D316:D317)</f>
        <v>0</v>
      </c>
      <c r="I315" s="29">
        <f>COUNT(D316:D317)*2</f>
        <v>0</v>
      </c>
      <c r="J315" s="99"/>
    </row>
    <row r="316" spans="1:10" s="7" customFormat="1" ht="47.25" hidden="1">
      <c r="A316" s="27" t="s">
        <v>741</v>
      </c>
      <c r="B316" s="114" t="s">
        <v>742</v>
      </c>
      <c r="C316" s="26"/>
      <c r="D316" s="537"/>
      <c r="E316" s="28"/>
      <c r="F316" s="26"/>
      <c r="G316" s="26"/>
      <c r="H316" s="29"/>
      <c r="I316" s="29"/>
      <c r="J316" s="99"/>
    </row>
    <row r="317" spans="1:10" s="7" customFormat="1" ht="47.25" hidden="1">
      <c r="A317" s="27" t="s">
        <v>743</v>
      </c>
      <c r="B317" s="114" t="s">
        <v>744</v>
      </c>
      <c r="C317" s="26"/>
      <c r="D317" s="537"/>
      <c r="E317" s="28"/>
      <c r="F317" s="26"/>
      <c r="G317" s="26"/>
      <c r="H317" s="29"/>
      <c r="I317" s="29"/>
      <c r="J317" s="99"/>
    </row>
    <row r="318" spans="1:10" s="7" customFormat="1" ht="31.5" hidden="1">
      <c r="A318" s="243" t="s">
        <v>91</v>
      </c>
      <c r="B318" s="1133" t="s">
        <v>90</v>
      </c>
      <c r="C318" s="932"/>
      <c r="D318" s="932"/>
      <c r="E318" s="932"/>
      <c r="F318" s="932"/>
      <c r="G318" s="1134"/>
      <c r="H318" s="29">
        <f>SUM(D319:D320)</f>
        <v>0</v>
      </c>
      <c r="I318" s="29">
        <f>COUNT(D319:D320)*2</f>
        <v>0</v>
      </c>
      <c r="J318" s="99"/>
    </row>
    <row r="319" spans="1:10" s="7" customFormat="1" ht="31.5" hidden="1">
      <c r="A319" s="27" t="s">
        <v>745</v>
      </c>
      <c r="B319" s="114" t="s">
        <v>746</v>
      </c>
      <c r="C319" s="26"/>
      <c r="D319" s="537"/>
      <c r="E319" s="28"/>
      <c r="F319" s="26"/>
      <c r="G319" s="26"/>
      <c r="H319" s="29"/>
      <c r="I319" s="29"/>
      <c r="J319" s="99"/>
    </row>
    <row r="320" spans="1:10" s="7" customFormat="1" ht="47.25" hidden="1">
      <c r="A320" s="27" t="s">
        <v>747</v>
      </c>
      <c r="B320" s="114" t="s">
        <v>748</v>
      </c>
      <c r="C320" s="26"/>
      <c r="D320" s="537"/>
      <c r="E320" s="28"/>
      <c r="F320" s="26"/>
      <c r="G320" s="26"/>
      <c r="H320" s="29"/>
      <c r="I320" s="29"/>
      <c r="J320" s="99"/>
    </row>
    <row r="321" spans="1:10" s="7" customFormat="1" ht="31.5" hidden="1">
      <c r="A321" s="242" t="s">
        <v>1796</v>
      </c>
      <c r="B321" s="1133" t="s">
        <v>1797</v>
      </c>
      <c r="C321" s="932"/>
      <c r="D321" s="932"/>
      <c r="E321" s="932"/>
      <c r="F321" s="932"/>
      <c r="G321" s="1134"/>
      <c r="H321" s="29">
        <f>SUM(D322:D324)</f>
        <v>0</v>
      </c>
      <c r="I321" s="29">
        <f>COUNT(D322:D324)*2</f>
        <v>0</v>
      </c>
      <c r="J321" s="99"/>
    </row>
    <row r="322" spans="1:10" s="7" customFormat="1" ht="47.25" hidden="1">
      <c r="A322" s="27" t="s">
        <v>1798</v>
      </c>
      <c r="B322" s="114" t="s">
        <v>750</v>
      </c>
      <c r="C322" s="26"/>
      <c r="D322" s="537"/>
      <c r="E322" s="28"/>
      <c r="F322" s="26"/>
      <c r="G322" s="26"/>
      <c r="H322" s="29"/>
      <c r="I322" s="29"/>
      <c r="J322" s="99"/>
    </row>
    <row r="323" spans="1:10" s="7" customFormat="1" ht="47.25" hidden="1">
      <c r="A323" s="27" t="s">
        <v>752</v>
      </c>
      <c r="B323" s="114" t="s">
        <v>753</v>
      </c>
      <c r="C323" s="26"/>
      <c r="D323" s="537"/>
      <c r="E323" s="28"/>
      <c r="F323" s="26"/>
      <c r="G323" s="26"/>
      <c r="H323" s="29"/>
      <c r="I323" s="29"/>
      <c r="J323" s="99"/>
    </row>
    <row r="324" spans="1:10" s="7" customFormat="1" ht="47.25" hidden="1">
      <c r="A324" s="27" t="s">
        <v>1800</v>
      </c>
      <c r="B324" s="160" t="s">
        <v>755</v>
      </c>
      <c r="C324" s="26"/>
      <c r="D324" s="537"/>
      <c r="E324" s="28"/>
      <c r="F324" s="26"/>
      <c r="G324" s="26"/>
      <c r="H324" s="29"/>
      <c r="I324" s="29"/>
      <c r="J324" s="99"/>
    </row>
    <row r="325" spans="1:10" ht="31.5">
      <c r="A325" s="214" t="s">
        <v>1801</v>
      </c>
      <c r="B325" s="1133" t="s">
        <v>1802</v>
      </c>
      <c r="C325" s="997"/>
      <c r="D325" s="997"/>
      <c r="E325" s="997"/>
      <c r="F325" s="997"/>
      <c r="G325" s="998"/>
      <c r="H325" s="212">
        <f>SUM(D326:D329)</f>
        <v>8</v>
      </c>
      <c r="I325" s="212">
        <f>COUNT(D326:D329)*2</f>
        <v>8</v>
      </c>
    </row>
    <row r="326" spans="1:10" ht="31.5">
      <c r="A326" s="215" t="s">
        <v>1803</v>
      </c>
      <c r="B326" s="114" t="s">
        <v>758</v>
      </c>
      <c r="C326" s="114" t="s">
        <v>2496</v>
      </c>
      <c r="D326" s="621">
        <v>2</v>
      </c>
      <c r="E326" s="23" t="s">
        <v>420</v>
      </c>
      <c r="F326" s="30"/>
      <c r="G326" s="156"/>
    </row>
    <row r="327" spans="1:10" ht="60">
      <c r="A327" s="215" t="s">
        <v>1804</v>
      </c>
      <c r="B327" s="114" t="s">
        <v>761</v>
      </c>
      <c r="C327" s="23" t="s">
        <v>762</v>
      </c>
      <c r="D327" s="621">
        <v>2</v>
      </c>
      <c r="E327" s="23" t="s">
        <v>653</v>
      </c>
      <c r="F327" s="23" t="s">
        <v>763</v>
      </c>
      <c r="G327" s="156"/>
    </row>
    <row r="328" spans="1:10" ht="30">
      <c r="A328" s="215"/>
      <c r="B328" s="114"/>
      <c r="C328" s="23" t="s">
        <v>764</v>
      </c>
      <c r="D328" s="621">
        <v>2</v>
      </c>
      <c r="E328" s="23" t="s">
        <v>420</v>
      </c>
      <c r="F328" s="23"/>
      <c r="G328" s="156"/>
    </row>
    <row r="329" spans="1:10" ht="63">
      <c r="A329" s="215" t="s">
        <v>1808</v>
      </c>
      <c r="B329" s="114" t="s">
        <v>766</v>
      </c>
      <c r="C329" s="161" t="s">
        <v>767</v>
      </c>
      <c r="D329" s="621">
        <v>2</v>
      </c>
      <c r="E329" s="23" t="s">
        <v>341</v>
      </c>
      <c r="F329" s="50"/>
      <c r="G329" s="156"/>
    </row>
    <row r="330" spans="1:10" ht="31.5">
      <c r="A330" s="215" t="s">
        <v>85</v>
      </c>
      <c r="B330" s="1133" t="s">
        <v>2497</v>
      </c>
      <c r="C330" s="997"/>
      <c r="D330" s="997"/>
      <c r="E330" s="997"/>
      <c r="F330" s="997"/>
      <c r="G330" s="998"/>
      <c r="H330" s="212">
        <f>SUM(D331:D332)</f>
        <v>2</v>
      </c>
      <c r="I330" s="212">
        <f>COUNT(D331:D332)*2</f>
        <v>2</v>
      </c>
    </row>
    <row r="331" spans="1:10" ht="75">
      <c r="A331" s="43" t="s">
        <v>768</v>
      </c>
      <c r="B331" s="244" t="s">
        <v>769</v>
      </c>
      <c r="C331" s="50" t="s">
        <v>770</v>
      </c>
      <c r="D331" s="621">
        <v>2</v>
      </c>
      <c r="E331" s="23" t="s">
        <v>540</v>
      </c>
      <c r="F331" s="30" t="s">
        <v>771</v>
      </c>
      <c r="G331" s="156"/>
    </row>
    <row r="332" spans="1:10" s="7" customFormat="1" ht="30" hidden="1">
      <c r="A332" s="27" t="s">
        <v>772</v>
      </c>
      <c r="B332" s="236" t="s">
        <v>773</v>
      </c>
      <c r="C332" s="26"/>
      <c r="D332" s="537"/>
      <c r="E332" s="28"/>
      <c r="F332" s="26"/>
      <c r="G332" s="26"/>
      <c r="H332" s="29"/>
      <c r="I332" s="29"/>
      <c r="J332" s="99"/>
    </row>
    <row r="333" spans="1:10" ht="21">
      <c r="A333" s="213"/>
      <c r="B333" s="1145" t="s">
        <v>774</v>
      </c>
      <c r="C333" s="1146"/>
      <c r="D333" s="1146"/>
      <c r="E333" s="1146"/>
      <c r="F333" s="1146"/>
      <c r="G333" s="1147"/>
      <c r="H333" s="212">
        <f>H334+H343+H352+H364+H374+H377+H383+H395+H404+H419+H426+H430+H445+H454+H461+H484+H495+H449+H472+H506+H513+H415+H519</f>
        <v>208</v>
      </c>
      <c r="I333" s="212">
        <f>I334+I343+I352+I364+I374+I377+I383+I395+I404+I419+I426+I430+I445+I454+I461+I484+I495+I415+I449+I472+I506+I513+I519</f>
        <v>208</v>
      </c>
    </row>
    <row r="334" spans="1:10" ht="31.5">
      <c r="A334" s="214" t="s">
        <v>1810</v>
      </c>
      <c r="B334" s="1133" t="s">
        <v>82</v>
      </c>
      <c r="C334" s="997"/>
      <c r="D334" s="997"/>
      <c r="E334" s="997"/>
      <c r="F334" s="997"/>
      <c r="G334" s="998"/>
      <c r="H334" s="212">
        <f>SUM(D335:D342)</f>
        <v>14</v>
      </c>
      <c r="I334" s="212">
        <f>COUNT(D335:D342)*2</f>
        <v>14</v>
      </c>
    </row>
    <row r="335" spans="1:10" ht="47.25">
      <c r="A335" s="215" t="s">
        <v>1811</v>
      </c>
      <c r="B335" s="114" t="s">
        <v>776</v>
      </c>
      <c r="C335" s="23" t="s">
        <v>777</v>
      </c>
      <c r="D335" s="621">
        <v>2</v>
      </c>
      <c r="E335" s="23" t="s">
        <v>648</v>
      </c>
      <c r="G335" s="156"/>
    </row>
    <row r="336" spans="1:10" ht="45">
      <c r="A336" s="215"/>
      <c r="B336" s="114"/>
      <c r="C336" s="23" t="s">
        <v>778</v>
      </c>
      <c r="D336" s="621">
        <v>2</v>
      </c>
      <c r="E336" s="23" t="s">
        <v>648</v>
      </c>
      <c r="F336" s="23" t="s">
        <v>2498</v>
      </c>
      <c r="G336" s="156"/>
    </row>
    <row r="337" spans="1:10" s="7" customFormat="1" ht="31.5" hidden="1">
      <c r="A337" s="27" t="s">
        <v>780</v>
      </c>
      <c r="B337" s="114" t="s">
        <v>781</v>
      </c>
      <c r="C337" s="114"/>
      <c r="D337" s="537"/>
      <c r="E337" s="28"/>
      <c r="F337" s="26"/>
      <c r="G337" s="26"/>
      <c r="H337" s="29"/>
      <c r="I337" s="29"/>
      <c r="J337" s="99"/>
    </row>
    <row r="338" spans="1:10" ht="31.5">
      <c r="A338" s="215" t="s">
        <v>1814</v>
      </c>
      <c r="B338" s="114" t="s">
        <v>783</v>
      </c>
      <c r="C338" s="23" t="s">
        <v>788</v>
      </c>
      <c r="D338" s="621">
        <v>2</v>
      </c>
      <c r="E338" s="23" t="s">
        <v>1750</v>
      </c>
      <c r="G338" s="156"/>
    </row>
    <row r="339" spans="1:10" ht="30">
      <c r="A339" s="215"/>
      <c r="B339" s="114"/>
      <c r="C339" s="23" t="s">
        <v>787</v>
      </c>
      <c r="D339" s="621">
        <v>2</v>
      </c>
      <c r="E339" s="23" t="s">
        <v>1750</v>
      </c>
      <c r="F339" s="30"/>
      <c r="G339" s="156"/>
    </row>
    <row r="340" spans="1:10" ht="30">
      <c r="A340" s="215"/>
      <c r="B340" s="114"/>
      <c r="C340" s="50" t="s">
        <v>2499</v>
      </c>
      <c r="D340" s="621">
        <v>2</v>
      </c>
      <c r="E340" s="23" t="s">
        <v>377</v>
      </c>
      <c r="F340" s="30"/>
      <c r="G340" s="156"/>
    </row>
    <row r="341" spans="1:10" ht="30">
      <c r="A341" s="215"/>
      <c r="B341" s="114"/>
      <c r="C341" s="23" t="s">
        <v>789</v>
      </c>
      <c r="D341" s="621">
        <v>2</v>
      </c>
      <c r="E341" s="23" t="s">
        <v>648</v>
      </c>
      <c r="F341" s="30"/>
      <c r="G341" s="156"/>
    </row>
    <row r="342" spans="1:10" ht="47.25">
      <c r="A342" s="215" t="s">
        <v>1819</v>
      </c>
      <c r="B342" s="114" t="s">
        <v>795</v>
      </c>
      <c r="C342" s="50" t="s">
        <v>2500</v>
      </c>
      <c r="D342" s="621">
        <v>2</v>
      </c>
      <c r="E342" s="23" t="s">
        <v>379</v>
      </c>
      <c r="F342" s="30"/>
      <c r="G342" s="156"/>
    </row>
    <row r="343" spans="1:10" ht="31.5">
      <c r="A343" s="214" t="s">
        <v>1822</v>
      </c>
      <c r="B343" s="1133" t="s">
        <v>80</v>
      </c>
      <c r="C343" s="997"/>
      <c r="D343" s="997"/>
      <c r="E343" s="997"/>
      <c r="F343" s="997"/>
      <c r="G343" s="998"/>
      <c r="H343" s="212">
        <f>SUM(D344:D351)</f>
        <v>16</v>
      </c>
      <c r="I343" s="212">
        <f>COUNT(D344:D351)*2</f>
        <v>16</v>
      </c>
    </row>
    <row r="344" spans="1:10" ht="75">
      <c r="A344" s="215" t="s">
        <v>1823</v>
      </c>
      <c r="B344" s="114" t="s">
        <v>798</v>
      </c>
      <c r="C344" s="50" t="s">
        <v>2501</v>
      </c>
      <c r="D344" s="621">
        <v>2</v>
      </c>
      <c r="E344" s="245" t="s">
        <v>1825</v>
      </c>
      <c r="F344" s="30" t="s">
        <v>2502</v>
      </c>
      <c r="G344" s="156"/>
    </row>
    <row r="345" spans="1:10" ht="45">
      <c r="A345" s="215"/>
      <c r="B345" s="114"/>
      <c r="C345" s="50" t="s">
        <v>2503</v>
      </c>
      <c r="D345" s="621">
        <v>2</v>
      </c>
      <c r="E345" s="245" t="s">
        <v>653</v>
      </c>
      <c r="F345" s="30"/>
      <c r="G345" s="156"/>
    </row>
    <row r="346" spans="1:10" ht="90">
      <c r="A346" s="215"/>
      <c r="B346" s="114"/>
      <c r="C346" s="229" t="s">
        <v>2504</v>
      </c>
      <c r="D346" s="621">
        <v>2</v>
      </c>
      <c r="E346" s="245" t="s">
        <v>648</v>
      </c>
      <c r="F346" s="161" t="s">
        <v>2505</v>
      </c>
      <c r="G346" s="156"/>
    </row>
    <row r="347" spans="1:10" ht="105">
      <c r="A347" s="215"/>
      <c r="B347" s="114"/>
      <c r="C347" s="246" t="s">
        <v>2506</v>
      </c>
      <c r="D347" s="621">
        <v>2</v>
      </c>
      <c r="E347" s="245" t="s">
        <v>653</v>
      </c>
      <c r="F347" s="161" t="s">
        <v>2507</v>
      </c>
      <c r="G347" s="156"/>
    </row>
    <row r="348" spans="1:10" ht="60">
      <c r="A348" s="215"/>
      <c r="B348" s="114"/>
      <c r="C348" s="25" t="s">
        <v>801</v>
      </c>
      <c r="D348" s="621">
        <v>2</v>
      </c>
      <c r="E348" s="247" t="s">
        <v>653</v>
      </c>
      <c r="F348" s="30"/>
      <c r="G348" s="156"/>
    </row>
    <row r="349" spans="1:10" ht="45">
      <c r="A349" s="215"/>
      <c r="B349" s="114"/>
      <c r="C349" s="25" t="s">
        <v>802</v>
      </c>
      <c r="D349" s="621">
        <v>2</v>
      </c>
      <c r="E349" s="25" t="s">
        <v>648</v>
      </c>
      <c r="F349" s="30"/>
      <c r="G349" s="156"/>
    </row>
    <row r="350" spans="1:10" ht="31.5">
      <c r="A350" s="215" t="s">
        <v>1833</v>
      </c>
      <c r="B350" s="114" t="s">
        <v>804</v>
      </c>
      <c r="C350" s="50" t="s">
        <v>2508</v>
      </c>
      <c r="D350" s="621">
        <v>2</v>
      </c>
      <c r="E350" s="247" t="s">
        <v>851</v>
      </c>
      <c r="F350" s="30"/>
      <c r="G350" s="156"/>
    </row>
    <row r="351" spans="1:10" ht="45">
      <c r="A351" s="215"/>
      <c r="B351" s="114"/>
      <c r="C351" s="50" t="s">
        <v>2509</v>
      </c>
      <c r="D351" s="621">
        <v>2</v>
      </c>
      <c r="E351" s="25" t="s">
        <v>851</v>
      </c>
      <c r="F351" s="30"/>
      <c r="G351" s="156"/>
    </row>
    <row r="352" spans="1:10" ht="31.5">
      <c r="A352" s="214" t="s">
        <v>1836</v>
      </c>
      <c r="B352" s="1133" t="s">
        <v>1837</v>
      </c>
      <c r="C352" s="997"/>
      <c r="D352" s="997"/>
      <c r="E352" s="997"/>
      <c r="F352" s="997"/>
      <c r="G352" s="998"/>
      <c r="H352" s="212">
        <f>SUM(D353:D363)</f>
        <v>20</v>
      </c>
      <c r="I352" s="212">
        <f>COUNT(D353:D363)*2</f>
        <v>20</v>
      </c>
    </row>
    <row r="353" spans="1:10" ht="63">
      <c r="A353" s="215" t="s">
        <v>1838</v>
      </c>
      <c r="B353" s="114" t="s">
        <v>1839</v>
      </c>
      <c r="C353" s="114" t="s">
        <v>2510</v>
      </c>
      <c r="D353" s="621">
        <v>2</v>
      </c>
      <c r="E353" s="23" t="s">
        <v>540</v>
      </c>
      <c r="F353" s="30"/>
      <c r="G353" s="156"/>
    </row>
    <row r="354" spans="1:10" ht="63">
      <c r="A354" s="215"/>
      <c r="B354" s="114"/>
      <c r="C354" s="19" t="s">
        <v>1842</v>
      </c>
      <c r="D354" s="621">
        <v>2</v>
      </c>
      <c r="E354" s="25" t="s">
        <v>540</v>
      </c>
      <c r="F354" s="30"/>
      <c r="G354" s="156"/>
    </row>
    <row r="355" spans="1:10" ht="78.75">
      <c r="A355" s="215" t="s">
        <v>1844</v>
      </c>
      <c r="B355" s="114" t="s">
        <v>1845</v>
      </c>
      <c r="C355" s="50" t="s">
        <v>813</v>
      </c>
      <c r="D355" s="621">
        <v>2</v>
      </c>
      <c r="E355" s="25" t="s">
        <v>653</v>
      </c>
      <c r="F355" s="30"/>
      <c r="G355" s="156"/>
    </row>
    <row r="356" spans="1:10" ht="30">
      <c r="A356" s="248"/>
      <c r="B356" s="114"/>
      <c r="C356" s="50" t="s">
        <v>816</v>
      </c>
      <c r="D356" s="621">
        <v>2</v>
      </c>
      <c r="E356" s="25" t="s">
        <v>653</v>
      </c>
      <c r="F356" s="30"/>
      <c r="G356" s="156"/>
    </row>
    <row r="357" spans="1:10" ht="30">
      <c r="A357" s="248"/>
      <c r="B357" s="114"/>
      <c r="C357" s="50" t="s">
        <v>817</v>
      </c>
      <c r="D357" s="621">
        <v>2</v>
      </c>
      <c r="E357" s="25" t="s">
        <v>653</v>
      </c>
      <c r="F357" s="30"/>
      <c r="G357" s="156"/>
    </row>
    <row r="358" spans="1:10" ht="30">
      <c r="A358" s="248"/>
      <c r="B358" s="114"/>
      <c r="C358" s="50" t="s">
        <v>818</v>
      </c>
      <c r="D358" s="621">
        <v>2</v>
      </c>
      <c r="E358" s="25" t="s">
        <v>540</v>
      </c>
      <c r="F358" s="30"/>
      <c r="G358" s="156"/>
    </row>
    <row r="359" spans="1:10" ht="47.25">
      <c r="A359" s="248"/>
      <c r="B359" s="114"/>
      <c r="C359" s="224" t="s">
        <v>819</v>
      </c>
      <c r="D359" s="621">
        <v>2</v>
      </c>
      <c r="E359" s="25" t="s">
        <v>648</v>
      </c>
      <c r="F359" s="30" t="s">
        <v>821</v>
      </c>
      <c r="G359" s="156"/>
    </row>
    <row r="360" spans="1:10" ht="47.25">
      <c r="A360" s="248"/>
      <c r="B360" s="114"/>
      <c r="C360" s="224" t="s">
        <v>2511</v>
      </c>
      <c r="D360" s="621">
        <v>2</v>
      </c>
      <c r="E360" s="25"/>
      <c r="F360" s="30"/>
      <c r="G360" s="156"/>
    </row>
    <row r="361" spans="1:10" ht="31.5">
      <c r="A361" s="248"/>
      <c r="B361" s="114"/>
      <c r="C361" s="224" t="s">
        <v>2512</v>
      </c>
      <c r="D361" s="621">
        <v>2</v>
      </c>
      <c r="E361" s="44" t="s">
        <v>540</v>
      </c>
      <c r="F361" s="30"/>
      <c r="G361" s="156"/>
    </row>
    <row r="362" spans="1:10" ht="31.5">
      <c r="A362" s="215" t="s">
        <v>1859</v>
      </c>
      <c r="B362" s="114" t="s">
        <v>823</v>
      </c>
      <c r="C362" s="50" t="s">
        <v>2513</v>
      </c>
      <c r="D362" s="621">
        <v>2</v>
      </c>
      <c r="E362" s="23" t="s">
        <v>653</v>
      </c>
      <c r="F362" s="30"/>
      <c r="G362" s="156"/>
    </row>
    <row r="363" spans="1:10" s="7" customFormat="1" ht="47.25" hidden="1">
      <c r="A363" s="27" t="s">
        <v>825</v>
      </c>
      <c r="B363" s="114" t="s">
        <v>1862</v>
      </c>
      <c r="C363" s="26"/>
      <c r="D363" s="537"/>
      <c r="E363" s="28"/>
      <c r="F363" s="26"/>
      <c r="G363" s="26"/>
      <c r="H363" s="29"/>
      <c r="I363" s="29"/>
      <c r="J363" s="99"/>
    </row>
    <row r="364" spans="1:10" ht="31.5">
      <c r="A364" s="214" t="s">
        <v>1863</v>
      </c>
      <c r="B364" s="1133" t="s">
        <v>76</v>
      </c>
      <c r="C364" s="997"/>
      <c r="D364" s="997"/>
      <c r="E364" s="997"/>
      <c r="F364" s="997"/>
      <c r="G364" s="998"/>
      <c r="H364" s="212">
        <f>SUM(D365:D373)</f>
        <v>18</v>
      </c>
      <c r="I364" s="212">
        <f>COUNT(D365:D373)*2</f>
        <v>18</v>
      </c>
    </row>
    <row r="365" spans="1:10" ht="45">
      <c r="A365" s="215" t="s">
        <v>1864</v>
      </c>
      <c r="B365" s="114" t="s">
        <v>828</v>
      </c>
      <c r="C365" s="23" t="s">
        <v>829</v>
      </c>
      <c r="D365" s="648">
        <v>2</v>
      </c>
      <c r="E365" s="23" t="s">
        <v>379</v>
      </c>
      <c r="F365" s="25" t="s">
        <v>2514</v>
      </c>
      <c r="G365" s="156"/>
    </row>
    <row r="366" spans="1:10" ht="63">
      <c r="A366" s="215" t="s">
        <v>1866</v>
      </c>
      <c r="B366" s="114" t="s">
        <v>832</v>
      </c>
      <c r="C366" s="19" t="s">
        <v>833</v>
      </c>
      <c r="D366" s="648">
        <v>2</v>
      </c>
      <c r="E366" s="23" t="s">
        <v>648</v>
      </c>
      <c r="F366" s="23" t="s">
        <v>834</v>
      </c>
      <c r="G366" s="156"/>
    </row>
    <row r="367" spans="1:10" ht="47.25">
      <c r="A367" s="215"/>
      <c r="B367" s="114"/>
      <c r="C367" s="19" t="s">
        <v>2515</v>
      </c>
      <c r="D367" s="648">
        <v>2</v>
      </c>
      <c r="E367" s="23" t="s">
        <v>540</v>
      </c>
      <c r="F367" s="23" t="s">
        <v>836</v>
      </c>
      <c r="G367" s="156"/>
    </row>
    <row r="368" spans="1:10" ht="47.25">
      <c r="A368" s="215" t="s">
        <v>1868</v>
      </c>
      <c r="B368" s="114" t="s">
        <v>838</v>
      </c>
      <c r="C368" s="23" t="s">
        <v>839</v>
      </c>
      <c r="D368" s="648">
        <v>2</v>
      </c>
      <c r="E368" s="23" t="s">
        <v>540</v>
      </c>
      <c r="F368" s="30"/>
      <c r="G368" s="156"/>
    </row>
    <row r="369" spans="1:9" ht="30">
      <c r="A369" s="215"/>
      <c r="B369" s="114"/>
      <c r="C369" s="23" t="s">
        <v>840</v>
      </c>
      <c r="D369" s="648">
        <v>2</v>
      </c>
      <c r="E369" s="23" t="s">
        <v>648</v>
      </c>
      <c r="F369" s="30"/>
      <c r="G369" s="156"/>
    </row>
    <row r="370" spans="1:9">
      <c r="A370" s="215"/>
      <c r="C370" s="23" t="s">
        <v>841</v>
      </c>
      <c r="D370" s="648">
        <v>2</v>
      </c>
      <c r="E370" s="23" t="s">
        <v>540</v>
      </c>
      <c r="F370" s="30"/>
      <c r="G370" s="156"/>
    </row>
    <row r="371" spans="1:9" ht="45">
      <c r="A371" s="215" t="s">
        <v>1870</v>
      </c>
      <c r="B371" s="114" t="s">
        <v>843</v>
      </c>
      <c r="C371" s="23" t="s">
        <v>844</v>
      </c>
      <c r="D371" s="648">
        <v>2</v>
      </c>
      <c r="E371" s="23" t="s">
        <v>653</v>
      </c>
      <c r="F371" s="23" t="s">
        <v>845</v>
      </c>
      <c r="G371" s="156"/>
    </row>
    <row r="372" spans="1:9" ht="45">
      <c r="A372" s="215" t="s">
        <v>1871</v>
      </c>
      <c r="B372" s="126" t="s">
        <v>847</v>
      </c>
      <c r="C372" s="250" t="s">
        <v>848</v>
      </c>
      <c r="D372" s="648">
        <v>2</v>
      </c>
      <c r="E372" s="23" t="s">
        <v>653</v>
      </c>
      <c r="F372" s="23" t="s">
        <v>849</v>
      </c>
      <c r="G372" s="251"/>
    </row>
    <row r="373" spans="1:9" ht="31.5">
      <c r="A373" s="215"/>
      <c r="B373" s="114"/>
      <c r="C373" s="19" t="s">
        <v>850</v>
      </c>
      <c r="D373" s="648">
        <v>2</v>
      </c>
      <c r="E373" s="23" t="s">
        <v>653</v>
      </c>
      <c r="F373" s="23"/>
      <c r="G373" s="156"/>
    </row>
    <row r="374" spans="1:9" ht="31.5">
      <c r="A374" s="214" t="s">
        <v>1873</v>
      </c>
      <c r="B374" s="1148" t="s">
        <v>1874</v>
      </c>
      <c r="C374" s="1149"/>
      <c r="D374" s="1149"/>
      <c r="E374" s="1149"/>
      <c r="F374" s="1149"/>
      <c r="G374" s="1150"/>
      <c r="H374" s="212">
        <f>SUM(D375:D376)</f>
        <v>4</v>
      </c>
      <c r="I374" s="212">
        <f>COUNT(D375:D376)*2</f>
        <v>4</v>
      </c>
    </row>
    <row r="375" spans="1:9" ht="60">
      <c r="A375" s="43" t="s">
        <v>1875</v>
      </c>
      <c r="B375" s="114" t="s">
        <v>854</v>
      </c>
      <c r="C375" s="150" t="s">
        <v>855</v>
      </c>
      <c r="D375" s="621">
        <v>2</v>
      </c>
      <c r="E375" s="23" t="s">
        <v>379</v>
      </c>
      <c r="F375" s="30" t="s">
        <v>1876</v>
      </c>
      <c r="G375" s="156"/>
    </row>
    <row r="376" spans="1:9" ht="60">
      <c r="A376" s="215" t="s">
        <v>1877</v>
      </c>
      <c r="B376" s="114" t="s">
        <v>858</v>
      </c>
      <c r="C376" s="50" t="s">
        <v>1878</v>
      </c>
      <c r="D376" s="621">
        <v>2</v>
      </c>
      <c r="E376" s="23" t="s">
        <v>379</v>
      </c>
      <c r="F376" s="229" t="s">
        <v>2516</v>
      </c>
      <c r="G376" s="156"/>
    </row>
    <row r="377" spans="1:9" ht="31.5">
      <c r="A377" s="214" t="s">
        <v>1880</v>
      </c>
      <c r="B377" s="1133" t="s">
        <v>1881</v>
      </c>
      <c r="C377" s="997"/>
      <c r="D377" s="997"/>
      <c r="E377" s="997"/>
      <c r="F377" s="997"/>
      <c r="G377" s="998"/>
      <c r="H377" s="212">
        <f>SUM(D378:D382)</f>
        <v>10</v>
      </c>
      <c r="I377" s="212">
        <f>COUNT(D378:D382)*2</f>
        <v>10</v>
      </c>
    </row>
    <row r="378" spans="1:9" ht="45">
      <c r="A378" s="215" t="s">
        <v>1882</v>
      </c>
      <c r="B378" s="114" t="s">
        <v>1883</v>
      </c>
      <c r="C378" s="50" t="s">
        <v>2517</v>
      </c>
      <c r="D378" s="621">
        <v>2</v>
      </c>
      <c r="E378" s="23" t="s">
        <v>648</v>
      </c>
      <c r="F378" s="30"/>
      <c r="G378" s="156"/>
    </row>
    <row r="379" spans="1:9" ht="45">
      <c r="A379" s="215" t="s">
        <v>1886</v>
      </c>
      <c r="B379" s="114" t="s">
        <v>864</v>
      </c>
      <c r="C379" s="30" t="s">
        <v>865</v>
      </c>
      <c r="D379" s="621">
        <v>2</v>
      </c>
      <c r="E379" s="23" t="s">
        <v>648</v>
      </c>
      <c r="F379" s="50"/>
      <c r="G379" s="156"/>
    </row>
    <row r="380" spans="1:9" ht="30">
      <c r="A380" s="215"/>
      <c r="B380" s="114"/>
      <c r="C380" s="23" t="s">
        <v>866</v>
      </c>
      <c r="D380" s="621">
        <v>2</v>
      </c>
      <c r="E380" s="23" t="s">
        <v>540</v>
      </c>
      <c r="F380" s="50"/>
      <c r="G380" s="156"/>
    </row>
    <row r="381" spans="1:9" ht="30">
      <c r="A381" s="215"/>
      <c r="B381" s="114"/>
      <c r="C381" s="23" t="s">
        <v>867</v>
      </c>
      <c r="D381" s="621">
        <v>2</v>
      </c>
      <c r="E381" s="23" t="s">
        <v>648</v>
      </c>
      <c r="F381" s="50"/>
      <c r="G381" s="252"/>
    </row>
    <row r="382" spans="1:9">
      <c r="A382" s="215"/>
      <c r="B382" s="114"/>
      <c r="C382" s="23" t="s">
        <v>2518</v>
      </c>
      <c r="D382" s="621">
        <v>2</v>
      </c>
      <c r="E382" s="23" t="s">
        <v>271</v>
      </c>
      <c r="F382" s="50"/>
      <c r="G382" s="252"/>
    </row>
    <row r="383" spans="1:9" ht="31.5">
      <c r="A383" s="214" t="s">
        <v>1890</v>
      </c>
      <c r="B383" s="1133" t="s">
        <v>1891</v>
      </c>
      <c r="C383" s="997"/>
      <c r="D383" s="997"/>
      <c r="E383" s="997"/>
      <c r="F383" s="997"/>
      <c r="G383" s="998"/>
      <c r="H383" s="212">
        <f>SUM(D384:D394)</f>
        <v>22</v>
      </c>
      <c r="I383" s="212">
        <f>COUNT(D384:D394)*2</f>
        <v>22</v>
      </c>
    </row>
    <row r="384" spans="1:9" ht="47.25">
      <c r="A384" s="215" t="s">
        <v>1892</v>
      </c>
      <c r="B384" s="253" t="s">
        <v>1893</v>
      </c>
      <c r="C384" s="23" t="s">
        <v>871</v>
      </c>
      <c r="D384" s="641">
        <v>2</v>
      </c>
      <c r="E384" s="23" t="s">
        <v>271</v>
      </c>
      <c r="F384" s="25" t="s">
        <v>2519</v>
      </c>
      <c r="G384" s="156"/>
    </row>
    <row r="385" spans="1:9" ht="60">
      <c r="A385" s="215"/>
      <c r="B385" s="253"/>
      <c r="C385" s="23" t="s">
        <v>873</v>
      </c>
      <c r="D385" s="641">
        <v>2</v>
      </c>
      <c r="E385" s="23" t="s">
        <v>540</v>
      </c>
      <c r="F385" s="23" t="s">
        <v>874</v>
      </c>
      <c r="G385" s="156"/>
    </row>
    <row r="386" spans="1:9" ht="75">
      <c r="A386" s="215"/>
      <c r="B386" s="253"/>
      <c r="C386" s="23" t="s">
        <v>875</v>
      </c>
      <c r="D386" s="641">
        <v>2</v>
      </c>
      <c r="E386" s="23" t="s">
        <v>540</v>
      </c>
      <c r="F386" s="23" t="s">
        <v>876</v>
      </c>
      <c r="G386" s="156"/>
    </row>
    <row r="387" spans="1:9" ht="63">
      <c r="A387" s="215" t="s">
        <v>1897</v>
      </c>
      <c r="B387" s="114" t="s">
        <v>878</v>
      </c>
      <c r="C387" s="19" t="s">
        <v>879</v>
      </c>
      <c r="D387" s="641">
        <v>2</v>
      </c>
      <c r="E387" s="23" t="s">
        <v>648</v>
      </c>
      <c r="F387" s="30"/>
      <c r="G387" s="156"/>
    </row>
    <row r="388" spans="1:9" ht="45">
      <c r="A388" s="215"/>
      <c r="B388" s="114"/>
      <c r="C388" s="23" t="s">
        <v>880</v>
      </c>
      <c r="D388" s="641">
        <v>2</v>
      </c>
      <c r="E388" s="23" t="s">
        <v>653</v>
      </c>
      <c r="F388" s="30"/>
      <c r="G388" s="156"/>
    </row>
    <row r="389" spans="1:9" ht="47.25">
      <c r="A389" s="215" t="s">
        <v>1899</v>
      </c>
      <c r="B389" s="114" t="s">
        <v>882</v>
      </c>
      <c r="C389" s="254" t="s">
        <v>883</v>
      </c>
      <c r="D389" s="641">
        <v>2</v>
      </c>
      <c r="E389" s="23" t="s">
        <v>379</v>
      </c>
      <c r="F389" s="23"/>
      <c r="G389" s="156"/>
    </row>
    <row r="390" spans="1:9" ht="45">
      <c r="A390" s="215"/>
      <c r="B390" s="114"/>
      <c r="C390" s="23" t="s">
        <v>884</v>
      </c>
      <c r="D390" s="641">
        <v>2</v>
      </c>
      <c r="E390" s="23" t="s">
        <v>341</v>
      </c>
      <c r="F390" s="23" t="s">
        <v>2520</v>
      </c>
      <c r="G390" s="156"/>
    </row>
    <row r="391" spans="1:9" ht="45">
      <c r="A391" s="215"/>
      <c r="B391" s="114"/>
      <c r="C391" s="23" t="s">
        <v>886</v>
      </c>
      <c r="D391" s="641">
        <v>2</v>
      </c>
      <c r="E391" s="23" t="s">
        <v>341</v>
      </c>
      <c r="F391" s="30" t="s">
        <v>887</v>
      </c>
      <c r="G391" s="156"/>
    </row>
    <row r="392" spans="1:9" ht="30">
      <c r="A392" s="215"/>
      <c r="B392" s="114"/>
      <c r="C392" s="23" t="s">
        <v>888</v>
      </c>
      <c r="D392" s="641">
        <v>2</v>
      </c>
      <c r="E392" s="23" t="s">
        <v>653</v>
      </c>
      <c r="F392" s="23"/>
      <c r="G392" s="156"/>
    </row>
    <row r="393" spans="1:9" ht="63">
      <c r="A393" s="215" t="s">
        <v>1902</v>
      </c>
      <c r="B393" s="114" t="s">
        <v>890</v>
      </c>
      <c r="C393" s="191" t="s">
        <v>891</v>
      </c>
      <c r="D393" s="641">
        <v>2</v>
      </c>
      <c r="E393" s="23" t="s">
        <v>271</v>
      </c>
      <c r="F393" s="30"/>
      <c r="G393" s="156"/>
    </row>
    <row r="394" spans="1:9" ht="45">
      <c r="A394" s="215" t="s">
        <v>1905</v>
      </c>
      <c r="B394" s="114" t="s">
        <v>893</v>
      </c>
      <c r="C394" s="23" t="s">
        <v>894</v>
      </c>
      <c r="D394" s="641">
        <v>2</v>
      </c>
      <c r="E394" s="23" t="s">
        <v>653</v>
      </c>
      <c r="F394" s="30"/>
      <c r="G394" s="156"/>
    </row>
    <row r="395" spans="1:9" ht="31.5">
      <c r="A395" s="214" t="s">
        <v>1906</v>
      </c>
      <c r="B395" s="1133" t="s">
        <v>1907</v>
      </c>
      <c r="C395" s="997"/>
      <c r="D395" s="997"/>
      <c r="E395" s="997"/>
      <c r="F395" s="997"/>
      <c r="G395" s="998"/>
      <c r="H395" s="212">
        <f>SUM(D396:D403)</f>
        <v>16</v>
      </c>
      <c r="I395" s="212">
        <f>COUNT(D396:D403)*2</f>
        <v>16</v>
      </c>
    </row>
    <row r="396" spans="1:9" ht="47.25">
      <c r="A396" s="215" t="s">
        <v>1908</v>
      </c>
      <c r="B396" s="114" t="s">
        <v>897</v>
      </c>
      <c r="C396" s="50" t="s">
        <v>899</v>
      </c>
      <c r="D396" s="621">
        <v>2</v>
      </c>
      <c r="E396" s="23" t="s">
        <v>648</v>
      </c>
      <c r="F396" s="30"/>
      <c r="G396" s="156"/>
    </row>
    <row r="397" spans="1:9" ht="47.25">
      <c r="A397" s="215" t="s">
        <v>1911</v>
      </c>
      <c r="B397" s="114" t="s">
        <v>901</v>
      </c>
      <c r="C397" s="23" t="s">
        <v>902</v>
      </c>
      <c r="D397" s="621">
        <v>2</v>
      </c>
      <c r="E397" s="23" t="s">
        <v>648</v>
      </c>
      <c r="F397" s="23" t="s">
        <v>2521</v>
      </c>
      <c r="G397" s="156"/>
    </row>
    <row r="398" spans="1:9" ht="31.5">
      <c r="A398" s="215" t="s">
        <v>1913</v>
      </c>
      <c r="B398" s="114" t="s">
        <v>905</v>
      </c>
      <c r="C398" s="23" t="s">
        <v>2522</v>
      </c>
      <c r="D398" s="621">
        <v>2</v>
      </c>
      <c r="E398" s="23" t="s">
        <v>648</v>
      </c>
      <c r="F398" s="23" t="s">
        <v>907</v>
      </c>
      <c r="G398" s="156"/>
    </row>
    <row r="399" spans="1:9" ht="31.5">
      <c r="A399" s="215" t="s">
        <v>1914</v>
      </c>
      <c r="B399" s="160" t="s">
        <v>909</v>
      </c>
      <c r="C399" s="23" t="s">
        <v>910</v>
      </c>
      <c r="D399" s="621">
        <v>2</v>
      </c>
      <c r="E399" s="23" t="s">
        <v>648</v>
      </c>
      <c r="F399" s="23" t="s">
        <v>2523</v>
      </c>
      <c r="G399" s="156"/>
    </row>
    <row r="400" spans="1:9" ht="60">
      <c r="A400" s="215" t="s">
        <v>1919</v>
      </c>
      <c r="B400" s="114" t="s">
        <v>913</v>
      </c>
      <c r="C400" s="50" t="s">
        <v>2524</v>
      </c>
      <c r="D400" s="621">
        <v>2</v>
      </c>
      <c r="E400" s="23" t="s">
        <v>369</v>
      </c>
      <c r="F400" s="50" t="s">
        <v>2525</v>
      </c>
      <c r="G400" s="156"/>
    </row>
    <row r="401" spans="1:10" ht="135">
      <c r="A401" s="215" t="s">
        <v>1922</v>
      </c>
      <c r="B401" s="114" t="s">
        <v>917</v>
      </c>
      <c r="C401" s="50" t="s">
        <v>1923</v>
      </c>
      <c r="D401" s="621">
        <v>2</v>
      </c>
      <c r="E401" s="23" t="s">
        <v>648</v>
      </c>
      <c r="F401" s="50" t="s">
        <v>2526</v>
      </c>
      <c r="G401" s="156"/>
    </row>
    <row r="402" spans="1:10" ht="30">
      <c r="A402" s="215"/>
      <c r="B402" s="114"/>
      <c r="C402" s="30" t="s">
        <v>920</v>
      </c>
      <c r="D402" s="621">
        <v>2</v>
      </c>
      <c r="E402" s="23" t="s">
        <v>648</v>
      </c>
      <c r="F402" s="30"/>
      <c r="G402" s="156"/>
    </row>
    <row r="403" spans="1:10" ht="47.25">
      <c r="A403" s="43" t="s">
        <v>1926</v>
      </c>
      <c r="B403" s="114" t="s">
        <v>922</v>
      </c>
      <c r="C403" s="69" t="s">
        <v>2527</v>
      </c>
      <c r="D403" s="621">
        <v>2</v>
      </c>
      <c r="E403" s="23" t="s">
        <v>341</v>
      </c>
      <c r="F403" s="30"/>
      <c r="G403" s="156"/>
    </row>
    <row r="404" spans="1:10" ht="31.5">
      <c r="A404" s="214" t="s">
        <v>1927</v>
      </c>
      <c r="B404" s="1133" t="s">
        <v>66</v>
      </c>
      <c r="C404" s="997"/>
      <c r="D404" s="997"/>
      <c r="E404" s="997"/>
      <c r="F404" s="997"/>
      <c r="G404" s="998"/>
      <c r="H404" s="212">
        <f>SUM(D405:D414)</f>
        <v>20</v>
      </c>
      <c r="I404" s="212">
        <f>COUNT(D405:D414)*2</f>
        <v>20</v>
      </c>
    </row>
    <row r="405" spans="1:10" ht="31.5">
      <c r="A405" s="215" t="s">
        <v>1928</v>
      </c>
      <c r="B405" s="114" t="s">
        <v>925</v>
      </c>
      <c r="C405" s="23" t="s">
        <v>2528</v>
      </c>
      <c r="D405" s="621">
        <v>2</v>
      </c>
      <c r="E405" s="23" t="s">
        <v>540</v>
      </c>
      <c r="F405" s="30"/>
      <c r="G405" s="156"/>
    </row>
    <row r="406" spans="1:10" ht="45">
      <c r="A406" s="215"/>
      <c r="B406" s="114"/>
      <c r="C406" s="219" t="s">
        <v>928</v>
      </c>
      <c r="D406" s="621">
        <v>2</v>
      </c>
      <c r="E406" s="23" t="s">
        <v>540</v>
      </c>
      <c r="F406" s="30"/>
      <c r="G406" s="156"/>
    </row>
    <row r="407" spans="1:10" ht="30">
      <c r="A407" s="215"/>
      <c r="B407" s="114"/>
      <c r="C407" s="219" t="s">
        <v>929</v>
      </c>
      <c r="D407" s="621">
        <v>2</v>
      </c>
      <c r="E407" s="23" t="s">
        <v>432</v>
      </c>
      <c r="F407" s="30"/>
      <c r="G407" s="156"/>
    </row>
    <row r="408" spans="1:10" ht="45">
      <c r="A408" s="215"/>
      <c r="B408" s="114"/>
      <c r="C408" s="223" t="s">
        <v>930</v>
      </c>
      <c r="D408" s="621">
        <v>2</v>
      </c>
      <c r="E408" s="23" t="s">
        <v>540</v>
      </c>
      <c r="F408" s="30"/>
      <c r="G408" s="156"/>
    </row>
    <row r="409" spans="1:10" ht="47.25">
      <c r="A409" s="215" t="s">
        <v>1929</v>
      </c>
      <c r="B409" s="114" t="s">
        <v>932</v>
      </c>
      <c r="C409" s="23" t="s">
        <v>933</v>
      </c>
      <c r="D409" s="621">
        <v>2</v>
      </c>
      <c r="E409" s="23" t="s">
        <v>934</v>
      </c>
      <c r="F409" s="23" t="s">
        <v>935</v>
      </c>
      <c r="G409" s="156"/>
    </row>
    <row r="410" spans="1:10" ht="60">
      <c r="A410" s="215"/>
      <c r="B410" s="114"/>
      <c r="C410" s="50" t="s">
        <v>936</v>
      </c>
      <c r="D410" s="621">
        <v>2</v>
      </c>
      <c r="E410" s="23" t="s">
        <v>648</v>
      </c>
      <c r="F410" s="50"/>
      <c r="G410" s="156"/>
    </row>
    <row r="411" spans="1:10" ht="45">
      <c r="A411" s="215"/>
      <c r="B411" s="114"/>
      <c r="C411" s="23" t="s">
        <v>937</v>
      </c>
      <c r="D411" s="621">
        <v>2</v>
      </c>
      <c r="E411" s="23" t="s">
        <v>540</v>
      </c>
      <c r="F411" s="23"/>
      <c r="G411" s="156"/>
    </row>
    <row r="412" spans="1:10" ht="31.5">
      <c r="A412" s="215" t="s">
        <v>1930</v>
      </c>
      <c r="B412" s="114" t="s">
        <v>939</v>
      </c>
      <c r="C412" s="223" t="s">
        <v>2529</v>
      </c>
      <c r="D412" s="621">
        <v>2</v>
      </c>
      <c r="E412" s="23" t="s">
        <v>895</v>
      </c>
      <c r="F412" s="30"/>
      <c r="G412" s="156"/>
    </row>
    <row r="413" spans="1:10" ht="60">
      <c r="A413" s="215"/>
      <c r="B413" s="114"/>
      <c r="C413" s="50" t="s">
        <v>2530</v>
      </c>
      <c r="D413" s="621">
        <v>2</v>
      </c>
      <c r="E413" s="23" t="s">
        <v>653</v>
      </c>
      <c r="F413" s="30"/>
      <c r="G413" s="156"/>
    </row>
    <row r="414" spans="1:10" ht="45">
      <c r="A414" s="215"/>
      <c r="B414" s="114"/>
      <c r="C414" s="50" t="s">
        <v>2531</v>
      </c>
      <c r="D414" s="621">
        <v>2</v>
      </c>
      <c r="E414" s="23" t="s">
        <v>432</v>
      </c>
      <c r="F414" s="30"/>
      <c r="G414" s="156"/>
    </row>
    <row r="415" spans="1:10" s="7" customFormat="1" ht="31.5" hidden="1">
      <c r="A415" s="242" t="s">
        <v>1931</v>
      </c>
      <c r="B415" s="989" t="s">
        <v>64</v>
      </c>
      <c r="C415" s="997"/>
      <c r="D415" s="997"/>
      <c r="E415" s="997"/>
      <c r="F415" s="997"/>
      <c r="G415" s="998"/>
      <c r="H415" s="29">
        <f>SUM(D416:D418)</f>
        <v>0</v>
      </c>
      <c r="I415" s="29">
        <f>COUNT(D416:D418)*2</f>
        <v>0</v>
      </c>
      <c r="J415" s="99"/>
    </row>
    <row r="416" spans="1:10" s="7" customFormat="1" ht="60" hidden="1">
      <c r="A416" s="27" t="s">
        <v>1932</v>
      </c>
      <c r="B416" s="30" t="s">
        <v>943</v>
      </c>
      <c r="C416" s="26"/>
      <c r="D416" s="537"/>
      <c r="E416" s="28"/>
      <c r="F416" s="26"/>
      <c r="G416" s="26"/>
      <c r="H416" s="29"/>
      <c r="I416" s="29"/>
      <c r="J416" s="99"/>
    </row>
    <row r="417" spans="1:10" s="7" customFormat="1" ht="45" hidden="1">
      <c r="A417" s="27" t="s">
        <v>944</v>
      </c>
      <c r="B417" s="30" t="s">
        <v>945</v>
      </c>
      <c r="C417" s="26"/>
      <c r="D417" s="537"/>
      <c r="E417" s="28"/>
      <c r="F417" s="26"/>
      <c r="G417" s="26"/>
      <c r="H417" s="29"/>
      <c r="I417" s="29"/>
      <c r="J417" s="99"/>
    </row>
    <row r="418" spans="1:10" s="7" customFormat="1" ht="78.75" hidden="1">
      <c r="A418" s="27" t="s">
        <v>1933</v>
      </c>
      <c r="B418" s="114" t="s">
        <v>947</v>
      </c>
      <c r="C418" s="26"/>
      <c r="D418" s="537"/>
      <c r="E418" s="28"/>
      <c r="F418" s="26"/>
      <c r="G418" s="26"/>
      <c r="H418" s="29"/>
      <c r="I418" s="29"/>
      <c r="J418" s="99"/>
    </row>
    <row r="419" spans="1:10" ht="31.5">
      <c r="A419" s="214" t="s">
        <v>2532</v>
      </c>
      <c r="B419" s="1133" t="s">
        <v>62</v>
      </c>
      <c r="C419" s="997"/>
      <c r="D419" s="997"/>
      <c r="E419" s="997"/>
      <c r="F419" s="997"/>
      <c r="G419" s="998"/>
      <c r="H419" s="212">
        <f>SUM(D420:D425)</f>
        <v>4</v>
      </c>
      <c r="I419" s="212">
        <f>COUNT(D420:D425)*2</f>
        <v>4</v>
      </c>
    </row>
    <row r="420" spans="1:10" s="7" customFormat="1" ht="31.5" hidden="1">
      <c r="A420" s="27" t="s">
        <v>1935</v>
      </c>
      <c r="B420" s="114" t="s">
        <v>949</v>
      </c>
      <c r="C420" s="26"/>
      <c r="D420" s="537"/>
      <c r="E420" s="28"/>
      <c r="F420" s="26"/>
      <c r="G420" s="26"/>
      <c r="H420" s="29"/>
      <c r="I420" s="29"/>
      <c r="J420" s="99"/>
    </row>
    <row r="421" spans="1:10" s="7" customFormat="1" ht="31.5" hidden="1">
      <c r="A421" s="27" t="s">
        <v>1936</v>
      </c>
      <c r="B421" s="114" t="s">
        <v>956</v>
      </c>
      <c r="C421" s="26"/>
      <c r="D421" s="537"/>
      <c r="E421" s="28"/>
      <c r="F421" s="26"/>
      <c r="G421" s="26"/>
      <c r="H421" s="29"/>
      <c r="I421" s="29"/>
      <c r="J421" s="99"/>
    </row>
    <row r="422" spans="1:10" ht="31.5">
      <c r="A422" s="215" t="s">
        <v>2533</v>
      </c>
      <c r="B422" s="114" t="s">
        <v>962</v>
      </c>
      <c r="C422" s="23" t="s">
        <v>968</v>
      </c>
      <c r="D422" s="621">
        <v>2</v>
      </c>
      <c r="E422" s="150" t="s">
        <v>540</v>
      </c>
      <c r="F422" s="30"/>
      <c r="G422" s="156"/>
    </row>
    <row r="423" spans="1:10" ht="30">
      <c r="A423" s="215"/>
      <c r="B423" s="114"/>
      <c r="C423" s="23" t="s">
        <v>967</v>
      </c>
      <c r="D423" s="621">
        <v>2</v>
      </c>
      <c r="E423" s="23" t="s">
        <v>540</v>
      </c>
      <c r="F423" s="30"/>
      <c r="G423" s="156"/>
    </row>
    <row r="424" spans="1:10" s="7" customFormat="1" ht="63" hidden="1">
      <c r="A424" s="27" t="s">
        <v>1937</v>
      </c>
      <c r="B424" s="160" t="s">
        <v>970</v>
      </c>
      <c r="C424" s="26"/>
      <c r="D424" s="537"/>
      <c r="E424" s="28"/>
      <c r="F424" s="26"/>
      <c r="G424" s="26"/>
      <c r="H424" s="29"/>
      <c r="I424" s="29"/>
      <c r="J424" s="99"/>
    </row>
    <row r="425" spans="1:10" s="7" customFormat="1" ht="31.5" hidden="1">
      <c r="A425" s="27" t="s">
        <v>1939</v>
      </c>
      <c r="B425" s="114" t="s">
        <v>981</v>
      </c>
      <c r="C425" s="26"/>
      <c r="D425" s="537"/>
      <c r="E425" s="28"/>
      <c r="F425" s="26"/>
      <c r="G425" s="26"/>
      <c r="H425" s="29"/>
      <c r="I425" s="29"/>
      <c r="J425" s="99"/>
    </row>
    <row r="426" spans="1:10" ht="31.5">
      <c r="A426" s="214" t="s">
        <v>1940</v>
      </c>
      <c r="B426" s="1133" t="s">
        <v>60</v>
      </c>
      <c r="C426" s="997"/>
      <c r="D426" s="997"/>
      <c r="E426" s="997"/>
      <c r="F426" s="997"/>
      <c r="G426" s="998"/>
      <c r="H426" s="212">
        <f>SUM(D427:D429)</f>
        <v>4</v>
      </c>
      <c r="I426" s="212">
        <f>COUNT(D427:D429)*2</f>
        <v>4</v>
      </c>
    </row>
    <row r="427" spans="1:10" ht="31.5">
      <c r="A427" s="215" t="s">
        <v>1941</v>
      </c>
      <c r="B427" s="114" t="s">
        <v>990</v>
      </c>
      <c r="C427" s="23" t="s">
        <v>991</v>
      </c>
      <c r="D427" s="621">
        <v>2</v>
      </c>
      <c r="E427" s="23" t="s">
        <v>341</v>
      </c>
      <c r="F427" s="30"/>
      <c r="G427" s="156"/>
    </row>
    <row r="428" spans="1:10" s="7" customFormat="1" ht="31.5" hidden="1">
      <c r="A428" s="27" t="s">
        <v>992</v>
      </c>
      <c r="B428" s="114" t="s">
        <v>993</v>
      </c>
      <c r="C428" s="26"/>
      <c r="D428" s="537"/>
      <c r="E428" s="28"/>
      <c r="F428" s="26"/>
      <c r="G428" s="26"/>
      <c r="H428" s="29"/>
      <c r="I428" s="29"/>
      <c r="J428" s="99"/>
    </row>
    <row r="429" spans="1:10" ht="45">
      <c r="A429" s="215" t="s">
        <v>1942</v>
      </c>
      <c r="B429" s="114" t="s">
        <v>995</v>
      </c>
      <c r="C429" s="50" t="s">
        <v>996</v>
      </c>
      <c r="D429" s="621">
        <v>2</v>
      </c>
      <c r="E429" s="23" t="s">
        <v>540</v>
      </c>
      <c r="F429" s="30"/>
      <c r="G429" s="156"/>
    </row>
    <row r="430" spans="1:10" ht="31.5">
      <c r="A430" s="214" t="s">
        <v>1945</v>
      </c>
      <c r="B430" s="1133" t="s">
        <v>58</v>
      </c>
      <c r="C430" s="997"/>
      <c r="D430" s="997"/>
      <c r="E430" s="997"/>
      <c r="F430" s="997"/>
      <c r="G430" s="998"/>
      <c r="H430" s="212">
        <f>SUM(D431:D444)</f>
        <v>12</v>
      </c>
      <c r="I430" s="212">
        <f>COUNT(D431:D444)*2</f>
        <v>12</v>
      </c>
    </row>
    <row r="431" spans="1:10" s="7" customFormat="1" ht="47.25" hidden="1">
      <c r="A431" s="27" t="s">
        <v>997</v>
      </c>
      <c r="B431" s="114" t="s">
        <v>998</v>
      </c>
      <c r="C431" s="26"/>
      <c r="D431" s="537"/>
      <c r="E431" s="28"/>
      <c r="F431" s="26"/>
      <c r="G431" s="26"/>
      <c r="H431" s="29"/>
      <c r="I431" s="29"/>
      <c r="J431" s="99"/>
    </row>
    <row r="432" spans="1:10" s="7" customFormat="1" ht="31.5" hidden="1">
      <c r="A432" s="27" t="s">
        <v>999</v>
      </c>
      <c r="B432" s="114" t="s">
        <v>1000</v>
      </c>
      <c r="C432" s="26"/>
      <c r="D432" s="537"/>
      <c r="E432" s="28"/>
      <c r="F432" s="26"/>
      <c r="G432" s="26"/>
      <c r="H432" s="29"/>
      <c r="I432" s="29"/>
      <c r="J432" s="99"/>
    </row>
    <row r="433" spans="1:10" s="7" customFormat="1" ht="31.5" hidden="1">
      <c r="A433" s="27" t="s">
        <v>1001</v>
      </c>
      <c r="B433" s="114" t="s">
        <v>1002</v>
      </c>
      <c r="C433" s="26"/>
      <c r="D433" s="537"/>
      <c r="E433" s="28"/>
      <c r="F433" s="26"/>
      <c r="G433" s="26"/>
      <c r="H433" s="29"/>
      <c r="I433" s="29"/>
      <c r="J433" s="99"/>
    </row>
    <row r="434" spans="1:10" s="7" customFormat="1" ht="31.5" hidden="1">
      <c r="A434" s="27" t="s">
        <v>1003</v>
      </c>
      <c r="B434" s="114" t="s">
        <v>1004</v>
      </c>
      <c r="C434" s="26"/>
      <c r="D434" s="537"/>
      <c r="E434" s="28"/>
      <c r="F434" s="26"/>
      <c r="G434" s="26"/>
      <c r="H434" s="29"/>
      <c r="I434" s="29"/>
      <c r="J434" s="99"/>
    </row>
    <row r="435" spans="1:10" s="7" customFormat="1" ht="47.25" hidden="1">
      <c r="A435" s="27" t="s">
        <v>1946</v>
      </c>
      <c r="B435" s="114" t="s">
        <v>1006</v>
      </c>
      <c r="C435" s="26"/>
      <c r="D435" s="537"/>
      <c r="E435" s="28"/>
      <c r="F435" s="26"/>
      <c r="G435" s="26"/>
      <c r="H435" s="29"/>
      <c r="I435" s="29"/>
      <c r="J435" s="99"/>
    </row>
    <row r="436" spans="1:10" s="7" customFormat="1" ht="31.5" hidden="1">
      <c r="A436" s="27" t="s">
        <v>1007</v>
      </c>
      <c r="B436" s="114" t="s">
        <v>1008</v>
      </c>
      <c r="C436" s="26"/>
      <c r="D436" s="537"/>
      <c r="E436" s="28"/>
      <c r="F436" s="26"/>
      <c r="G436" s="26"/>
      <c r="H436" s="29"/>
      <c r="I436" s="29"/>
      <c r="J436" s="99"/>
    </row>
    <row r="437" spans="1:10" s="7" customFormat="1" ht="31.5" hidden="1">
      <c r="A437" s="27" t="s">
        <v>1009</v>
      </c>
      <c r="B437" s="114" t="s">
        <v>1010</v>
      </c>
      <c r="C437" s="26"/>
      <c r="D437" s="537"/>
      <c r="E437" s="28"/>
      <c r="F437" s="26"/>
      <c r="G437" s="26"/>
      <c r="H437" s="29"/>
      <c r="I437" s="29"/>
      <c r="J437" s="99"/>
    </row>
    <row r="438" spans="1:10" s="7" customFormat="1" ht="31.5" hidden="1">
      <c r="A438" s="27" t="s">
        <v>1011</v>
      </c>
      <c r="B438" s="114" t="s">
        <v>1012</v>
      </c>
      <c r="C438" s="26"/>
      <c r="D438" s="537"/>
      <c r="E438" s="28"/>
      <c r="F438" s="26"/>
      <c r="G438" s="26"/>
      <c r="H438" s="29"/>
      <c r="I438" s="29"/>
      <c r="J438" s="99"/>
    </row>
    <row r="439" spans="1:10" ht="31.5">
      <c r="A439" s="215" t="s">
        <v>1014</v>
      </c>
      <c r="B439" s="114" t="s">
        <v>1015</v>
      </c>
      <c r="C439" s="50" t="s">
        <v>1016</v>
      </c>
      <c r="D439" s="621">
        <v>2</v>
      </c>
      <c r="E439" s="23" t="s">
        <v>648</v>
      </c>
      <c r="F439" s="30"/>
      <c r="G439" s="156"/>
    </row>
    <row r="440" spans="1:10" ht="30">
      <c r="A440" s="215"/>
      <c r="B440" s="19"/>
      <c r="C440" s="50" t="s">
        <v>1017</v>
      </c>
      <c r="D440" s="621">
        <v>2</v>
      </c>
      <c r="E440" s="23" t="s">
        <v>271</v>
      </c>
      <c r="F440" s="30"/>
      <c r="G440" s="156"/>
    </row>
    <row r="441" spans="1:10" ht="45">
      <c r="A441" s="215"/>
      <c r="B441" s="19"/>
      <c r="C441" s="50" t="s">
        <v>2534</v>
      </c>
      <c r="D441" s="621">
        <v>2</v>
      </c>
      <c r="E441" s="23" t="s">
        <v>648</v>
      </c>
      <c r="F441" s="30"/>
      <c r="G441" s="156"/>
    </row>
    <row r="442" spans="1:10" ht="45">
      <c r="A442" s="215"/>
      <c r="B442" s="19"/>
      <c r="C442" s="50" t="s">
        <v>1019</v>
      </c>
      <c r="D442" s="621">
        <v>2</v>
      </c>
      <c r="E442" s="23" t="s">
        <v>540</v>
      </c>
      <c r="F442" s="30"/>
      <c r="G442" s="156"/>
    </row>
    <row r="443" spans="1:10" ht="30">
      <c r="A443" s="215"/>
      <c r="C443" s="223" t="s">
        <v>2535</v>
      </c>
      <c r="D443" s="621">
        <v>2</v>
      </c>
      <c r="E443" s="23" t="s">
        <v>648</v>
      </c>
      <c r="F443" s="30"/>
      <c r="G443" s="156"/>
    </row>
    <row r="444" spans="1:10" ht="47.25">
      <c r="A444" s="215" t="s">
        <v>1021</v>
      </c>
      <c r="B444" s="114" t="s">
        <v>1022</v>
      </c>
      <c r="C444" s="50" t="s">
        <v>1023</v>
      </c>
      <c r="D444" s="621">
        <v>2</v>
      </c>
      <c r="E444" s="23" t="s">
        <v>648</v>
      </c>
      <c r="F444" s="30"/>
      <c r="G444" s="156"/>
    </row>
    <row r="445" spans="1:10" ht="31.5">
      <c r="A445" s="215" t="s">
        <v>57</v>
      </c>
      <c r="B445" s="1133" t="s">
        <v>2536</v>
      </c>
      <c r="C445" s="997"/>
      <c r="D445" s="997"/>
      <c r="E445" s="997"/>
      <c r="F445" s="997"/>
      <c r="G445" s="998"/>
      <c r="H445" s="212">
        <f>SUM(D446:D448)</f>
        <v>2</v>
      </c>
      <c r="I445" s="212">
        <f>COUNT(D446:D448)*2</f>
        <v>2</v>
      </c>
    </row>
    <row r="446" spans="1:10" ht="63">
      <c r="A446" s="215" t="s">
        <v>1024</v>
      </c>
      <c r="B446" s="114" t="s">
        <v>2537</v>
      </c>
      <c r="C446" s="50" t="s">
        <v>2538</v>
      </c>
      <c r="D446" s="621">
        <v>2</v>
      </c>
      <c r="E446" s="23" t="s">
        <v>540</v>
      </c>
      <c r="F446" s="30"/>
      <c r="G446" s="156"/>
    </row>
    <row r="447" spans="1:10" s="7" customFormat="1" ht="63" hidden="1">
      <c r="A447" s="216" t="s">
        <v>1026</v>
      </c>
      <c r="B447" s="114" t="s">
        <v>2539</v>
      </c>
      <c r="C447" s="26"/>
      <c r="D447" s="537"/>
      <c r="E447" s="28"/>
      <c r="F447" s="26"/>
      <c r="G447" s="26"/>
      <c r="H447" s="29"/>
      <c r="I447" s="29"/>
      <c r="J447" s="99"/>
    </row>
    <row r="448" spans="1:10" s="7" customFormat="1" ht="47.25" hidden="1">
      <c r="A448" s="216" t="s">
        <v>1028</v>
      </c>
      <c r="B448" s="114" t="s">
        <v>2540</v>
      </c>
      <c r="C448" s="26"/>
      <c r="D448" s="537"/>
      <c r="E448" s="28"/>
      <c r="F448" s="26"/>
      <c r="G448" s="26"/>
      <c r="H448" s="29"/>
      <c r="I448" s="29"/>
      <c r="J448" s="99"/>
    </row>
    <row r="449" spans="1:10" s="7" customFormat="1" ht="34.5" hidden="1" customHeight="1">
      <c r="A449" s="255" t="s">
        <v>1953</v>
      </c>
      <c r="B449" s="1133" t="s">
        <v>1954</v>
      </c>
      <c r="C449" s="997"/>
      <c r="D449" s="997"/>
      <c r="E449" s="997"/>
      <c r="F449" s="997"/>
      <c r="G449" s="998"/>
      <c r="H449" s="29">
        <f>SUM(D450:D453)</f>
        <v>0</v>
      </c>
      <c r="I449" s="29">
        <f>COUNT(D450:D453)*2</f>
        <v>0</v>
      </c>
      <c r="J449" s="99"/>
    </row>
    <row r="450" spans="1:10" s="7" customFormat="1" ht="31.5" hidden="1">
      <c r="A450" s="216" t="s">
        <v>1955</v>
      </c>
      <c r="B450" s="114" t="s">
        <v>1956</v>
      </c>
      <c r="C450" s="26"/>
      <c r="D450" s="537"/>
      <c r="E450" s="28"/>
      <c r="F450" s="26"/>
      <c r="G450" s="26"/>
      <c r="H450" s="29"/>
      <c r="I450" s="29"/>
      <c r="J450" s="99"/>
    </row>
    <row r="451" spans="1:10" s="7" customFormat="1" ht="31.5" hidden="1">
      <c r="A451" s="216" t="s">
        <v>1036</v>
      </c>
      <c r="B451" s="114" t="s">
        <v>1957</v>
      </c>
      <c r="C451" s="26"/>
      <c r="D451" s="537"/>
      <c r="E451" s="28"/>
      <c r="F451" s="26"/>
      <c r="G451" s="26"/>
      <c r="H451" s="29"/>
      <c r="I451" s="29"/>
      <c r="J451" s="99"/>
    </row>
    <row r="452" spans="1:10" s="7" customFormat="1" ht="31.5" hidden="1">
      <c r="A452" s="216" t="s">
        <v>1038</v>
      </c>
      <c r="B452" s="114" t="s">
        <v>1958</v>
      </c>
      <c r="C452" s="26"/>
      <c r="D452" s="537"/>
      <c r="E452" s="28"/>
      <c r="F452" s="26"/>
      <c r="G452" s="26"/>
      <c r="H452" s="29"/>
      <c r="I452" s="29"/>
      <c r="J452" s="99"/>
    </row>
    <row r="453" spans="1:10" s="7" customFormat="1" ht="31.5" hidden="1">
      <c r="A453" s="216" t="s">
        <v>1040</v>
      </c>
      <c r="B453" s="114" t="s">
        <v>1959</v>
      </c>
      <c r="C453" s="26"/>
      <c r="D453" s="537"/>
      <c r="E453" s="28"/>
      <c r="F453" s="26"/>
      <c r="G453" s="26"/>
      <c r="H453" s="29"/>
      <c r="I453" s="29"/>
      <c r="J453" s="99"/>
    </row>
    <row r="454" spans="1:10" ht="31.5">
      <c r="A454" s="256" t="s">
        <v>1960</v>
      </c>
      <c r="B454" s="1133" t="s">
        <v>52</v>
      </c>
      <c r="C454" s="997"/>
      <c r="D454" s="997"/>
      <c r="E454" s="997"/>
      <c r="F454" s="997"/>
      <c r="G454" s="998"/>
      <c r="H454" s="212">
        <f>SUM(D455:D459)</f>
        <v>8</v>
      </c>
      <c r="I454" s="212">
        <f>COUNT(D455:D459)*2</f>
        <v>8</v>
      </c>
    </row>
    <row r="455" spans="1:10" ht="63">
      <c r="A455" s="215" t="s">
        <v>2541</v>
      </c>
      <c r="B455" s="114" t="s">
        <v>1043</v>
      </c>
      <c r="C455" s="19" t="s">
        <v>1044</v>
      </c>
      <c r="D455" s="621">
        <v>2</v>
      </c>
      <c r="E455" s="23" t="s">
        <v>420</v>
      </c>
      <c r="F455" s="30"/>
      <c r="G455" s="156"/>
    </row>
    <row r="456" spans="1:10" ht="30">
      <c r="A456" s="215"/>
      <c r="B456" s="114"/>
      <c r="C456" s="23" t="s">
        <v>1045</v>
      </c>
      <c r="D456" s="621">
        <v>2</v>
      </c>
      <c r="E456" s="76" t="s">
        <v>648</v>
      </c>
      <c r="G456" s="156"/>
    </row>
    <row r="457" spans="1:10" ht="60">
      <c r="A457" s="257" t="s">
        <v>1961</v>
      </c>
      <c r="B457" s="126" t="s">
        <v>1047</v>
      </c>
      <c r="C457" s="258" t="s">
        <v>2542</v>
      </c>
      <c r="D457" s="649">
        <v>2</v>
      </c>
      <c r="E457" s="69" t="s">
        <v>540</v>
      </c>
      <c r="F457" s="259" t="s">
        <v>2543</v>
      </c>
      <c r="G457" s="251"/>
    </row>
    <row r="458" spans="1:10" ht="45">
      <c r="A458" s="43"/>
      <c r="B458" s="114"/>
      <c r="C458" s="50" t="s">
        <v>2544</v>
      </c>
      <c r="D458" s="621">
        <v>2</v>
      </c>
      <c r="E458" s="23" t="s">
        <v>648</v>
      </c>
      <c r="F458" s="50" t="s">
        <v>2545</v>
      </c>
      <c r="G458" s="156"/>
    </row>
    <row r="459" spans="1:10" s="7" customFormat="1" ht="63" hidden="1">
      <c r="A459" s="32" t="s">
        <v>1054</v>
      </c>
      <c r="B459" s="126" t="s">
        <v>1059</v>
      </c>
      <c r="C459" s="127"/>
      <c r="D459" s="650"/>
      <c r="E459" s="34"/>
      <c r="F459" s="127"/>
      <c r="G459" s="127"/>
      <c r="H459" s="29"/>
      <c r="I459" s="29"/>
      <c r="J459" s="99"/>
    </row>
    <row r="460" spans="1:10" ht="21">
      <c r="A460" s="43"/>
      <c r="B460" s="1151" t="s">
        <v>2546</v>
      </c>
      <c r="C460" s="1152"/>
      <c r="D460" s="1152"/>
      <c r="E460" s="1152"/>
      <c r="F460" s="1152"/>
      <c r="G460" s="1152"/>
    </row>
    <row r="461" spans="1:10" ht="31.5">
      <c r="A461" s="263" t="s">
        <v>51</v>
      </c>
      <c r="B461" s="1148" t="s">
        <v>1966</v>
      </c>
      <c r="C461" s="1149"/>
      <c r="D461" s="1149"/>
      <c r="E461" s="1149"/>
      <c r="F461" s="1149"/>
      <c r="G461" s="1150"/>
      <c r="H461" s="212">
        <f>SUM(D462:D470)</f>
        <v>14</v>
      </c>
      <c r="I461" s="212">
        <f>COUNT(D462:D470)*2</f>
        <v>14</v>
      </c>
    </row>
    <row r="462" spans="1:10" ht="47.25">
      <c r="A462" s="215" t="s">
        <v>1060</v>
      </c>
      <c r="B462" s="114" t="s">
        <v>1061</v>
      </c>
      <c r="C462" s="114" t="s">
        <v>2547</v>
      </c>
      <c r="D462" s="621">
        <v>2</v>
      </c>
      <c r="E462" s="23" t="s">
        <v>653</v>
      </c>
      <c r="F462" s="30"/>
      <c r="G462" s="156"/>
    </row>
    <row r="463" spans="1:10" s="7" customFormat="1" ht="78.75" hidden="1">
      <c r="A463" s="27" t="s">
        <v>1062</v>
      </c>
      <c r="B463" s="114" t="s">
        <v>1967</v>
      </c>
      <c r="C463" s="26"/>
      <c r="D463" s="537"/>
      <c r="E463" s="28"/>
      <c r="F463" s="26"/>
      <c r="G463" s="26"/>
      <c r="H463" s="29"/>
      <c r="I463" s="29"/>
      <c r="J463" s="99"/>
    </row>
    <row r="464" spans="1:10" s="7" customFormat="1" ht="47.25" hidden="1">
      <c r="A464" s="27" t="s">
        <v>1064</v>
      </c>
      <c r="B464" s="114" t="s">
        <v>1968</v>
      </c>
      <c r="C464" s="26"/>
      <c r="D464" s="537"/>
      <c r="E464" s="28"/>
      <c r="F464" s="26"/>
      <c r="G464" s="26"/>
      <c r="H464" s="29"/>
      <c r="I464" s="29"/>
      <c r="J464" s="99"/>
    </row>
    <row r="465" spans="1:10" ht="78.75">
      <c r="A465" s="215" t="s">
        <v>1066</v>
      </c>
      <c r="B465" s="114" t="s">
        <v>1067</v>
      </c>
      <c r="C465" s="30" t="s">
        <v>2548</v>
      </c>
      <c r="D465" s="621">
        <v>2</v>
      </c>
      <c r="E465" s="23" t="s">
        <v>653</v>
      </c>
      <c r="F465" s="30"/>
      <c r="G465" s="156"/>
    </row>
    <row r="466" spans="1:10">
      <c r="A466" s="215"/>
      <c r="B466" s="114"/>
      <c r="C466" s="30" t="s">
        <v>2549</v>
      </c>
      <c r="D466" s="621">
        <v>2</v>
      </c>
      <c r="E466" s="23" t="s">
        <v>653</v>
      </c>
      <c r="F466" s="30"/>
      <c r="G466" s="156"/>
    </row>
    <row r="467" spans="1:10" ht="30">
      <c r="A467" s="215"/>
      <c r="B467" s="114"/>
      <c r="C467" s="30" t="s">
        <v>2550</v>
      </c>
      <c r="D467" s="621">
        <v>2</v>
      </c>
      <c r="E467" s="23" t="s">
        <v>653</v>
      </c>
      <c r="F467" s="30"/>
      <c r="G467" s="156"/>
    </row>
    <row r="468" spans="1:10">
      <c r="A468" s="215"/>
      <c r="B468" s="114"/>
      <c r="C468" s="30" t="s">
        <v>2551</v>
      </c>
      <c r="D468" s="621">
        <v>2</v>
      </c>
      <c r="E468" s="23" t="s">
        <v>653</v>
      </c>
      <c r="F468" s="30"/>
      <c r="G468" s="156"/>
    </row>
    <row r="469" spans="1:10">
      <c r="A469" s="215"/>
      <c r="B469" s="114"/>
      <c r="C469" s="30" t="s">
        <v>2552</v>
      </c>
      <c r="D469" s="621">
        <v>2</v>
      </c>
      <c r="E469" s="23" t="s">
        <v>653</v>
      </c>
      <c r="F469" s="30"/>
      <c r="G469" s="156"/>
    </row>
    <row r="470" spans="1:10" ht="47.25">
      <c r="A470" s="215" t="s">
        <v>1068</v>
      </c>
      <c r="B470" s="114" t="s">
        <v>1069</v>
      </c>
      <c r="C470" s="30" t="s">
        <v>2553</v>
      </c>
      <c r="D470" s="621">
        <v>2</v>
      </c>
      <c r="E470" s="23" t="s">
        <v>653</v>
      </c>
      <c r="F470" s="50" t="s">
        <v>2554</v>
      </c>
      <c r="G470" s="156"/>
    </row>
    <row r="471" spans="1:10" s="7" customFormat="1" ht="45" hidden="1">
      <c r="A471" s="27" t="s">
        <v>1070</v>
      </c>
      <c r="B471" s="30" t="s">
        <v>1071</v>
      </c>
      <c r="C471" s="26"/>
      <c r="D471" s="537"/>
      <c r="E471" s="28"/>
      <c r="F471" s="26"/>
      <c r="G471" s="26"/>
      <c r="H471" s="29"/>
      <c r="I471" s="29"/>
      <c r="J471" s="99"/>
    </row>
    <row r="472" spans="1:10" s="7" customFormat="1" ht="46.5" hidden="1" customHeight="1">
      <c r="A472" s="255" t="s">
        <v>49</v>
      </c>
      <c r="B472" s="1133" t="s">
        <v>1969</v>
      </c>
      <c r="C472" s="997"/>
      <c r="D472" s="997"/>
      <c r="E472" s="997"/>
      <c r="F472" s="997"/>
      <c r="G472" s="998"/>
      <c r="H472" s="29">
        <f>SUM(D473:D483)</f>
        <v>0</v>
      </c>
      <c r="I472" s="29">
        <f>COUNT(D473:D483)*2</f>
        <v>0</v>
      </c>
      <c r="J472" s="99"/>
    </row>
    <row r="473" spans="1:10" s="7" customFormat="1" ht="75" hidden="1">
      <c r="A473" s="27" t="s">
        <v>1072</v>
      </c>
      <c r="B473" s="23" t="s">
        <v>1970</v>
      </c>
      <c r="C473" s="28"/>
      <c r="D473" s="52"/>
      <c r="E473" s="28"/>
      <c r="F473" s="28"/>
      <c r="G473" s="479"/>
      <c r="H473" s="29"/>
      <c r="I473" s="29"/>
      <c r="J473" s="99"/>
    </row>
    <row r="474" spans="1:10" s="7" customFormat="1" ht="45" hidden="1">
      <c r="A474" s="27" t="s">
        <v>1073</v>
      </c>
      <c r="B474" s="23" t="s">
        <v>1981</v>
      </c>
      <c r="C474" s="28"/>
      <c r="D474" s="52"/>
      <c r="E474" s="28"/>
      <c r="F474" s="28"/>
      <c r="G474" s="479"/>
      <c r="H474" s="29"/>
      <c r="I474" s="29"/>
      <c r="J474" s="99"/>
    </row>
    <row r="475" spans="1:10" s="7" customFormat="1" ht="45" hidden="1">
      <c r="A475" s="27" t="s">
        <v>1075</v>
      </c>
      <c r="B475" s="172" t="s">
        <v>1991</v>
      </c>
      <c r="C475" s="28"/>
      <c r="D475" s="52"/>
      <c r="E475" s="28"/>
      <c r="F475" s="28"/>
      <c r="G475" s="479"/>
      <c r="H475" s="29"/>
      <c r="I475" s="29"/>
      <c r="J475" s="99"/>
    </row>
    <row r="476" spans="1:10" s="7" customFormat="1" ht="45" hidden="1">
      <c r="A476" s="27" t="s">
        <v>1076</v>
      </c>
      <c r="B476" s="23" t="s">
        <v>1074</v>
      </c>
      <c r="C476" s="28"/>
      <c r="D476" s="52"/>
      <c r="E476" s="28"/>
      <c r="F476" s="28"/>
      <c r="G476" s="479"/>
      <c r="H476" s="29"/>
      <c r="I476" s="29"/>
      <c r="J476" s="99"/>
    </row>
    <row r="477" spans="1:10" s="7" customFormat="1" ht="60" hidden="1">
      <c r="A477" s="27" t="s">
        <v>2001</v>
      </c>
      <c r="B477" s="23" t="s">
        <v>2002</v>
      </c>
      <c r="C477" s="28"/>
      <c r="D477" s="52"/>
      <c r="E477" s="28"/>
      <c r="F477" s="28"/>
      <c r="G477" s="479"/>
      <c r="H477" s="29"/>
      <c r="I477" s="29"/>
      <c r="J477" s="99"/>
    </row>
    <row r="478" spans="1:10" s="7" customFormat="1" ht="45" hidden="1">
      <c r="A478" s="27" t="s">
        <v>2007</v>
      </c>
      <c r="B478" s="23" t="s">
        <v>2008</v>
      </c>
      <c r="C478" s="28"/>
      <c r="D478" s="52"/>
      <c r="E478" s="28"/>
      <c r="F478" s="28"/>
      <c r="G478" s="479"/>
      <c r="H478" s="29"/>
      <c r="I478" s="29"/>
      <c r="J478" s="99"/>
    </row>
    <row r="479" spans="1:10" s="7" customFormat="1" ht="45" hidden="1">
      <c r="A479" s="27" t="s">
        <v>2019</v>
      </c>
      <c r="B479" s="23" t="s">
        <v>2020</v>
      </c>
      <c r="C479" s="28"/>
      <c r="D479" s="52"/>
      <c r="E479" s="28"/>
      <c r="F479" s="28"/>
      <c r="G479" s="479"/>
      <c r="H479" s="29"/>
      <c r="I479" s="29"/>
      <c r="J479" s="99"/>
    </row>
    <row r="480" spans="1:10" s="7" customFormat="1" ht="45" hidden="1">
      <c r="A480" s="27" t="s">
        <v>2024</v>
      </c>
      <c r="B480" s="23" t="s">
        <v>2025</v>
      </c>
      <c r="C480" s="28"/>
      <c r="D480" s="52"/>
      <c r="E480" s="28"/>
      <c r="F480" s="28"/>
      <c r="G480" s="479"/>
      <c r="H480" s="29"/>
      <c r="I480" s="29"/>
      <c r="J480" s="99"/>
    </row>
    <row r="481" spans="1:10" s="7" customFormat="1" ht="30" hidden="1">
      <c r="A481" s="27" t="s">
        <v>2032</v>
      </c>
      <c r="B481" s="23" t="s">
        <v>2033</v>
      </c>
      <c r="C481" s="28"/>
      <c r="D481" s="52"/>
      <c r="E481" s="28"/>
      <c r="F481" s="28"/>
      <c r="G481" s="479"/>
      <c r="H481" s="29"/>
      <c r="I481" s="29"/>
      <c r="J481" s="99"/>
    </row>
    <row r="482" spans="1:10" s="7" customFormat="1" ht="45" hidden="1">
      <c r="A482" s="27" t="s">
        <v>2036</v>
      </c>
      <c r="B482" s="23" t="s">
        <v>2037</v>
      </c>
      <c r="C482" s="28"/>
      <c r="D482" s="52"/>
      <c r="E482" s="28"/>
      <c r="F482" s="28"/>
      <c r="G482" s="479"/>
      <c r="H482" s="29"/>
      <c r="I482" s="29"/>
      <c r="J482" s="99"/>
    </row>
    <row r="483" spans="1:10" s="7" customFormat="1" ht="60" hidden="1">
      <c r="A483" s="27" t="s">
        <v>2044</v>
      </c>
      <c r="B483" s="23" t="s">
        <v>2045</v>
      </c>
      <c r="C483" s="28"/>
      <c r="D483" s="52"/>
      <c r="E483" s="28"/>
      <c r="F483" s="28"/>
      <c r="G483" s="479"/>
      <c r="H483" s="29"/>
      <c r="I483" s="29"/>
      <c r="J483" s="99"/>
    </row>
    <row r="484" spans="1:10" ht="31.5">
      <c r="A484" s="256" t="s">
        <v>47</v>
      </c>
      <c r="B484" s="1133" t="s">
        <v>2048</v>
      </c>
      <c r="C484" s="997"/>
      <c r="D484" s="997"/>
      <c r="E484" s="997"/>
      <c r="F484" s="997"/>
      <c r="G484" s="998"/>
      <c r="H484" s="212">
        <f>SUM(D485:D494)</f>
        <v>20</v>
      </c>
      <c r="I484" s="212">
        <f>COUNT(D485:D494)*2</f>
        <v>20</v>
      </c>
    </row>
    <row r="485" spans="1:10" ht="90">
      <c r="A485" s="215" t="s">
        <v>1077</v>
      </c>
      <c r="B485" s="23" t="s">
        <v>2049</v>
      </c>
      <c r="C485" s="229" t="s">
        <v>2555</v>
      </c>
      <c r="D485" s="651">
        <v>2</v>
      </c>
      <c r="E485" s="245" t="s">
        <v>540</v>
      </c>
      <c r="F485" s="229" t="s">
        <v>2556</v>
      </c>
      <c r="G485" s="461" t="s">
        <v>6635</v>
      </c>
    </row>
    <row r="486" spans="1:10" ht="105">
      <c r="A486" s="215"/>
      <c r="B486" s="114"/>
      <c r="C486" s="264" t="s">
        <v>2557</v>
      </c>
      <c r="D486" s="651">
        <v>2</v>
      </c>
      <c r="E486" s="245" t="s">
        <v>424</v>
      </c>
      <c r="F486" s="229" t="s">
        <v>2558</v>
      </c>
      <c r="G486" s="461"/>
    </row>
    <row r="487" spans="1:10" ht="90">
      <c r="A487" s="215"/>
      <c r="B487" s="114"/>
      <c r="C487" s="229" t="s">
        <v>2559</v>
      </c>
      <c r="D487" s="651">
        <v>2</v>
      </c>
      <c r="E487" s="245" t="s">
        <v>424</v>
      </c>
      <c r="F487" s="229" t="s">
        <v>2560</v>
      </c>
      <c r="G487" s="461"/>
    </row>
    <row r="488" spans="1:10" ht="105">
      <c r="A488" s="215" t="s">
        <v>1078</v>
      </c>
      <c r="B488" s="23" t="s">
        <v>2058</v>
      </c>
      <c r="C488" s="20" t="s">
        <v>2059</v>
      </c>
      <c r="D488" s="534">
        <v>2</v>
      </c>
      <c r="E488" s="28" t="s">
        <v>432</v>
      </c>
      <c r="F488" s="23" t="s">
        <v>2060</v>
      </c>
      <c r="G488" s="461"/>
    </row>
    <row r="489" spans="1:10" ht="45">
      <c r="A489" s="215" t="s">
        <v>1079</v>
      </c>
      <c r="B489" s="23" t="s">
        <v>2061</v>
      </c>
      <c r="C489" s="20" t="s">
        <v>2062</v>
      </c>
      <c r="D489" s="534">
        <v>2</v>
      </c>
      <c r="E489" s="28" t="s">
        <v>540</v>
      </c>
      <c r="F489" s="23" t="s">
        <v>2063</v>
      </c>
      <c r="G489" s="461"/>
    </row>
    <row r="490" spans="1:10" ht="30">
      <c r="A490" s="215"/>
      <c r="B490" s="23"/>
      <c r="C490" s="20" t="s">
        <v>2064</v>
      </c>
      <c r="D490" s="534">
        <v>2</v>
      </c>
      <c r="E490" s="28" t="s">
        <v>2051</v>
      </c>
      <c r="F490" s="23"/>
      <c r="G490" s="461"/>
    </row>
    <row r="491" spans="1:10" ht="45">
      <c r="A491" s="215"/>
      <c r="B491" s="23"/>
      <c r="C491" s="20" t="s">
        <v>2065</v>
      </c>
      <c r="D491" s="534">
        <v>2</v>
      </c>
      <c r="E491" s="28" t="s">
        <v>2051</v>
      </c>
      <c r="F491" s="23"/>
      <c r="G491" s="461"/>
    </row>
    <row r="492" spans="1:10" ht="60">
      <c r="A492" s="215" t="s">
        <v>1080</v>
      </c>
      <c r="B492" s="23" t="s">
        <v>2067</v>
      </c>
      <c r="C492" s="50" t="s">
        <v>2068</v>
      </c>
      <c r="D492" s="651">
        <v>2</v>
      </c>
      <c r="E492" s="71" t="s">
        <v>540</v>
      </c>
      <c r="F492" s="30"/>
      <c r="G492" s="461"/>
    </row>
    <row r="493" spans="1:10" ht="60">
      <c r="A493" s="215" t="s">
        <v>1081</v>
      </c>
      <c r="B493" s="23" t="s">
        <v>6226</v>
      </c>
      <c r="C493" s="229" t="s">
        <v>2561</v>
      </c>
      <c r="D493" s="619">
        <v>2</v>
      </c>
      <c r="E493" s="30"/>
      <c r="F493" s="30"/>
      <c r="G493" s="461"/>
    </row>
    <row r="494" spans="1:10" ht="60">
      <c r="A494" s="215" t="s">
        <v>6224</v>
      </c>
      <c r="B494" s="116" t="s">
        <v>1082</v>
      </c>
      <c r="C494" s="229" t="s">
        <v>2562</v>
      </c>
      <c r="D494" s="651">
        <v>2</v>
      </c>
      <c r="E494" s="71" t="s">
        <v>934</v>
      </c>
      <c r="F494" s="30"/>
      <c r="G494" s="461"/>
    </row>
    <row r="495" spans="1:10" ht="31.5">
      <c r="A495" s="256" t="s">
        <v>45</v>
      </c>
      <c r="B495" s="1133" t="s">
        <v>44</v>
      </c>
      <c r="C495" s="997"/>
      <c r="D495" s="997"/>
      <c r="E495" s="997"/>
      <c r="F495" s="997"/>
      <c r="G495" s="998"/>
      <c r="H495" s="212">
        <f>SUM(D496:D505)</f>
        <v>4</v>
      </c>
      <c r="I495" s="212">
        <f>COUNT(D496:D505)*2</f>
        <v>4</v>
      </c>
    </row>
    <row r="496" spans="1:10" ht="37.15" customHeight="1">
      <c r="A496" s="43" t="s">
        <v>1083</v>
      </c>
      <c r="B496" s="114" t="s">
        <v>1084</v>
      </c>
      <c r="C496" s="30" t="s">
        <v>2563</v>
      </c>
      <c r="D496" s="621">
        <v>2</v>
      </c>
      <c r="E496" s="23" t="s">
        <v>648</v>
      </c>
      <c r="F496" s="30" t="s">
        <v>2564</v>
      </c>
      <c r="G496" s="156"/>
    </row>
    <row r="497" spans="1:10" s="7" customFormat="1" ht="60" hidden="1">
      <c r="A497" s="27" t="s">
        <v>1085</v>
      </c>
      <c r="B497" s="30" t="s">
        <v>1086</v>
      </c>
      <c r="C497" s="26"/>
      <c r="D497" s="537"/>
      <c r="E497" s="28"/>
      <c r="F497" s="26"/>
      <c r="G497" s="26"/>
      <c r="H497" s="29"/>
      <c r="I497" s="29"/>
      <c r="J497" s="99"/>
    </row>
    <row r="498" spans="1:10" ht="89.65" customHeight="1">
      <c r="A498" s="43" t="s">
        <v>1087</v>
      </c>
      <c r="B498" s="114" t="s">
        <v>1088</v>
      </c>
      <c r="C498" s="161" t="s">
        <v>2565</v>
      </c>
      <c r="D498" s="621">
        <v>2</v>
      </c>
      <c r="E498" s="55" t="s">
        <v>540</v>
      </c>
      <c r="F498" s="161" t="s">
        <v>2566</v>
      </c>
      <c r="G498" s="156"/>
    </row>
    <row r="499" spans="1:10" s="7" customFormat="1" ht="31.5" hidden="1">
      <c r="A499" s="27" t="s">
        <v>1089</v>
      </c>
      <c r="B499" s="114" t="s">
        <v>6227</v>
      </c>
      <c r="C499" s="26"/>
      <c r="D499" s="537"/>
      <c r="E499" s="28"/>
      <c r="F499" s="26"/>
      <c r="G499" s="26"/>
      <c r="H499" s="29"/>
      <c r="I499" s="29"/>
      <c r="J499" s="99"/>
    </row>
    <row r="500" spans="1:10" s="7" customFormat="1" ht="31.5" hidden="1">
      <c r="A500" s="27" t="s">
        <v>1090</v>
      </c>
      <c r="B500" s="114" t="s">
        <v>6228</v>
      </c>
      <c r="C500" s="26"/>
      <c r="D500" s="537"/>
      <c r="E500" s="28"/>
      <c r="F500" s="26"/>
      <c r="G500" s="26"/>
      <c r="H500" s="29"/>
      <c r="I500" s="29"/>
      <c r="J500" s="99"/>
    </row>
    <row r="501" spans="1:10" s="7" customFormat="1" ht="31.5" hidden="1">
      <c r="A501" s="27" t="s">
        <v>1092</v>
      </c>
      <c r="B501" s="19" t="s">
        <v>6229</v>
      </c>
      <c r="C501" s="26"/>
      <c r="D501" s="537"/>
      <c r="E501" s="28"/>
      <c r="F501" s="26"/>
      <c r="G501" s="26"/>
      <c r="H501" s="29"/>
      <c r="I501" s="29"/>
      <c r="J501" s="99"/>
    </row>
    <row r="502" spans="1:10" s="7" customFormat="1" ht="47.25" hidden="1">
      <c r="A502" s="27" t="s">
        <v>1094</v>
      </c>
      <c r="B502" s="114" t="s">
        <v>1091</v>
      </c>
      <c r="C502" s="26"/>
      <c r="D502" s="537"/>
      <c r="E502" s="28"/>
      <c r="F502" s="26"/>
      <c r="G502" s="26"/>
      <c r="H502" s="29"/>
      <c r="I502" s="29"/>
      <c r="J502" s="99"/>
    </row>
    <row r="503" spans="1:10" s="7" customFormat="1" ht="63" hidden="1">
      <c r="A503" s="27" t="s">
        <v>3447</v>
      </c>
      <c r="B503" s="114" t="s">
        <v>1093</v>
      </c>
      <c r="C503" s="26"/>
      <c r="D503" s="537"/>
      <c r="E503" s="28"/>
      <c r="F503" s="26"/>
      <c r="G503" s="26"/>
      <c r="H503" s="29"/>
      <c r="I503" s="29"/>
      <c r="J503" s="99"/>
    </row>
    <row r="504" spans="1:10" s="7" customFormat="1" ht="31.5" hidden="1">
      <c r="A504" s="27" t="s">
        <v>3448</v>
      </c>
      <c r="B504" s="114" t="s">
        <v>1095</v>
      </c>
      <c r="C504" s="26"/>
      <c r="D504" s="537"/>
      <c r="E504" s="28"/>
      <c r="F504" s="26"/>
      <c r="G504" s="26"/>
      <c r="H504" s="29"/>
      <c r="I504" s="29"/>
      <c r="J504" s="99"/>
    </row>
    <row r="505" spans="1:10" s="7" customFormat="1" ht="47.25" hidden="1">
      <c r="A505" s="27" t="s">
        <v>6231</v>
      </c>
      <c r="B505" s="19" t="s">
        <v>6232</v>
      </c>
      <c r="C505" s="26"/>
      <c r="D505" s="537"/>
      <c r="E505" s="28"/>
      <c r="F505" s="26"/>
      <c r="G505" s="327"/>
      <c r="H505" s="29"/>
      <c r="I505" s="29"/>
      <c r="J505" s="99"/>
    </row>
    <row r="506" spans="1:10" s="7" customFormat="1" ht="37.5" hidden="1" customHeight="1">
      <c r="A506" s="255" t="s">
        <v>43</v>
      </c>
      <c r="B506" s="1133" t="s">
        <v>2070</v>
      </c>
      <c r="C506" s="997"/>
      <c r="D506" s="997"/>
      <c r="E506" s="997"/>
      <c r="F506" s="997"/>
      <c r="G506" s="998"/>
      <c r="H506" s="29">
        <f>SUM(D507:D512)</f>
        <v>0</v>
      </c>
      <c r="I506" s="29">
        <f>COUNT(D507:D512)*2</f>
        <v>0</v>
      </c>
      <c r="J506" s="99"/>
    </row>
    <row r="507" spans="1:10" s="7" customFormat="1" ht="31.5" hidden="1">
      <c r="A507" s="27" t="s">
        <v>1096</v>
      </c>
      <c r="B507" s="114" t="s">
        <v>1097</v>
      </c>
      <c r="C507" s="26"/>
      <c r="D507" s="537"/>
      <c r="E507" s="28"/>
      <c r="F507" s="26"/>
      <c r="G507" s="26"/>
      <c r="H507" s="29"/>
      <c r="I507" s="29"/>
      <c r="J507" s="99"/>
    </row>
    <row r="508" spans="1:10" s="7" customFormat="1" ht="47.25" hidden="1">
      <c r="A508" s="27" t="s">
        <v>1098</v>
      </c>
      <c r="B508" s="114" t="s">
        <v>2071</v>
      </c>
      <c r="C508" s="26"/>
      <c r="D508" s="537"/>
      <c r="E508" s="28"/>
      <c r="F508" s="26"/>
      <c r="G508" s="26"/>
      <c r="H508" s="29"/>
      <c r="I508" s="29"/>
      <c r="J508" s="99"/>
    </row>
    <row r="509" spans="1:10" s="7" customFormat="1" ht="31.5" hidden="1">
      <c r="A509" s="27" t="s">
        <v>1100</v>
      </c>
      <c r="B509" s="114" t="s">
        <v>2072</v>
      </c>
      <c r="C509" s="26"/>
      <c r="D509" s="537"/>
      <c r="E509" s="28"/>
      <c r="F509" s="26"/>
      <c r="G509" s="26"/>
      <c r="H509" s="29"/>
      <c r="I509" s="29"/>
      <c r="J509" s="99"/>
    </row>
    <row r="510" spans="1:10" s="7" customFormat="1" ht="47.25" hidden="1">
      <c r="A510" s="27" t="s">
        <v>1102</v>
      </c>
      <c r="B510" s="114" t="s">
        <v>2073</v>
      </c>
      <c r="C510" s="26"/>
      <c r="D510" s="537"/>
      <c r="E510" s="28"/>
      <c r="F510" s="26"/>
      <c r="G510" s="26"/>
      <c r="H510" s="29"/>
      <c r="I510" s="29"/>
      <c r="J510" s="99"/>
    </row>
    <row r="511" spans="1:10" s="7" customFormat="1" ht="47.25" hidden="1">
      <c r="A511" s="27" t="s">
        <v>1104</v>
      </c>
      <c r="B511" s="114" t="s">
        <v>2074</v>
      </c>
      <c r="C511" s="26"/>
      <c r="D511" s="537"/>
      <c r="E511" s="28"/>
      <c r="F511" s="26"/>
      <c r="G511" s="26"/>
      <c r="H511" s="29"/>
      <c r="I511" s="29"/>
      <c r="J511" s="99"/>
    </row>
    <row r="512" spans="1:10" s="7" customFormat="1" ht="47.25" hidden="1">
      <c r="A512" s="27" t="s">
        <v>1106</v>
      </c>
      <c r="B512" s="114" t="s">
        <v>2075</v>
      </c>
      <c r="C512" s="26"/>
      <c r="D512" s="537"/>
      <c r="E512" s="28"/>
      <c r="F512" s="26"/>
      <c r="G512" s="26"/>
      <c r="H512" s="29"/>
      <c r="I512" s="29"/>
      <c r="J512" s="99"/>
    </row>
    <row r="513" spans="1:10" s="7" customFormat="1" ht="33" hidden="1" customHeight="1">
      <c r="A513" s="255" t="s">
        <v>41</v>
      </c>
      <c r="B513" s="1133" t="s">
        <v>2076</v>
      </c>
      <c r="C513" s="997"/>
      <c r="D513" s="997"/>
      <c r="E513" s="997"/>
      <c r="F513" s="997"/>
      <c r="G513" s="998"/>
      <c r="H513" s="29">
        <f>SUM(D514:D517)</f>
        <v>0</v>
      </c>
      <c r="I513" s="29">
        <f>COUNT(D514:D517)*2</f>
        <v>0</v>
      </c>
      <c r="J513" s="99"/>
    </row>
    <row r="514" spans="1:10" s="7" customFormat="1" ht="31.5" hidden="1">
      <c r="A514" s="27" t="s">
        <v>1108</v>
      </c>
      <c r="B514" s="114" t="s">
        <v>2077</v>
      </c>
      <c r="C514" s="26"/>
      <c r="D514" s="537"/>
      <c r="E514" s="28"/>
      <c r="F514" s="26"/>
      <c r="G514" s="26"/>
      <c r="H514" s="29"/>
      <c r="I514" s="29"/>
      <c r="J514" s="99"/>
    </row>
    <row r="515" spans="1:10" s="7" customFormat="1" ht="31.5" hidden="1">
      <c r="A515" s="27" t="s">
        <v>1110</v>
      </c>
      <c r="B515" s="114" t="s">
        <v>2078</v>
      </c>
      <c r="C515" s="26"/>
      <c r="D515" s="537"/>
      <c r="E515" s="28"/>
      <c r="F515" s="26"/>
      <c r="G515" s="26"/>
      <c r="H515" s="29"/>
      <c r="I515" s="29"/>
      <c r="J515" s="99"/>
    </row>
    <row r="516" spans="1:10" s="7" customFormat="1" ht="31.5" hidden="1">
      <c r="A516" s="27" t="s">
        <v>1112</v>
      </c>
      <c r="B516" s="114" t="s">
        <v>2079</v>
      </c>
      <c r="C516" s="26"/>
      <c r="D516" s="537"/>
      <c r="E516" s="28"/>
      <c r="F516" s="26"/>
      <c r="G516" s="26"/>
      <c r="H516" s="29"/>
      <c r="I516" s="29"/>
      <c r="J516" s="99"/>
    </row>
    <row r="517" spans="1:10" s="7" customFormat="1" ht="31.5" hidden="1">
      <c r="A517" s="27" t="s">
        <v>1114</v>
      </c>
      <c r="B517" s="114" t="s">
        <v>2080</v>
      </c>
      <c r="C517" s="26"/>
      <c r="D517" s="537"/>
      <c r="E517" s="28"/>
      <c r="F517" s="26"/>
      <c r="G517" s="26"/>
      <c r="H517" s="29"/>
      <c r="I517" s="29"/>
      <c r="J517" s="99"/>
    </row>
    <row r="518" spans="1:10" s="7" customFormat="1" ht="21" hidden="1">
      <c r="A518" s="265"/>
      <c r="B518" s="1072" t="s">
        <v>2567</v>
      </c>
      <c r="C518" s="1074"/>
      <c r="D518" s="1074"/>
      <c r="E518" s="1074"/>
      <c r="F518" s="1074"/>
      <c r="G518" s="1074"/>
      <c r="H518" s="29"/>
      <c r="I518" s="29"/>
      <c r="J518" s="99"/>
    </row>
    <row r="519" spans="1:10" s="7" customFormat="1" ht="18" hidden="1" customHeight="1">
      <c r="A519" s="255" t="s">
        <v>39</v>
      </c>
      <c r="B519" s="1133" t="s">
        <v>2081</v>
      </c>
      <c r="C519" s="997"/>
      <c r="D519" s="997"/>
      <c r="E519" s="997"/>
      <c r="F519" s="997"/>
      <c r="G519" s="998"/>
      <c r="H519" s="29">
        <f>SUM(D520:D529)</f>
        <v>0</v>
      </c>
      <c r="I519" s="29">
        <f>COUNT(D520:D529)*2</f>
        <v>0</v>
      </c>
      <c r="J519" s="99"/>
    </row>
    <row r="520" spans="1:10" s="7" customFormat="1" ht="63" hidden="1">
      <c r="A520" s="27" t="s">
        <v>1116</v>
      </c>
      <c r="B520" s="114" t="s">
        <v>293</v>
      </c>
      <c r="C520" s="26"/>
      <c r="D520" s="537"/>
      <c r="E520" s="28"/>
      <c r="F520" s="26"/>
      <c r="G520" s="26"/>
      <c r="H520" s="29"/>
      <c r="I520" s="29"/>
      <c r="J520" s="99"/>
    </row>
    <row r="521" spans="1:10" s="7" customFormat="1" ht="47.25" hidden="1">
      <c r="A521" s="27" t="s">
        <v>1118</v>
      </c>
      <c r="B521" s="114" t="s">
        <v>295</v>
      </c>
      <c r="C521" s="26"/>
      <c r="D521" s="537"/>
      <c r="E521" s="28"/>
      <c r="F521" s="26"/>
      <c r="G521" s="26"/>
      <c r="H521" s="29"/>
      <c r="I521" s="29"/>
      <c r="J521" s="99"/>
    </row>
    <row r="522" spans="1:10" s="7" customFormat="1" ht="47.25" hidden="1">
      <c r="A522" s="27" t="s">
        <v>1120</v>
      </c>
      <c r="B522" s="114" t="s">
        <v>297</v>
      </c>
      <c r="C522" s="26"/>
      <c r="D522" s="537"/>
      <c r="E522" s="28"/>
      <c r="F522" s="26"/>
      <c r="G522" s="26"/>
      <c r="H522" s="29"/>
      <c r="I522" s="29"/>
      <c r="J522" s="99"/>
    </row>
    <row r="523" spans="1:10" s="7" customFormat="1" ht="47.25" hidden="1">
      <c r="A523" s="27" t="s">
        <v>1122</v>
      </c>
      <c r="B523" s="114" t="s">
        <v>299</v>
      </c>
      <c r="C523" s="26"/>
      <c r="D523" s="537"/>
      <c r="E523" s="28"/>
      <c r="F523" s="26"/>
      <c r="G523" s="26"/>
      <c r="H523" s="29"/>
      <c r="I523" s="29"/>
      <c r="J523" s="99"/>
    </row>
    <row r="524" spans="1:10" s="7" customFormat="1" ht="47.25" hidden="1">
      <c r="A524" s="27" t="s">
        <v>1124</v>
      </c>
      <c r="B524" s="114" t="s">
        <v>2082</v>
      </c>
      <c r="C524" s="26"/>
      <c r="D524" s="537"/>
      <c r="E524" s="28"/>
      <c r="F524" s="26"/>
      <c r="G524" s="26"/>
      <c r="H524" s="29"/>
      <c r="I524" s="29"/>
      <c r="J524" s="99"/>
    </row>
    <row r="525" spans="1:10" s="7" customFormat="1" ht="47.25" hidden="1">
      <c r="A525" s="27" t="s">
        <v>1126</v>
      </c>
      <c r="B525" s="114" t="s">
        <v>303</v>
      </c>
      <c r="C525" s="26"/>
      <c r="D525" s="537"/>
      <c r="E525" s="28"/>
      <c r="F525" s="26"/>
      <c r="G525" s="26"/>
      <c r="H525" s="29"/>
      <c r="I525" s="29"/>
      <c r="J525" s="99"/>
    </row>
    <row r="526" spans="1:10" s="7" customFormat="1" ht="47.25" hidden="1">
      <c r="A526" s="27" t="s">
        <v>1128</v>
      </c>
      <c r="B526" s="114" t="s">
        <v>305</v>
      </c>
      <c r="C526" s="26"/>
      <c r="D526" s="537"/>
      <c r="E526" s="28"/>
      <c r="F526" s="26"/>
      <c r="G526" s="26"/>
      <c r="H526" s="29"/>
      <c r="I526" s="29"/>
      <c r="J526" s="99"/>
    </row>
    <row r="527" spans="1:10" s="7" customFormat="1" ht="78.75" hidden="1">
      <c r="A527" s="27" t="s">
        <v>1130</v>
      </c>
      <c r="B527" s="114" t="s">
        <v>2083</v>
      </c>
      <c r="C527" s="26"/>
      <c r="D527" s="537"/>
      <c r="E527" s="28"/>
      <c r="F527" s="26"/>
      <c r="G527" s="26"/>
      <c r="H527" s="29"/>
      <c r="I527" s="29"/>
      <c r="J527" s="99"/>
    </row>
    <row r="528" spans="1:10" s="7" customFormat="1" ht="47.25" hidden="1">
      <c r="A528" s="27" t="s">
        <v>1132</v>
      </c>
      <c r="B528" s="114" t="s">
        <v>2084</v>
      </c>
      <c r="C528" s="26"/>
      <c r="D528" s="537"/>
      <c r="E528" s="28"/>
      <c r="F528" s="26"/>
      <c r="G528" s="26"/>
      <c r="H528" s="29"/>
      <c r="I528" s="29"/>
      <c r="J528" s="99"/>
    </row>
    <row r="529" spans="1:10" s="7" customFormat="1" ht="47.25" hidden="1">
      <c r="A529" s="27" t="s">
        <v>1134</v>
      </c>
      <c r="B529" s="114" t="s">
        <v>2085</v>
      </c>
      <c r="C529" s="262"/>
      <c r="D529" s="537"/>
      <c r="E529" s="28"/>
      <c r="F529" s="26"/>
      <c r="G529" s="26"/>
      <c r="H529" s="29"/>
      <c r="I529" s="29"/>
      <c r="J529" s="99"/>
    </row>
    <row r="530" spans="1:10" ht="21">
      <c r="A530" s="266"/>
      <c r="B530" s="1145" t="s">
        <v>1136</v>
      </c>
      <c r="C530" s="1146"/>
      <c r="D530" s="1146"/>
      <c r="E530" s="1146"/>
      <c r="F530" s="1146"/>
      <c r="G530" s="1146"/>
      <c r="H530" s="212">
        <f>H531+H539+H549+H554+H564+H575</f>
        <v>98</v>
      </c>
      <c r="I530" s="212">
        <f>I531+I539+I549+I554+I564+I575</f>
        <v>98</v>
      </c>
    </row>
    <row r="531" spans="1:10" ht="18.75">
      <c r="A531" s="3" t="s">
        <v>2086</v>
      </c>
      <c r="B531" s="1133" t="s">
        <v>2087</v>
      </c>
      <c r="C531" s="997"/>
      <c r="D531" s="997"/>
      <c r="E531" s="997"/>
      <c r="F531" s="997"/>
      <c r="G531" s="998"/>
      <c r="H531" s="212">
        <f>SUM(D532:D538)</f>
        <v>10</v>
      </c>
      <c r="I531" s="212">
        <f>COUNT(D532:D538)*2</f>
        <v>10</v>
      </c>
    </row>
    <row r="532" spans="1:10" s="7" customFormat="1" ht="31.5" hidden="1">
      <c r="A532" s="79" t="s">
        <v>1137</v>
      </c>
      <c r="B532" s="114" t="s">
        <v>2088</v>
      </c>
      <c r="C532" s="66"/>
      <c r="D532" s="626"/>
      <c r="E532" s="22"/>
      <c r="F532" s="66"/>
      <c r="G532" s="66"/>
      <c r="H532" s="29"/>
      <c r="I532" s="29"/>
      <c r="J532" s="99"/>
    </row>
    <row r="533" spans="1:10" s="7" customFormat="1" ht="63" hidden="1">
      <c r="A533" s="79" t="s">
        <v>2089</v>
      </c>
      <c r="B533" s="114" t="s">
        <v>2090</v>
      </c>
      <c r="C533" s="26"/>
      <c r="D533" s="537"/>
      <c r="E533" s="28"/>
      <c r="F533" s="26"/>
      <c r="G533" s="66"/>
      <c r="H533" s="29"/>
      <c r="I533" s="29"/>
      <c r="J533" s="99"/>
    </row>
    <row r="534" spans="1:10" ht="60">
      <c r="A534" s="3" t="s">
        <v>1143</v>
      </c>
      <c r="B534" s="114" t="s">
        <v>2093</v>
      </c>
      <c r="C534" s="25" t="s">
        <v>2568</v>
      </c>
      <c r="D534" s="648">
        <v>2</v>
      </c>
      <c r="E534" s="25" t="s">
        <v>540</v>
      </c>
      <c r="F534" s="25" t="s">
        <v>2569</v>
      </c>
      <c r="G534" s="267"/>
    </row>
    <row r="535" spans="1:10" ht="47.25">
      <c r="A535" s="3" t="s">
        <v>2094</v>
      </c>
      <c r="B535" s="114" t="s">
        <v>2095</v>
      </c>
      <c r="C535" s="23" t="s">
        <v>1147</v>
      </c>
      <c r="D535" s="648">
        <v>2</v>
      </c>
      <c r="E535" s="25" t="s">
        <v>540</v>
      </c>
      <c r="F535" s="25" t="s">
        <v>2570</v>
      </c>
      <c r="G535" s="267"/>
    </row>
    <row r="536" spans="1:10" ht="30">
      <c r="A536" s="3"/>
      <c r="B536" s="114"/>
      <c r="C536" s="23" t="s">
        <v>1149</v>
      </c>
      <c r="D536" s="648">
        <v>2</v>
      </c>
      <c r="E536" s="25" t="s">
        <v>540</v>
      </c>
      <c r="F536" s="25"/>
      <c r="G536" s="267"/>
    </row>
    <row r="537" spans="1:10" ht="47.25">
      <c r="A537" s="3" t="s">
        <v>2098</v>
      </c>
      <c r="B537" s="114" t="s">
        <v>2099</v>
      </c>
      <c r="C537" s="247" t="s">
        <v>1152</v>
      </c>
      <c r="D537" s="648">
        <v>2</v>
      </c>
      <c r="E537" s="25" t="s">
        <v>540</v>
      </c>
      <c r="F537" s="30" t="s">
        <v>1153</v>
      </c>
      <c r="G537" s="267"/>
    </row>
    <row r="538" spans="1:10" ht="31.5">
      <c r="A538" s="3" t="s">
        <v>1154</v>
      </c>
      <c r="B538" s="184" t="s">
        <v>2100</v>
      </c>
      <c r="C538" s="25" t="s">
        <v>1156</v>
      </c>
      <c r="D538" s="648">
        <v>2</v>
      </c>
      <c r="E538" s="25" t="s">
        <v>540</v>
      </c>
      <c r="F538" s="50"/>
      <c r="G538" s="267"/>
    </row>
    <row r="539" spans="1:10" ht="18.75">
      <c r="A539" s="214" t="s">
        <v>2101</v>
      </c>
      <c r="B539" s="1133" t="s">
        <v>2102</v>
      </c>
      <c r="C539" s="997"/>
      <c r="D539" s="997"/>
      <c r="E539" s="997"/>
      <c r="F539" s="997"/>
      <c r="G539" s="998"/>
      <c r="H539" s="212">
        <f>SUM(D540:D548)</f>
        <v>18</v>
      </c>
      <c r="I539" s="212">
        <f>COUNT(D540:D548)*2</f>
        <v>18</v>
      </c>
    </row>
    <row r="540" spans="1:10" ht="31.5">
      <c r="A540" s="268" t="s">
        <v>2103</v>
      </c>
      <c r="B540" s="114" t="s">
        <v>1158</v>
      </c>
      <c r="C540" s="23" t="s">
        <v>1159</v>
      </c>
      <c r="D540" s="624">
        <v>2</v>
      </c>
      <c r="E540" s="25" t="s">
        <v>341</v>
      </c>
      <c r="F540" s="50" t="s">
        <v>1160</v>
      </c>
      <c r="G540" s="267"/>
    </row>
    <row r="541" spans="1:10" ht="30">
      <c r="A541" s="268"/>
      <c r="B541" s="114"/>
      <c r="C541" s="23" t="s">
        <v>1161</v>
      </c>
      <c r="D541" s="624">
        <v>2</v>
      </c>
      <c r="E541" s="25" t="s">
        <v>379</v>
      </c>
      <c r="F541" s="50" t="s">
        <v>1162</v>
      </c>
      <c r="G541" s="267"/>
    </row>
    <row r="542" spans="1:10" ht="45">
      <c r="A542" s="268"/>
      <c r="B542" s="114"/>
      <c r="C542" s="23" t="s">
        <v>1163</v>
      </c>
      <c r="D542" s="624">
        <v>2</v>
      </c>
      <c r="E542" s="25" t="s">
        <v>379</v>
      </c>
      <c r="F542" s="50" t="s">
        <v>1164</v>
      </c>
      <c r="G542" s="267"/>
    </row>
    <row r="543" spans="1:10" ht="30">
      <c r="A543" s="268"/>
      <c r="B543" s="114"/>
      <c r="C543" s="23" t="s">
        <v>2571</v>
      </c>
      <c r="D543" s="624">
        <v>2</v>
      </c>
      <c r="E543" s="25" t="s">
        <v>379</v>
      </c>
      <c r="F543" s="50" t="s">
        <v>1166</v>
      </c>
      <c r="G543" s="267"/>
    </row>
    <row r="544" spans="1:10" ht="45">
      <c r="A544" s="268"/>
      <c r="B544" s="114"/>
      <c r="C544" s="23" t="s">
        <v>1167</v>
      </c>
      <c r="D544" s="624">
        <v>2</v>
      </c>
      <c r="E544" s="25" t="s">
        <v>341</v>
      </c>
      <c r="F544" s="50" t="s">
        <v>1168</v>
      </c>
      <c r="G544" s="267"/>
    </row>
    <row r="545" spans="1:9" ht="47.25">
      <c r="A545" s="268" t="s">
        <v>2109</v>
      </c>
      <c r="B545" s="114" t="s">
        <v>2110</v>
      </c>
      <c r="C545" s="23" t="s">
        <v>1171</v>
      </c>
      <c r="D545" s="624">
        <v>2</v>
      </c>
      <c r="E545" s="25" t="s">
        <v>271</v>
      </c>
      <c r="F545" s="50" t="s">
        <v>1172</v>
      </c>
      <c r="G545" s="267"/>
    </row>
    <row r="546" spans="1:9" ht="30">
      <c r="A546" s="268"/>
      <c r="B546" s="114"/>
      <c r="C546" s="23" t="s">
        <v>1173</v>
      </c>
      <c r="D546" s="624">
        <v>2</v>
      </c>
      <c r="E546" s="25" t="s">
        <v>420</v>
      </c>
      <c r="F546" s="25"/>
      <c r="G546" s="267"/>
    </row>
    <row r="547" spans="1:9" ht="47.25">
      <c r="A547" s="268" t="s">
        <v>2113</v>
      </c>
      <c r="B547" s="114" t="s">
        <v>2114</v>
      </c>
      <c r="C547" s="23" t="s">
        <v>1176</v>
      </c>
      <c r="D547" s="624">
        <v>2</v>
      </c>
      <c r="E547" s="25" t="s">
        <v>341</v>
      </c>
      <c r="F547" s="25"/>
      <c r="G547" s="267"/>
    </row>
    <row r="548" spans="1:9" ht="60">
      <c r="A548" s="268"/>
      <c r="B548" s="114"/>
      <c r="C548" s="30" t="s">
        <v>2572</v>
      </c>
      <c r="D548" s="624">
        <v>2</v>
      </c>
      <c r="E548" s="23" t="s">
        <v>379</v>
      </c>
      <c r="F548" s="25" t="s">
        <v>2573</v>
      </c>
      <c r="G548" s="267"/>
    </row>
    <row r="549" spans="1:9" ht="18.75">
      <c r="A549" s="214" t="s">
        <v>2119</v>
      </c>
      <c r="B549" s="1133" t="s">
        <v>2120</v>
      </c>
      <c r="C549" s="997"/>
      <c r="D549" s="997"/>
      <c r="E549" s="997"/>
      <c r="F549" s="997"/>
      <c r="G549" s="998"/>
      <c r="H549" s="212">
        <f>SUM(D550:D553)</f>
        <v>8</v>
      </c>
      <c r="I549" s="212">
        <f>COUNT(D550:D553)*2</f>
        <v>8</v>
      </c>
    </row>
    <row r="550" spans="1:9" ht="47.25">
      <c r="A550" s="268" t="s">
        <v>2121</v>
      </c>
      <c r="B550" s="114" t="s">
        <v>2122</v>
      </c>
      <c r="C550" s="50" t="s">
        <v>1181</v>
      </c>
      <c r="D550" s="624">
        <v>2</v>
      </c>
      <c r="E550" s="25" t="s">
        <v>379</v>
      </c>
      <c r="F550" s="50"/>
      <c r="G550" s="267"/>
    </row>
    <row r="551" spans="1:9">
      <c r="A551" s="268"/>
      <c r="B551" s="191"/>
      <c r="C551" s="50" t="s">
        <v>1182</v>
      </c>
      <c r="D551" s="624">
        <v>2</v>
      </c>
      <c r="E551" s="25" t="s">
        <v>379</v>
      </c>
      <c r="F551" s="50"/>
      <c r="G551" s="267"/>
    </row>
    <row r="552" spans="1:9" ht="47.25">
      <c r="A552" s="268" t="s">
        <v>2133</v>
      </c>
      <c r="B552" s="114" t="s">
        <v>2134</v>
      </c>
      <c r="C552" s="25" t="s">
        <v>1186</v>
      </c>
      <c r="D552" s="624">
        <v>2</v>
      </c>
      <c r="E552" s="25" t="s">
        <v>379</v>
      </c>
      <c r="F552" s="50"/>
      <c r="G552" s="267"/>
    </row>
    <row r="553" spans="1:9" ht="45">
      <c r="A553" s="268"/>
      <c r="B553" s="114"/>
      <c r="C553" s="25" t="s">
        <v>1187</v>
      </c>
      <c r="D553" s="624">
        <v>2</v>
      </c>
      <c r="E553" s="25" t="s">
        <v>420</v>
      </c>
      <c r="F553" s="50"/>
      <c r="G553" s="267"/>
    </row>
    <row r="554" spans="1:9" ht="18.75">
      <c r="A554" s="214" t="s">
        <v>2136</v>
      </c>
      <c r="B554" s="1133" t="s">
        <v>2137</v>
      </c>
      <c r="C554" s="997"/>
      <c r="D554" s="997"/>
      <c r="E554" s="997"/>
      <c r="F554" s="997"/>
      <c r="G554" s="998"/>
      <c r="H554" s="212">
        <f>SUM(D555:D563)</f>
        <v>18</v>
      </c>
      <c r="I554" s="212">
        <f>COUNT(D555:D563)*2</f>
        <v>18</v>
      </c>
    </row>
    <row r="555" spans="1:9" ht="105">
      <c r="A555" s="268" t="s">
        <v>2138</v>
      </c>
      <c r="B555" s="114" t="s">
        <v>2139</v>
      </c>
      <c r="C555" s="23" t="s">
        <v>1190</v>
      </c>
      <c r="D555" s="648">
        <v>2</v>
      </c>
      <c r="E555" s="71" t="s">
        <v>271</v>
      </c>
      <c r="F555" s="236" t="s">
        <v>2574</v>
      </c>
      <c r="G555" s="220"/>
    </row>
    <row r="556" spans="1:9" ht="165">
      <c r="A556" s="268"/>
      <c r="B556" s="114"/>
      <c r="C556" s="71" t="s">
        <v>2575</v>
      </c>
      <c r="D556" s="648">
        <v>2</v>
      </c>
      <c r="E556" s="71" t="s">
        <v>271</v>
      </c>
      <c r="F556" s="236" t="s">
        <v>2576</v>
      </c>
      <c r="G556" s="220"/>
    </row>
    <row r="557" spans="1:9" ht="30">
      <c r="A557" s="268"/>
      <c r="B557" s="114"/>
      <c r="C557" s="30" t="s">
        <v>2577</v>
      </c>
      <c r="D557" s="648">
        <v>2</v>
      </c>
      <c r="E557" s="71" t="s">
        <v>271</v>
      </c>
      <c r="F557" s="30" t="s">
        <v>1195</v>
      </c>
      <c r="G557" s="220"/>
    </row>
    <row r="558" spans="1:9" ht="45">
      <c r="A558" s="268"/>
      <c r="B558" s="114"/>
      <c r="C558" s="30" t="s">
        <v>1196</v>
      </c>
      <c r="D558" s="648">
        <v>2</v>
      </c>
      <c r="E558" s="71" t="s">
        <v>271</v>
      </c>
      <c r="F558" s="71" t="s">
        <v>1197</v>
      </c>
      <c r="G558" s="220"/>
    </row>
    <row r="559" spans="1:9" ht="45">
      <c r="A559" s="268"/>
      <c r="B559" s="114"/>
      <c r="C559" s="71" t="s">
        <v>1198</v>
      </c>
      <c r="D559" s="648">
        <v>2</v>
      </c>
      <c r="E559" s="71" t="s">
        <v>271</v>
      </c>
      <c r="F559" s="236" t="s">
        <v>1199</v>
      </c>
      <c r="G559" s="220"/>
    </row>
    <row r="560" spans="1:9" ht="30">
      <c r="A560" s="268"/>
      <c r="B560" s="114"/>
      <c r="C560" s="269" t="s">
        <v>1200</v>
      </c>
      <c r="D560" s="648">
        <v>2</v>
      </c>
      <c r="E560" s="71" t="s">
        <v>271</v>
      </c>
      <c r="F560" s="236"/>
      <c r="G560" s="220"/>
    </row>
    <row r="561" spans="1:10" ht="63">
      <c r="A561" s="268" t="s">
        <v>2144</v>
      </c>
      <c r="B561" s="114" t="s">
        <v>2145</v>
      </c>
      <c r="C561" s="76" t="s">
        <v>2146</v>
      </c>
      <c r="D561" s="648">
        <v>2</v>
      </c>
      <c r="E561" s="269" t="s">
        <v>379</v>
      </c>
      <c r="F561" s="30" t="s">
        <v>2578</v>
      </c>
      <c r="G561" s="220"/>
    </row>
    <row r="562" spans="1:10" ht="45">
      <c r="A562" s="268"/>
      <c r="B562" s="114"/>
      <c r="C562" s="76" t="s">
        <v>1205</v>
      </c>
      <c r="D562" s="648">
        <v>2</v>
      </c>
      <c r="E562" s="269" t="s">
        <v>379</v>
      </c>
      <c r="F562" s="30" t="s">
        <v>1206</v>
      </c>
      <c r="G562" s="220"/>
    </row>
    <row r="563" spans="1:10" ht="30">
      <c r="A563" s="268"/>
      <c r="B563" s="114"/>
      <c r="C563" s="71" t="s">
        <v>1209</v>
      </c>
      <c r="D563" s="648">
        <v>2</v>
      </c>
      <c r="E563" s="269" t="s">
        <v>379</v>
      </c>
      <c r="F563" s="30"/>
      <c r="G563" s="220"/>
    </row>
    <row r="564" spans="1:10" ht="18.75">
      <c r="A564" s="214" t="s">
        <v>2152</v>
      </c>
      <c r="B564" s="1133" t="s">
        <v>28</v>
      </c>
      <c r="C564" s="997"/>
      <c r="D564" s="997"/>
      <c r="E564" s="997"/>
      <c r="F564" s="997"/>
      <c r="G564" s="998"/>
      <c r="H564" s="212">
        <f>SUM(D565:D574)</f>
        <v>16</v>
      </c>
      <c r="I564" s="212">
        <f>COUNT(D565:D573)*2</f>
        <v>16</v>
      </c>
    </row>
    <row r="565" spans="1:10" s="7" customFormat="1" ht="30" hidden="1">
      <c r="A565" s="270" t="s">
        <v>2153</v>
      </c>
      <c r="B565" s="30" t="s">
        <v>1211</v>
      </c>
      <c r="C565" s="50"/>
      <c r="D565" s="626"/>
      <c r="E565" s="22"/>
      <c r="F565" s="66"/>
      <c r="G565" s="66"/>
      <c r="H565" s="29"/>
      <c r="I565" s="29"/>
      <c r="J565" s="99"/>
    </row>
    <row r="566" spans="1:10" ht="47.25">
      <c r="A566" s="268" t="s">
        <v>2155</v>
      </c>
      <c r="B566" s="114" t="s">
        <v>2156</v>
      </c>
      <c r="C566" s="23" t="s">
        <v>1215</v>
      </c>
      <c r="D566" s="648">
        <v>2</v>
      </c>
      <c r="E566" s="71" t="s">
        <v>379</v>
      </c>
      <c r="F566" s="71" t="s">
        <v>1216</v>
      </c>
      <c r="G566" s="220"/>
    </row>
    <row r="567" spans="1:10" ht="30">
      <c r="A567" s="268"/>
      <c r="B567" s="114"/>
      <c r="C567" s="23" t="s">
        <v>1217</v>
      </c>
      <c r="D567" s="648">
        <v>2</v>
      </c>
      <c r="E567" s="71" t="s">
        <v>379</v>
      </c>
      <c r="F567" s="71" t="s">
        <v>2579</v>
      </c>
      <c r="G567" s="220"/>
    </row>
    <row r="568" spans="1:10" ht="63">
      <c r="A568" s="268" t="s">
        <v>2159</v>
      </c>
      <c r="B568" s="114" t="s">
        <v>2160</v>
      </c>
      <c r="C568" s="23" t="s">
        <v>1221</v>
      </c>
      <c r="D568" s="648">
        <v>2</v>
      </c>
      <c r="E568" s="71" t="s">
        <v>540</v>
      </c>
      <c r="F568" s="71"/>
      <c r="G568" s="220"/>
    </row>
    <row r="569" spans="1:10" ht="30">
      <c r="A569" s="268"/>
      <c r="B569" s="114"/>
      <c r="C569" s="23" t="s">
        <v>2163</v>
      </c>
      <c r="D569" s="648">
        <v>2</v>
      </c>
      <c r="E569" s="71" t="s">
        <v>540</v>
      </c>
      <c r="F569" s="71"/>
      <c r="G569" s="220"/>
    </row>
    <row r="570" spans="1:10" ht="45">
      <c r="A570" s="268"/>
      <c r="B570" s="114"/>
      <c r="C570" s="30" t="s">
        <v>1223</v>
      </c>
      <c r="D570" s="648">
        <v>2</v>
      </c>
      <c r="E570" s="71" t="s">
        <v>540</v>
      </c>
      <c r="F570" s="71"/>
      <c r="G570" s="220"/>
    </row>
    <row r="571" spans="1:10" ht="30">
      <c r="A571" s="268"/>
      <c r="B571" s="271"/>
      <c r="C571" s="23" t="s">
        <v>1224</v>
      </c>
      <c r="D571" s="648">
        <v>2</v>
      </c>
      <c r="E571" s="71" t="s">
        <v>379</v>
      </c>
      <c r="F571" s="71" t="s">
        <v>1225</v>
      </c>
      <c r="G571" s="220"/>
    </row>
    <row r="572" spans="1:10" ht="60">
      <c r="A572" s="268"/>
      <c r="B572" s="244"/>
      <c r="C572" s="23" t="s">
        <v>1226</v>
      </c>
      <c r="D572" s="648">
        <v>2</v>
      </c>
      <c r="E572" s="71" t="s">
        <v>379</v>
      </c>
      <c r="F572" s="71" t="s">
        <v>1227</v>
      </c>
      <c r="G572" s="220"/>
    </row>
    <row r="573" spans="1:10" ht="45">
      <c r="A573" s="268" t="s">
        <v>2166</v>
      </c>
      <c r="B573" s="114" t="s">
        <v>2167</v>
      </c>
      <c r="C573" s="236" t="s">
        <v>2580</v>
      </c>
      <c r="D573" s="648">
        <v>2</v>
      </c>
      <c r="E573" s="71" t="s">
        <v>379</v>
      </c>
      <c r="F573" s="236"/>
      <c r="G573" s="220"/>
    </row>
    <row r="574" spans="1:10" s="7" customFormat="1" ht="30" hidden="1">
      <c r="A574" s="79" t="s">
        <v>1232</v>
      </c>
      <c r="B574" s="30" t="s">
        <v>2168</v>
      </c>
      <c r="C574" s="66"/>
      <c r="D574" s="626"/>
      <c r="E574" s="22"/>
      <c r="F574" s="66"/>
      <c r="G574" s="66"/>
      <c r="H574" s="29"/>
      <c r="I574" s="29"/>
      <c r="J574" s="99"/>
    </row>
    <row r="575" spans="1:10" ht="33" customHeight="1">
      <c r="A575" s="214" t="s">
        <v>2169</v>
      </c>
      <c r="B575" s="1133" t="s">
        <v>2170</v>
      </c>
      <c r="C575" s="997"/>
      <c r="D575" s="997"/>
      <c r="E575" s="997"/>
      <c r="F575" s="997"/>
      <c r="G575" s="998"/>
      <c r="H575" s="212">
        <f>SUM(D576:D589)</f>
        <v>28</v>
      </c>
      <c r="I575" s="212">
        <f>COUNT(D576:D589)*2</f>
        <v>28</v>
      </c>
    </row>
    <row r="576" spans="1:10" ht="78.75">
      <c r="A576" s="268" t="s">
        <v>2171</v>
      </c>
      <c r="B576" s="114" t="s">
        <v>2172</v>
      </c>
      <c r="C576" s="20" t="s">
        <v>3053</v>
      </c>
      <c r="D576" s="624">
        <v>2</v>
      </c>
      <c r="E576" s="71" t="s">
        <v>341</v>
      </c>
      <c r="F576" s="42" t="s">
        <v>3523</v>
      </c>
      <c r="G576" s="220"/>
    </row>
    <row r="577" spans="1:9" ht="30">
      <c r="A577" s="268"/>
      <c r="B577" s="114"/>
      <c r="C577" s="25" t="s">
        <v>6669</v>
      </c>
      <c r="D577" s="624">
        <v>2</v>
      </c>
      <c r="E577" s="71" t="s">
        <v>341</v>
      </c>
      <c r="F577" s="236"/>
      <c r="G577" s="220"/>
    </row>
    <row r="578" spans="1:9" ht="120">
      <c r="A578" s="268"/>
      <c r="B578" s="114"/>
      <c r="C578" s="25" t="s">
        <v>6668</v>
      </c>
      <c r="D578" s="624">
        <v>2</v>
      </c>
      <c r="E578" s="71" t="s">
        <v>379</v>
      </c>
      <c r="F578" s="25" t="s">
        <v>6679</v>
      </c>
      <c r="G578" s="220"/>
    </row>
    <row r="579" spans="1:9" ht="105">
      <c r="A579" s="268"/>
      <c r="B579" s="114"/>
      <c r="C579" s="25" t="s">
        <v>2175</v>
      </c>
      <c r="D579" s="624">
        <v>2</v>
      </c>
      <c r="E579" s="71" t="s">
        <v>341</v>
      </c>
      <c r="F579" s="25" t="s">
        <v>6678</v>
      </c>
      <c r="G579" s="220"/>
    </row>
    <row r="580" spans="1:9" ht="45">
      <c r="A580" s="268"/>
      <c r="B580" s="114"/>
      <c r="C580" s="20" t="s">
        <v>1237</v>
      </c>
      <c r="D580" s="624">
        <v>2</v>
      </c>
      <c r="E580" s="71" t="s">
        <v>341</v>
      </c>
      <c r="F580" s="42" t="s">
        <v>3524</v>
      </c>
      <c r="G580" s="220"/>
    </row>
    <row r="581" spans="1:9" ht="30">
      <c r="A581" s="268"/>
      <c r="B581" s="114"/>
      <c r="C581" s="23" t="s">
        <v>1238</v>
      </c>
      <c r="D581" s="624">
        <v>2</v>
      </c>
      <c r="E581" s="71"/>
      <c r="F581" s="236"/>
      <c r="G581" s="220"/>
    </row>
    <row r="582" spans="1:9" ht="31.5">
      <c r="A582" s="268" t="s">
        <v>2176</v>
      </c>
      <c r="B582" s="114" t="s">
        <v>2177</v>
      </c>
      <c r="C582" s="23" t="s">
        <v>1241</v>
      </c>
      <c r="D582" s="629">
        <v>2</v>
      </c>
      <c r="E582" s="31" t="s">
        <v>341</v>
      </c>
      <c r="F582" s="20" t="s">
        <v>6676</v>
      </c>
      <c r="G582" s="220"/>
    </row>
    <row r="583" spans="1:9" ht="150">
      <c r="A583" s="268"/>
      <c r="B583" s="114"/>
      <c r="C583" s="23" t="s">
        <v>6671</v>
      </c>
      <c r="D583" s="52">
        <v>2</v>
      </c>
      <c r="E583" s="31" t="s">
        <v>341</v>
      </c>
      <c r="F583" s="20" t="s">
        <v>6677</v>
      </c>
      <c r="G583" s="220"/>
    </row>
    <row r="584" spans="1:9" ht="45">
      <c r="A584" s="268"/>
      <c r="B584" s="114"/>
      <c r="C584" s="23" t="s">
        <v>1243</v>
      </c>
      <c r="D584" s="52">
        <v>2</v>
      </c>
      <c r="E584" s="31" t="s">
        <v>271</v>
      </c>
      <c r="F584" s="20" t="s">
        <v>1244</v>
      </c>
      <c r="G584" s="220"/>
    </row>
    <row r="585" spans="1:9" ht="60">
      <c r="A585" s="268"/>
      <c r="B585" s="114"/>
      <c r="C585" s="23" t="s">
        <v>1245</v>
      </c>
      <c r="D585" s="52">
        <v>2</v>
      </c>
      <c r="E585" s="31" t="s">
        <v>420</v>
      </c>
      <c r="F585" s="20" t="s">
        <v>1246</v>
      </c>
      <c r="G585" s="220"/>
    </row>
    <row r="586" spans="1:9" ht="75">
      <c r="A586" s="268"/>
      <c r="B586" s="114"/>
      <c r="C586" s="23" t="s">
        <v>6672</v>
      </c>
      <c r="D586" s="52">
        <v>2</v>
      </c>
      <c r="E586" s="22" t="s">
        <v>341</v>
      </c>
      <c r="F586" s="30" t="s">
        <v>6675</v>
      </c>
      <c r="G586" s="220"/>
    </row>
    <row r="587" spans="1:9" ht="47.25">
      <c r="A587" s="268" t="s">
        <v>2181</v>
      </c>
      <c r="B587" s="114" t="s">
        <v>2182</v>
      </c>
      <c r="C587" s="549" t="s">
        <v>1249</v>
      </c>
      <c r="D587" s="624">
        <v>2</v>
      </c>
      <c r="E587" s="273" t="s">
        <v>271</v>
      </c>
      <c r="F587" s="236"/>
      <c r="G587" s="220"/>
    </row>
    <row r="588" spans="1:9" ht="45">
      <c r="A588" s="268"/>
      <c r="B588" s="274"/>
      <c r="C588" s="551" t="s">
        <v>1251</v>
      </c>
      <c r="D588" s="624">
        <v>2</v>
      </c>
      <c r="E588" s="71"/>
      <c r="F588" s="236"/>
      <c r="G588" s="220"/>
    </row>
    <row r="589" spans="1:9" ht="30">
      <c r="A589" s="268"/>
      <c r="B589" s="114"/>
      <c r="C589" s="552" t="s">
        <v>6670</v>
      </c>
      <c r="D589" s="624">
        <v>2</v>
      </c>
      <c r="E589" s="71" t="s">
        <v>540</v>
      </c>
      <c r="F589" s="236"/>
      <c r="G589" s="220"/>
    </row>
    <row r="590" spans="1:9" ht="21">
      <c r="A590" s="213"/>
      <c r="B590" s="1145" t="s">
        <v>2184</v>
      </c>
      <c r="C590" s="1146"/>
      <c r="D590" s="1146"/>
      <c r="E590" s="1146"/>
      <c r="F590" s="1146"/>
      <c r="G590" s="1146"/>
      <c r="H590" s="212">
        <f>H591+H594+H598+H602+H625+H629+H638+H646+H650+H657</f>
        <v>88</v>
      </c>
      <c r="I590" s="212">
        <f>I591+I594+I598+I602+I625+I629+I638+I646+I650+I657</f>
        <v>88</v>
      </c>
    </row>
    <row r="591" spans="1:9" ht="31.5">
      <c r="A591" s="214" t="s">
        <v>25</v>
      </c>
      <c r="B591" s="1133" t="s">
        <v>2581</v>
      </c>
      <c r="C591" s="997"/>
      <c r="D591" s="997"/>
      <c r="E591" s="997"/>
      <c r="F591" s="997"/>
      <c r="G591" s="998"/>
      <c r="H591" s="212">
        <f>SUM(D592:D593)</f>
        <v>2</v>
      </c>
      <c r="I591" s="212">
        <f>COUNT(D592:D593)*2</f>
        <v>2</v>
      </c>
    </row>
    <row r="592" spans="1:9" ht="63">
      <c r="A592" s="215" t="s">
        <v>1254</v>
      </c>
      <c r="B592" s="114" t="s">
        <v>2582</v>
      </c>
      <c r="C592" s="19" t="s">
        <v>1256</v>
      </c>
      <c r="D592" s="621">
        <v>2</v>
      </c>
      <c r="E592" s="71" t="s">
        <v>540</v>
      </c>
      <c r="F592" s="30"/>
      <c r="G592" s="156"/>
    </row>
    <row r="593" spans="1:10" s="7" customFormat="1" ht="38.25" hidden="1" customHeight="1">
      <c r="A593" s="68" t="s">
        <v>1257</v>
      </c>
      <c r="B593" s="30" t="s">
        <v>1258</v>
      </c>
      <c r="C593" s="26"/>
      <c r="D593" s="537"/>
      <c r="E593" s="28"/>
      <c r="F593" s="26"/>
      <c r="G593" s="26"/>
      <c r="H593" s="29"/>
      <c r="I593" s="29"/>
      <c r="J593" s="99"/>
    </row>
    <row r="594" spans="1:10" ht="31.5">
      <c r="A594" s="214" t="s">
        <v>23</v>
      </c>
      <c r="B594" s="1133" t="s">
        <v>2187</v>
      </c>
      <c r="C594" s="997"/>
      <c r="D594" s="997"/>
      <c r="E594" s="997"/>
      <c r="F594" s="997"/>
      <c r="G594" s="998"/>
      <c r="H594" s="212">
        <f>SUM(D595:D597)</f>
        <v>2</v>
      </c>
      <c r="I594" s="212">
        <f>COUNT(D595:D597)*2</f>
        <v>2</v>
      </c>
    </row>
    <row r="595" spans="1:10" ht="31.5">
      <c r="A595" s="215" t="s">
        <v>1259</v>
      </c>
      <c r="B595" s="114" t="s">
        <v>2188</v>
      </c>
      <c r="C595" s="236" t="s">
        <v>2583</v>
      </c>
      <c r="D595" s="621">
        <v>2</v>
      </c>
      <c r="E595" s="23" t="s">
        <v>648</v>
      </c>
      <c r="F595" s="30"/>
      <c r="G595" s="156"/>
    </row>
    <row r="596" spans="1:10" s="7" customFormat="1" ht="37.5" hidden="1" customHeight="1">
      <c r="A596" s="68" t="s">
        <v>1261</v>
      </c>
      <c r="B596" s="114" t="s">
        <v>2190</v>
      </c>
      <c r="C596" s="26"/>
      <c r="D596" s="537"/>
      <c r="E596" s="28"/>
      <c r="F596" s="26"/>
      <c r="G596" s="26"/>
      <c r="H596" s="29"/>
      <c r="I596" s="29"/>
      <c r="J596" s="99"/>
    </row>
    <row r="597" spans="1:10" s="7" customFormat="1" ht="53.25" hidden="1" customHeight="1">
      <c r="A597" s="68" t="s">
        <v>1263</v>
      </c>
      <c r="B597" s="114" t="s">
        <v>2192</v>
      </c>
      <c r="C597" s="26"/>
      <c r="D597" s="537"/>
      <c r="E597" s="28"/>
      <c r="F597" s="26"/>
      <c r="G597" s="26"/>
      <c r="H597" s="29"/>
      <c r="I597" s="29"/>
      <c r="J597" s="99"/>
    </row>
    <row r="598" spans="1:10" ht="31.5">
      <c r="A598" s="214" t="s">
        <v>2194</v>
      </c>
      <c r="B598" s="1133" t="s">
        <v>2195</v>
      </c>
      <c r="C598" s="997"/>
      <c r="D598" s="997"/>
      <c r="E598" s="997"/>
      <c r="F598" s="997"/>
      <c r="G598" s="998"/>
      <c r="H598" s="212">
        <f>SUM(D599:D601)</f>
        <v>4</v>
      </c>
      <c r="I598" s="212">
        <f>COUNT(D599:D601)*2</f>
        <v>4</v>
      </c>
    </row>
    <row r="599" spans="1:10" ht="90">
      <c r="A599" s="215" t="s">
        <v>2196</v>
      </c>
      <c r="B599" s="114" t="s">
        <v>2197</v>
      </c>
      <c r="C599" s="71" t="s">
        <v>2584</v>
      </c>
      <c r="D599" s="621">
        <v>2</v>
      </c>
      <c r="E599" s="23" t="s">
        <v>540</v>
      </c>
      <c r="F599" s="30"/>
      <c r="G599" s="156"/>
    </row>
    <row r="600" spans="1:10" s="7" customFormat="1" ht="55.5" hidden="1" customHeight="1">
      <c r="A600" s="27" t="s">
        <v>2200</v>
      </c>
      <c r="B600" s="114" t="s">
        <v>2201</v>
      </c>
      <c r="C600" s="26"/>
      <c r="D600" s="537"/>
      <c r="E600" s="28"/>
      <c r="F600" s="26"/>
      <c r="G600" s="26"/>
      <c r="H600" s="29"/>
      <c r="I600" s="29"/>
      <c r="J600" s="99"/>
    </row>
    <row r="601" spans="1:10" ht="47.25">
      <c r="A601" s="215" t="s">
        <v>2202</v>
      </c>
      <c r="B601" s="160" t="s">
        <v>2203</v>
      </c>
      <c r="C601" s="114" t="s">
        <v>1274</v>
      </c>
      <c r="D601" s="621">
        <v>2</v>
      </c>
      <c r="E601" s="23" t="s">
        <v>540</v>
      </c>
      <c r="F601" s="114" t="s">
        <v>1275</v>
      </c>
      <c r="G601" s="156"/>
    </row>
    <row r="602" spans="1:10" ht="31.5">
      <c r="A602" s="214" t="s">
        <v>2205</v>
      </c>
      <c r="B602" s="1133" t="s">
        <v>2206</v>
      </c>
      <c r="C602" s="997"/>
      <c r="D602" s="997"/>
      <c r="E602" s="997"/>
      <c r="F602" s="997"/>
      <c r="G602" s="998"/>
      <c r="H602" s="212">
        <f>SUM(D603:D624)</f>
        <v>44</v>
      </c>
      <c r="I602" s="212">
        <f>COUNT(D603:D624)*2</f>
        <v>44</v>
      </c>
    </row>
    <row r="603" spans="1:10" ht="45">
      <c r="A603" s="215" t="s">
        <v>2207</v>
      </c>
      <c r="B603" s="114" t="s">
        <v>1277</v>
      </c>
      <c r="C603" s="123" t="s">
        <v>1278</v>
      </c>
      <c r="D603" s="621">
        <v>2</v>
      </c>
      <c r="E603" s="23" t="s">
        <v>648</v>
      </c>
      <c r="F603" s="30"/>
      <c r="G603" s="156"/>
    </row>
    <row r="604" spans="1:10" ht="30">
      <c r="A604" s="215"/>
      <c r="B604" s="114"/>
      <c r="C604" s="23" t="s">
        <v>1279</v>
      </c>
      <c r="D604" s="621">
        <v>2</v>
      </c>
      <c r="E604" s="23" t="s">
        <v>377</v>
      </c>
      <c r="F604" s="30"/>
      <c r="G604" s="156"/>
    </row>
    <row r="605" spans="1:10" ht="60">
      <c r="A605" s="215" t="s">
        <v>2210</v>
      </c>
      <c r="B605" s="114" t="s">
        <v>1281</v>
      </c>
      <c r="C605" s="123" t="s">
        <v>2585</v>
      </c>
      <c r="D605" s="621">
        <v>2</v>
      </c>
      <c r="E605" s="23" t="s">
        <v>648</v>
      </c>
      <c r="F605" s="30"/>
      <c r="G605" s="118"/>
    </row>
    <row r="606" spans="1:10" ht="60">
      <c r="A606" s="215"/>
      <c r="B606" s="114"/>
      <c r="C606" s="30" t="s">
        <v>2587</v>
      </c>
      <c r="D606" s="621">
        <v>2</v>
      </c>
      <c r="E606" s="23" t="s">
        <v>648</v>
      </c>
      <c r="F606" s="30"/>
      <c r="G606" s="118"/>
    </row>
    <row r="607" spans="1:10" ht="45">
      <c r="A607" s="215"/>
      <c r="B607" s="114"/>
      <c r="C607" s="30" t="s">
        <v>2589</v>
      </c>
      <c r="D607" s="621">
        <v>2</v>
      </c>
      <c r="E607" s="23" t="s">
        <v>648</v>
      </c>
      <c r="F607" s="30"/>
      <c r="G607" s="118"/>
    </row>
    <row r="608" spans="1:10" ht="60">
      <c r="A608" s="215"/>
      <c r="B608" s="114"/>
      <c r="C608" s="30" t="s">
        <v>2591</v>
      </c>
      <c r="D608" s="621">
        <v>2</v>
      </c>
      <c r="E608" s="23" t="s">
        <v>648</v>
      </c>
      <c r="F608" s="30"/>
      <c r="G608" s="118"/>
    </row>
    <row r="609" spans="1:7" ht="60">
      <c r="A609" s="215"/>
      <c r="B609" s="114"/>
      <c r="C609" s="236" t="s">
        <v>2592</v>
      </c>
      <c r="D609" s="621">
        <v>2</v>
      </c>
      <c r="E609" s="23" t="s">
        <v>648</v>
      </c>
      <c r="F609" s="30"/>
      <c r="G609" s="118"/>
    </row>
    <row r="610" spans="1:7" ht="45">
      <c r="A610" s="215"/>
      <c r="B610" s="114"/>
      <c r="C610" s="236" t="s">
        <v>2593</v>
      </c>
      <c r="D610" s="621">
        <v>2</v>
      </c>
      <c r="E610" s="23" t="s">
        <v>648</v>
      </c>
      <c r="F610" s="30"/>
      <c r="G610" s="118"/>
    </row>
    <row r="611" spans="1:7" ht="60">
      <c r="A611" s="215"/>
      <c r="B611" s="114"/>
      <c r="C611" s="71" t="s">
        <v>2595</v>
      </c>
      <c r="D611" s="621">
        <v>2</v>
      </c>
      <c r="E611" s="23" t="s">
        <v>648</v>
      </c>
      <c r="F611" s="30"/>
      <c r="G611" s="118"/>
    </row>
    <row r="612" spans="1:7" ht="60">
      <c r="A612" s="215"/>
      <c r="B612" s="114"/>
      <c r="C612" s="71" t="s">
        <v>2596</v>
      </c>
      <c r="D612" s="621">
        <v>2</v>
      </c>
      <c r="E612" s="23" t="s">
        <v>648</v>
      </c>
      <c r="F612" s="30"/>
      <c r="G612" s="118"/>
    </row>
    <row r="613" spans="1:7" ht="45">
      <c r="A613" s="215"/>
      <c r="B613" s="114"/>
      <c r="C613" s="236" t="s">
        <v>2598</v>
      </c>
      <c r="D613" s="621">
        <v>2</v>
      </c>
      <c r="E613" s="23" t="s">
        <v>648</v>
      </c>
      <c r="F613" s="30"/>
      <c r="G613" s="156"/>
    </row>
    <row r="614" spans="1:7" ht="45">
      <c r="A614" s="215"/>
      <c r="B614" s="114"/>
      <c r="C614" s="236" t="s">
        <v>2599</v>
      </c>
      <c r="D614" s="621">
        <v>2</v>
      </c>
      <c r="E614" s="23" t="s">
        <v>648</v>
      </c>
      <c r="F614" s="30"/>
      <c r="G614" s="156"/>
    </row>
    <row r="615" spans="1:7" ht="45">
      <c r="A615" s="215"/>
      <c r="B615" s="114"/>
      <c r="C615" s="236" t="s">
        <v>2600</v>
      </c>
      <c r="D615" s="621">
        <v>2</v>
      </c>
      <c r="E615" s="23" t="s">
        <v>648</v>
      </c>
      <c r="F615" s="30"/>
      <c r="G615" s="156"/>
    </row>
    <row r="616" spans="1:7" ht="45">
      <c r="A616" s="215"/>
      <c r="B616" s="114"/>
      <c r="C616" s="236" t="s">
        <v>2601</v>
      </c>
      <c r="D616" s="621">
        <v>2</v>
      </c>
      <c r="E616" s="23" t="s">
        <v>648</v>
      </c>
      <c r="F616" s="30"/>
      <c r="G616" s="156"/>
    </row>
    <row r="617" spans="1:7" ht="60">
      <c r="A617" s="215"/>
      <c r="B617" s="114"/>
      <c r="C617" s="236" t="s">
        <v>2602</v>
      </c>
      <c r="D617" s="621">
        <v>2</v>
      </c>
      <c r="E617" s="23" t="s">
        <v>648</v>
      </c>
      <c r="F617" s="30"/>
      <c r="G617" s="156"/>
    </row>
    <row r="618" spans="1:7" ht="60">
      <c r="A618" s="215"/>
      <c r="B618" s="114"/>
      <c r="C618" s="71" t="s">
        <v>2603</v>
      </c>
      <c r="D618" s="621">
        <v>2</v>
      </c>
      <c r="E618" s="23" t="s">
        <v>648</v>
      </c>
      <c r="F618" s="30"/>
      <c r="G618" s="156"/>
    </row>
    <row r="619" spans="1:7" ht="60">
      <c r="A619" s="215"/>
      <c r="B619" s="114"/>
      <c r="C619" s="71" t="s">
        <v>2604</v>
      </c>
      <c r="D619" s="621">
        <v>2</v>
      </c>
      <c r="E619" s="23" t="s">
        <v>648</v>
      </c>
      <c r="F619" s="30"/>
      <c r="G619" s="156"/>
    </row>
    <row r="620" spans="1:7" ht="75">
      <c r="A620" s="215"/>
      <c r="B620" s="114"/>
      <c r="C620" s="236" t="s">
        <v>2605</v>
      </c>
      <c r="D620" s="621">
        <v>2</v>
      </c>
      <c r="E620" s="23" t="s">
        <v>648</v>
      </c>
      <c r="F620" s="30"/>
      <c r="G620" s="156"/>
    </row>
    <row r="621" spans="1:7" ht="75">
      <c r="A621" s="215"/>
      <c r="B621" s="114"/>
      <c r="C621" s="236" t="s">
        <v>2606</v>
      </c>
      <c r="D621" s="621">
        <v>2</v>
      </c>
      <c r="E621" s="23" t="s">
        <v>648</v>
      </c>
      <c r="F621" s="30"/>
      <c r="G621" s="156"/>
    </row>
    <row r="622" spans="1:7" ht="30">
      <c r="A622" s="215"/>
      <c r="B622" s="114"/>
      <c r="C622" s="236" t="s">
        <v>2607</v>
      </c>
      <c r="D622" s="621">
        <v>2</v>
      </c>
      <c r="E622" s="23" t="s">
        <v>648</v>
      </c>
      <c r="F622" s="30"/>
      <c r="G622" s="156"/>
    </row>
    <row r="623" spans="1:7" ht="31.5">
      <c r="A623" s="215" t="s">
        <v>2227</v>
      </c>
      <c r="B623" s="114" t="s">
        <v>2228</v>
      </c>
      <c r="C623" s="236" t="s">
        <v>2608</v>
      </c>
      <c r="D623" s="621">
        <v>2</v>
      </c>
      <c r="E623" s="23" t="s">
        <v>540</v>
      </c>
      <c r="F623" s="30"/>
      <c r="G623" s="461"/>
    </row>
    <row r="624" spans="1:7" ht="45">
      <c r="A624" s="215" t="s">
        <v>2231</v>
      </c>
      <c r="B624" s="114" t="s">
        <v>1299</v>
      </c>
      <c r="C624" s="272" t="s">
        <v>1300</v>
      </c>
      <c r="D624" s="621">
        <v>2</v>
      </c>
      <c r="E624" s="23" t="s">
        <v>341</v>
      </c>
      <c r="F624" s="236" t="s">
        <v>2609</v>
      </c>
      <c r="G624" s="461"/>
    </row>
    <row r="625" spans="1:9" ht="31.5">
      <c r="A625" s="214" t="s">
        <v>2238</v>
      </c>
      <c r="B625" s="1133" t="s">
        <v>2239</v>
      </c>
      <c r="C625" s="997"/>
      <c r="D625" s="997"/>
      <c r="E625" s="997"/>
      <c r="F625" s="997"/>
      <c r="G625" s="998"/>
      <c r="H625" s="212">
        <f>SUM(D626:D628)</f>
        <v>6</v>
      </c>
      <c r="I625" s="212">
        <f>COUNT(D626:D628)*2</f>
        <v>6</v>
      </c>
    </row>
    <row r="626" spans="1:9" ht="31.5">
      <c r="A626" s="215" t="s">
        <v>2240</v>
      </c>
      <c r="B626" s="114" t="s">
        <v>2241</v>
      </c>
      <c r="C626" s="236" t="s">
        <v>1305</v>
      </c>
      <c r="D626" s="621">
        <v>2</v>
      </c>
      <c r="E626" s="23" t="s">
        <v>540</v>
      </c>
      <c r="F626" s="30"/>
      <c r="G626" s="461"/>
    </row>
    <row r="627" spans="1:9" ht="47.25">
      <c r="A627" s="215" t="s">
        <v>2243</v>
      </c>
      <c r="B627" s="114" t="s">
        <v>2610</v>
      </c>
      <c r="C627" s="71" t="s">
        <v>1308</v>
      </c>
      <c r="D627" s="621">
        <v>2</v>
      </c>
      <c r="E627" s="23" t="s">
        <v>540</v>
      </c>
      <c r="F627" s="30"/>
      <c r="G627" s="461"/>
    </row>
    <row r="628" spans="1:9" ht="31.5">
      <c r="A628" s="215" t="s">
        <v>1309</v>
      </c>
      <c r="B628" s="114" t="s">
        <v>2611</v>
      </c>
      <c r="C628" s="23" t="s">
        <v>1311</v>
      </c>
      <c r="D628" s="621">
        <v>2</v>
      </c>
      <c r="E628" s="23" t="s">
        <v>540</v>
      </c>
      <c r="F628" s="30"/>
      <c r="G628" s="461"/>
    </row>
    <row r="629" spans="1:9" ht="31.5">
      <c r="A629" s="214" t="s">
        <v>2247</v>
      </c>
      <c r="B629" s="1133" t="s">
        <v>14</v>
      </c>
      <c r="C629" s="997"/>
      <c r="D629" s="997"/>
      <c r="E629" s="997"/>
      <c r="F629" s="997"/>
      <c r="G629" s="998"/>
      <c r="H629" s="212">
        <f>SUM(D630:D637)</f>
        <v>16</v>
      </c>
      <c r="I629" s="212">
        <f>COUNT(D630:D637)*2</f>
        <v>16</v>
      </c>
    </row>
    <row r="630" spans="1:9" ht="31.5">
      <c r="A630" s="215" t="s">
        <v>2248</v>
      </c>
      <c r="B630" s="114" t="s">
        <v>1313</v>
      </c>
      <c r="C630" s="71" t="s">
        <v>1314</v>
      </c>
      <c r="D630" s="621">
        <v>2</v>
      </c>
      <c r="E630" s="23" t="s">
        <v>653</v>
      </c>
      <c r="F630" s="30"/>
      <c r="G630" s="156"/>
    </row>
    <row r="631" spans="1:9" ht="31.5">
      <c r="A631" s="215" t="s">
        <v>1315</v>
      </c>
      <c r="B631" s="114" t="s">
        <v>1316</v>
      </c>
      <c r="C631" s="71" t="s">
        <v>1317</v>
      </c>
      <c r="D631" s="621">
        <v>2</v>
      </c>
      <c r="E631" s="23" t="s">
        <v>653</v>
      </c>
      <c r="F631" s="30"/>
      <c r="G631" s="156"/>
    </row>
    <row r="632" spans="1:9" ht="30">
      <c r="A632" s="215"/>
      <c r="B632" s="114"/>
      <c r="C632" s="275" t="s">
        <v>1318</v>
      </c>
      <c r="D632" s="621">
        <v>2</v>
      </c>
      <c r="E632" s="23" t="s">
        <v>653</v>
      </c>
      <c r="F632" s="30"/>
      <c r="G632" s="156"/>
    </row>
    <row r="633" spans="1:9" ht="30">
      <c r="A633" s="215"/>
      <c r="B633" s="114"/>
      <c r="C633" s="71" t="s">
        <v>2612</v>
      </c>
      <c r="D633" s="621">
        <v>2</v>
      </c>
      <c r="E633" s="23" t="s">
        <v>653</v>
      </c>
      <c r="F633" s="30"/>
      <c r="G633" s="156"/>
    </row>
    <row r="634" spans="1:9" ht="30">
      <c r="A634" s="215"/>
      <c r="B634" s="114"/>
      <c r="C634" s="71" t="s">
        <v>2613</v>
      </c>
      <c r="D634" s="621">
        <v>2</v>
      </c>
      <c r="E634" s="23" t="s">
        <v>653</v>
      </c>
      <c r="F634" s="30"/>
      <c r="G634" s="156"/>
    </row>
    <row r="635" spans="1:9" ht="47.25">
      <c r="A635" s="43" t="s">
        <v>1320</v>
      </c>
      <c r="B635" s="160" t="s">
        <v>1321</v>
      </c>
      <c r="C635" s="123" t="s">
        <v>1322</v>
      </c>
      <c r="D635" s="621">
        <v>2</v>
      </c>
      <c r="E635" s="23" t="s">
        <v>653</v>
      </c>
      <c r="F635" s="30"/>
      <c r="G635" s="156"/>
    </row>
    <row r="636" spans="1:9" ht="47.25">
      <c r="A636" s="215" t="s">
        <v>2258</v>
      </c>
      <c r="B636" s="114" t="s">
        <v>1324</v>
      </c>
      <c r="C636" s="236" t="s">
        <v>1325</v>
      </c>
      <c r="D636" s="621">
        <v>2</v>
      </c>
      <c r="E636" s="23" t="s">
        <v>653</v>
      </c>
      <c r="F636" s="30"/>
      <c r="G636" s="156"/>
    </row>
    <row r="637" spans="1:9" ht="47.25">
      <c r="A637" s="215" t="s">
        <v>2260</v>
      </c>
      <c r="B637" s="114" t="s">
        <v>1327</v>
      </c>
      <c r="C637" s="50" t="s">
        <v>2262</v>
      </c>
      <c r="D637" s="621">
        <v>2</v>
      </c>
      <c r="E637" s="23" t="s">
        <v>653</v>
      </c>
      <c r="F637" s="30" t="s">
        <v>2614</v>
      </c>
      <c r="G637" s="156"/>
    </row>
    <row r="638" spans="1:9" ht="31.5" customHeight="1">
      <c r="A638" s="214" t="s">
        <v>2264</v>
      </c>
      <c r="B638" s="933" t="s">
        <v>1329</v>
      </c>
      <c r="C638" s="934"/>
      <c r="D638" s="934"/>
      <c r="E638" s="934"/>
      <c r="F638" s="934"/>
      <c r="G638" s="1004"/>
      <c r="H638" s="212">
        <f>SUM(D639:D645)</f>
        <v>6</v>
      </c>
      <c r="I638" s="212">
        <f>COUNT(D639:D645)*2</f>
        <v>6</v>
      </c>
    </row>
    <row r="639" spans="1:9" ht="180" hidden="1">
      <c r="A639" s="27" t="s">
        <v>1330</v>
      </c>
      <c r="B639" s="50" t="s">
        <v>1332</v>
      </c>
      <c r="C639" s="50" t="s">
        <v>1333</v>
      </c>
      <c r="D639" s="544"/>
      <c r="E639" s="26" t="s">
        <v>540</v>
      </c>
      <c r="F639" s="91" t="s">
        <v>1334</v>
      </c>
      <c r="G639" s="26"/>
    </row>
    <row r="640" spans="1:9" ht="90" hidden="1">
      <c r="A640" s="27" t="s">
        <v>1335</v>
      </c>
      <c r="B640" s="50" t="s">
        <v>1336</v>
      </c>
      <c r="C640" s="50" t="s">
        <v>1337</v>
      </c>
      <c r="D640" s="544"/>
      <c r="E640" s="26" t="s">
        <v>540</v>
      </c>
      <c r="F640" s="91" t="s">
        <v>1338</v>
      </c>
      <c r="G640" s="156"/>
    </row>
    <row r="641" spans="1:9" ht="120" hidden="1">
      <c r="A641" s="27" t="s">
        <v>1339</v>
      </c>
      <c r="B641" s="50" t="s">
        <v>1340</v>
      </c>
      <c r="C641" s="50" t="s">
        <v>1341</v>
      </c>
      <c r="D641" s="544"/>
      <c r="E641" s="26" t="s">
        <v>540</v>
      </c>
      <c r="F641" s="91" t="s">
        <v>1342</v>
      </c>
      <c r="G641" s="156"/>
    </row>
    <row r="642" spans="1:9" ht="120">
      <c r="A642" s="63" t="s">
        <v>1343</v>
      </c>
      <c r="B642" s="50" t="s">
        <v>1344</v>
      </c>
      <c r="C642" s="50" t="s">
        <v>1345</v>
      </c>
      <c r="D642" s="544">
        <v>2</v>
      </c>
      <c r="E642" s="26" t="s">
        <v>540</v>
      </c>
      <c r="F642" s="91" t="s">
        <v>1346</v>
      </c>
      <c r="G642" s="156"/>
    </row>
    <row r="643" spans="1:9" ht="90">
      <c r="A643" s="63" t="s">
        <v>1347</v>
      </c>
      <c r="B643" s="50" t="s">
        <v>1348</v>
      </c>
      <c r="C643" s="50" t="s">
        <v>1349</v>
      </c>
      <c r="D643" s="544">
        <v>2</v>
      </c>
      <c r="E643" s="26" t="s">
        <v>540</v>
      </c>
      <c r="F643" s="91" t="s">
        <v>1350</v>
      </c>
      <c r="G643" s="156"/>
    </row>
    <row r="644" spans="1:9" ht="120" hidden="1">
      <c r="A644" s="27" t="s">
        <v>1351</v>
      </c>
      <c r="B644" s="50" t="s">
        <v>1352</v>
      </c>
      <c r="C644" s="50" t="s">
        <v>1353</v>
      </c>
      <c r="D644" s="544"/>
      <c r="E644" s="26" t="s">
        <v>540</v>
      </c>
      <c r="F644" s="91" t="s">
        <v>1354</v>
      </c>
      <c r="G644" s="156"/>
    </row>
    <row r="645" spans="1:9" ht="135">
      <c r="A645" s="214" t="s">
        <v>1355</v>
      </c>
      <c r="B645" s="50" t="s">
        <v>1356</v>
      </c>
      <c r="C645" s="50" t="s">
        <v>1357</v>
      </c>
      <c r="D645" s="544">
        <v>2</v>
      </c>
      <c r="E645" s="26" t="s">
        <v>540</v>
      </c>
      <c r="F645" s="91" t="s">
        <v>1358</v>
      </c>
      <c r="G645" s="156"/>
    </row>
    <row r="646" spans="1:9" ht="31.5">
      <c r="A646" s="214" t="s">
        <v>2267</v>
      </c>
      <c r="B646" s="1133" t="s">
        <v>2268</v>
      </c>
      <c r="C646" s="997"/>
      <c r="D646" s="997"/>
      <c r="E646" s="997"/>
      <c r="F646" s="997"/>
      <c r="G646" s="998"/>
      <c r="H646" s="212">
        <f>SUM(D647:D649)</f>
        <v>6</v>
      </c>
      <c r="I646" s="212">
        <f>COUNT(D647:D649)*2</f>
        <v>6</v>
      </c>
    </row>
    <row r="647" spans="1:9" ht="31.5">
      <c r="A647" s="215" t="s">
        <v>2269</v>
      </c>
      <c r="B647" s="114" t="s">
        <v>2270</v>
      </c>
      <c r="C647" s="23" t="s">
        <v>1361</v>
      </c>
      <c r="D647" s="534">
        <v>2</v>
      </c>
      <c r="E647" s="28" t="s">
        <v>271</v>
      </c>
      <c r="F647" s="28" t="s">
        <v>1362</v>
      </c>
      <c r="G647" s="156"/>
    </row>
    <row r="648" spans="1:9" ht="30">
      <c r="A648" s="248"/>
      <c r="C648" s="23" t="s">
        <v>1363</v>
      </c>
      <c r="D648" s="534">
        <v>2</v>
      </c>
      <c r="E648" s="28" t="s">
        <v>271</v>
      </c>
      <c r="F648" s="28" t="s">
        <v>1364</v>
      </c>
      <c r="G648" s="156"/>
    </row>
    <row r="649" spans="1:9" ht="31.5">
      <c r="A649" s="215" t="s">
        <v>2271</v>
      </c>
      <c r="B649" s="114" t="s">
        <v>2272</v>
      </c>
      <c r="C649" s="28" t="s">
        <v>2273</v>
      </c>
      <c r="D649" s="534">
        <v>2</v>
      </c>
      <c r="E649" s="34" t="s">
        <v>540</v>
      </c>
      <c r="F649" s="23" t="s">
        <v>1367</v>
      </c>
      <c r="G649" s="156"/>
    </row>
    <row r="650" spans="1:9" hidden="1">
      <c r="A650" s="92" t="s">
        <v>10</v>
      </c>
      <c r="B650" s="930" t="s">
        <v>1368</v>
      </c>
      <c r="C650" s="931"/>
      <c r="D650" s="931"/>
      <c r="E650" s="931"/>
      <c r="F650" s="931"/>
      <c r="G650" s="935"/>
      <c r="H650" s="212">
        <f>SUM(D651:D656)</f>
        <v>0</v>
      </c>
      <c r="I650" s="212">
        <f>COUNT(D651:D656)*2</f>
        <v>0</v>
      </c>
    </row>
    <row r="651" spans="1:9" ht="45" hidden="1">
      <c r="A651" s="92" t="s">
        <v>1369</v>
      </c>
      <c r="B651" s="50" t="s">
        <v>1370</v>
      </c>
      <c r="C651" s="50"/>
      <c r="D651" s="545"/>
      <c r="E651" s="50"/>
      <c r="F651" s="50"/>
      <c r="G651" s="50"/>
    </row>
    <row r="652" spans="1:9" ht="60" hidden="1">
      <c r="A652" s="92" t="s">
        <v>1371</v>
      </c>
      <c r="B652" s="50" t="s">
        <v>1372</v>
      </c>
      <c r="C652" s="50"/>
      <c r="D652" s="545"/>
      <c r="E652" s="50"/>
      <c r="F652" s="50"/>
      <c r="G652" s="50"/>
    </row>
    <row r="653" spans="1:9" ht="60" hidden="1">
      <c r="A653" s="92" t="s">
        <v>1373</v>
      </c>
      <c r="B653" s="50" t="s">
        <v>1374</v>
      </c>
      <c r="C653" s="50"/>
      <c r="D653" s="545"/>
      <c r="E653" s="50"/>
      <c r="F653" s="50"/>
      <c r="G653" s="50"/>
    </row>
    <row r="654" spans="1:9" ht="75" hidden="1">
      <c r="A654" s="92" t="s">
        <v>1375</v>
      </c>
      <c r="B654" s="50" t="s">
        <v>1376</v>
      </c>
      <c r="C654" s="50"/>
      <c r="D654" s="545"/>
      <c r="E654" s="50"/>
      <c r="F654" s="50"/>
      <c r="G654" s="50"/>
    </row>
    <row r="655" spans="1:9" ht="30" hidden="1">
      <c r="A655" s="92" t="s">
        <v>1377</v>
      </c>
      <c r="B655" s="50" t="s">
        <v>1378</v>
      </c>
      <c r="C655" s="50"/>
      <c r="D655" s="545"/>
      <c r="E655" s="50"/>
      <c r="F655" s="50"/>
      <c r="G655" s="50"/>
    </row>
    <row r="656" spans="1:9" ht="30" hidden="1">
      <c r="A656" s="92" t="s">
        <v>1379</v>
      </c>
      <c r="B656" s="50" t="s">
        <v>1380</v>
      </c>
      <c r="C656" s="50"/>
      <c r="D656" s="545"/>
      <c r="E656" s="50"/>
      <c r="F656" s="50"/>
      <c r="G656" s="50"/>
    </row>
    <row r="657" spans="1:9">
      <c r="A657" s="60" t="s">
        <v>1381</v>
      </c>
      <c r="B657" s="930" t="s">
        <v>8</v>
      </c>
      <c r="C657" s="931"/>
      <c r="D657" s="931"/>
      <c r="E657" s="931"/>
      <c r="F657" s="931"/>
      <c r="G657" s="935"/>
      <c r="H657" s="212">
        <f>SUM(D658:D667)</f>
        <v>2</v>
      </c>
      <c r="I657" s="212">
        <f>COUNT(D658:D667)*2</f>
        <v>2</v>
      </c>
    </row>
    <row r="658" spans="1:9" ht="75" hidden="1">
      <c r="A658" s="92" t="s">
        <v>1382</v>
      </c>
      <c r="B658" s="50" t="s">
        <v>1383</v>
      </c>
      <c r="C658" s="276"/>
      <c r="D658" s="276"/>
      <c r="E658" s="276"/>
      <c r="F658" s="276"/>
      <c r="G658" s="276"/>
    </row>
    <row r="659" spans="1:9" ht="60" hidden="1">
      <c r="A659" s="92" t="s">
        <v>1384</v>
      </c>
      <c r="B659" s="50" t="s">
        <v>1385</v>
      </c>
      <c r="C659" s="276"/>
      <c r="D659" s="276"/>
      <c r="E659" s="276"/>
      <c r="F659" s="276"/>
      <c r="G659" s="276"/>
    </row>
    <row r="660" spans="1:9" ht="60" hidden="1">
      <c r="A660" s="92" t="s">
        <v>1386</v>
      </c>
      <c r="B660" s="50" t="s">
        <v>1387</v>
      </c>
      <c r="C660" s="276"/>
      <c r="D660" s="276"/>
      <c r="E660" s="276"/>
      <c r="F660" s="276"/>
      <c r="G660" s="276"/>
    </row>
    <row r="661" spans="1:9" ht="45" hidden="1">
      <c r="A661" s="92" t="s">
        <v>1388</v>
      </c>
      <c r="B661" s="50" t="s">
        <v>1389</v>
      </c>
      <c r="C661" s="276"/>
      <c r="D661" s="276"/>
      <c r="E661" s="276"/>
      <c r="F661" s="276"/>
      <c r="G661" s="276"/>
    </row>
    <row r="662" spans="1:9" ht="45" hidden="1">
      <c r="A662" s="92" t="s">
        <v>1390</v>
      </c>
      <c r="B662" s="50" t="s">
        <v>1391</v>
      </c>
      <c r="C662" s="276"/>
      <c r="D662" s="276"/>
      <c r="E662" s="276"/>
      <c r="F662" s="276"/>
      <c r="G662" s="276"/>
    </row>
    <row r="663" spans="1:9" ht="90">
      <c r="A663" s="60" t="s">
        <v>1392</v>
      </c>
      <c r="B663" s="50" t="s">
        <v>2274</v>
      </c>
      <c r="C663" s="50" t="s">
        <v>1394</v>
      </c>
      <c r="D663" s="630">
        <v>2</v>
      </c>
      <c r="E663" s="34" t="s">
        <v>540</v>
      </c>
      <c r="F663" s="50" t="s">
        <v>1395</v>
      </c>
      <c r="G663" s="21"/>
    </row>
    <row r="664" spans="1:9" ht="75" hidden="1">
      <c r="A664" s="27" t="s">
        <v>1396</v>
      </c>
      <c r="B664" s="50" t="s">
        <v>1397</v>
      </c>
      <c r="C664" s="50"/>
      <c r="D664" s="534"/>
      <c r="E664" s="28"/>
      <c r="F664" s="50"/>
      <c r="G664" s="21"/>
    </row>
    <row r="665" spans="1:9" ht="30" hidden="1">
      <c r="A665" s="27" t="s">
        <v>1398</v>
      </c>
      <c r="B665" s="50" t="s">
        <v>1399</v>
      </c>
      <c r="C665" s="50"/>
      <c r="D665" s="534"/>
      <c r="E665" s="28"/>
      <c r="F665" s="50"/>
      <c r="G665" s="21"/>
    </row>
    <row r="666" spans="1:9" ht="30" hidden="1">
      <c r="A666" s="27" t="s">
        <v>1400</v>
      </c>
      <c r="B666" s="50" t="s">
        <v>1401</v>
      </c>
      <c r="C666" s="50"/>
      <c r="D666" s="534"/>
      <c r="E666" s="28"/>
      <c r="F666" s="50"/>
      <c r="G666" s="21"/>
    </row>
    <row r="667" spans="1:9" ht="60" hidden="1">
      <c r="A667" s="27" t="s">
        <v>1402</v>
      </c>
      <c r="B667" s="50" t="s">
        <v>1403</v>
      </c>
      <c r="C667" s="50"/>
      <c r="D667" s="534"/>
      <c r="E667" s="28"/>
      <c r="F667" s="50"/>
      <c r="G667" s="21"/>
    </row>
    <row r="668" spans="1:9" ht="21">
      <c r="A668" s="213"/>
      <c r="B668" s="1153" t="s">
        <v>1404</v>
      </c>
      <c r="C668" s="1146"/>
      <c r="D668" s="1146"/>
      <c r="E668" s="1146"/>
      <c r="F668" s="1146"/>
      <c r="G668" s="1146"/>
      <c r="H668" s="212">
        <f>H669+H675+H681+H690</f>
        <v>36</v>
      </c>
      <c r="I668" s="212">
        <f>I669+I675+I681+I690</f>
        <v>36</v>
      </c>
    </row>
    <row r="669" spans="1:9" ht="31.5">
      <c r="A669" s="256" t="s">
        <v>2277</v>
      </c>
      <c r="B669" s="1133" t="s">
        <v>6</v>
      </c>
      <c r="C669" s="997"/>
      <c r="D669" s="997"/>
      <c r="E669" s="997"/>
      <c r="F669" s="997"/>
      <c r="G669" s="998"/>
      <c r="H669" s="212">
        <f>SUM(D670:D674)</f>
        <v>8</v>
      </c>
      <c r="I669" s="212">
        <f>COUNT(D670:D674)*2</f>
        <v>8</v>
      </c>
    </row>
    <row r="670" spans="1:9" ht="31.5">
      <c r="A670" s="215" t="s">
        <v>2278</v>
      </c>
      <c r="B670" s="114" t="s">
        <v>1406</v>
      </c>
      <c r="C670" s="30" t="s">
        <v>2615</v>
      </c>
      <c r="D670" s="624">
        <v>2</v>
      </c>
      <c r="E670" s="71" t="s">
        <v>648</v>
      </c>
      <c r="F670" s="236"/>
      <c r="G670" s="220"/>
    </row>
    <row r="671" spans="1:9" ht="30">
      <c r="A671" s="215"/>
      <c r="B671" s="114"/>
      <c r="C671" s="30" t="s">
        <v>6643</v>
      </c>
      <c r="D671" s="624">
        <v>2</v>
      </c>
      <c r="E671" s="71"/>
      <c r="F671" s="236"/>
      <c r="G671" s="220"/>
    </row>
    <row r="672" spans="1:9" ht="45">
      <c r="A672" s="215"/>
      <c r="B672" s="114"/>
      <c r="C672" s="30" t="s">
        <v>6644</v>
      </c>
      <c r="D672" s="624">
        <v>2</v>
      </c>
      <c r="E672" s="71" t="s">
        <v>648</v>
      </c>
      <c r="F672" s="236"/>
      <c r="G672" s="220"/>
    </row>
    <row r="673" spans="1:10" ht="45">
      <c r="A673" s="215"/>
      <c r="B673" s="114"/>
      <c r="C673" s="277" t="s">
        <v>1278</v>
      </c>
      <c r="D673" s="624">
        <v>2</v>
      </c>
      <c r="E673" s="71" t="s">
        <v>648</v>
      </c>
      <c r="F673" s="236"/>
      <c r="G673" s="220"/>
    </row>
    <row r="674" spans="1:10" s="7" customFormat="1" ht="33.75" hidden="1" customHeight="1">
      <c r="A674" s="27" t="s">
        <v>2282</v>
      </c>
      <c r="B674" s="30" t="s">
        <v>2616</v>
      </c>
      <c r="C674" s="66"/>
      <c r="D674" s="626"/>
      <c r="E674" s="22"/>
      <c r="F674" s="66"/>
      <c r="G674" s="66"/>
      <c r="H674" s="29"/>
      <c r="I674" s="29"/>
      <c r="J674" s="99"/>
    </row>
    <row r="675" spans="1:10" ht="31.5">
      <c r="A675" s="256" t="s">
        <v>2284</v>
      </c>
      <c r="B675" s="1133" t="s">
        <v>4</v>
      </c>
      <c r="C675" s="997"/>
      <c r="D675" s="997"/>
      <c r="E675" s="997"/>
      <c r="F675" s="997"/>
      <c r="G675" s="998"/>
      <c r="H675" s="212">
        <f>SUM(D676:D680)</f>
        <v>8</v>
      </c>
      <c r="I675" s="212">
        <f>COUNT(D676:D680)*2</f>
        <v>8</v>
      </c>
    </row>
    <row r="676" spans="1:10" ht="31.5">
      <c r="A676" s="215" t="s">
        <v>2285</v>
      </c>
      <c r="B676" s="114" t="s">
        <v>1420</v>
      </c>
      <c r="C676" s="30" t="s">
        <v>2617</v>
      </c>
      <c r="D676" s="624">
        <v>2</v>
      </c>
      <c r="E676" s="71" t="s">
        <v>648</v>
      </c>
      <c r="F676" s="236"/>
      <c r="G676" s="220"/>
    </row>
    <row r="677" spans="1:10">
      <c r="A677" s="215"/>
      <c r="B677" s="114"/>
      <c r="C677" s="272" t="s">
        <v>2618</v>
      </c>
      <c r="D677" s="624">
        <v>2</v>
      </c>
      <c r="E677" s="71" t="s">
        <v>648</v>
      </c>
      <c r="F677" s="236"/>
      <c r="G677" s="220"/>
    </row>
    <row r="678" spans="1:10">
      <c r="A678" s="215"/>
      <c r="B678" s="114"/>
      <c r="C678" s="655" t="s">
        <v>2619</v>
      </c>
      <c r="D678" s="624">
        <v>2</v>
      </c>
      <c r="E678" s="71" t="s">
        <v>648</v>
      </c>
      <c r="F678" s="236"/>
      <c r="G678" s="220"/>
    </row>
    <row r="679" spans="1:10" ht="30">
      <c r="A679" s="215"/>
      <c r="B679" s="114"/>
      <c r="C679" s="272" t="s">
        <v>2620</v>
      </c>
      <c r="D679" s="624">
        <v>2</v>
      </c>
      <c r="E679" s="71" t="s">
        <v>648</v>
      </c>
      <c r="F679" s="236"/>
      <c r="G679" s="220"/>
    </row>
    <row r="680" spans="1:10" s="7" customFormat="1" ht="75" hidden="1" customHeight="1">
      <c r="A680" s="27" t="s">
        <v>1428</v>
      </c>
      <c r="B680" s="30" t="s">
        <v>2621</v>
      </c>
      <c r="C680" s="66"/>
      <c r="D680" s="626"/>
      <c r="E680" s="22"/>
      <c r="F680" s="66"/>
      <c r="G680" s="66"/>
      <c r="H680" s="29"/>
      <c r="I680" s="29"/>
      <c r="J680" s="99"/>
    </row>
    <row r="681" spans="1:10" ht="31.5">
      <c r="A681" s="256" t="s">
        <v>2291</v>
      </c>
      <c r="B681" s="1133" t="s">
        <v>2</v>
      </c>
      <c r="C681" s="997"/>
      <c r="D681" s="997"/>
      <c r="E681" s="997"/>
      <c r="F681" s="997"/>
      <c r="G681" s="998"/>
      <c r="H681" s="212">
        <f>SUM(D682:D689)</f>
        <v>14</v>
      </c>
      <c r="I681" s="212">
        <f>COUNT(D682:D689)*2</f>
        <v>14</v>
      </c>
    </row>
    <row r="682" spans="1:10" ht="31.5">
      <c r="A682" s="215" t="s">
        <v>2292</v>
      </c>
      <c r="B682" s="114" t="s">
        <v>1431</v>
      </c>
      <c r="C682" s="30" t="s">
        <v>6645</v>
      </c>
      <c r="D682" s="624">
        <v>2</v>
      </c>
      <c r="E682" s="71" t="s">
        <v>648</v>
      </c>
      <c r="F682" s="236"/>
      <c r="G682" s="220"/>
    </row>
    <row r="683" spans="1:10" ht="30">
      <c r="A683" s="215"/>
      <c r="B683" s="114"/>
      <c r="C683" s="30" t="s">
        <v>6646</v>
      </c>
      <c r="D683" s="624">
        <v>2</v>
      </c>
      <c r="E683" s="71"/>
      <c r="F683" s="236"/>
      <c r="G683" s="220"/>
    </row>
    <row r="684" spans="1:10" ht="30">
      <c r="A684" s="215"/>
      <c r="B684" s="114"/>
      <c r="C684" s="278" t="s">
        <v>2623</v>
      </c>
      <c r="D684" s="624">
        <v>2</v>
      </c>
      <c r="E684" s="71" t="s">
        <v>648</v>
      </c>
      <c r="F684" s="236"/>
      <c r="G684" s="220"/>
    </row>
    <row r="685" spans="1:10" ht="30">
      <c r="A685" s="215"/>
      <c r="B685" s="114"/>
      <c r="C685" s="150" t="s">
        <v>2624</v>
      </c>
      <c r="D685" s="624">
        <v>2</v>
      </c>
      <c r="E685" s="71" t="s">
        <v>648</v>
      </c>
      <c r="F685" s="236"/>
      <c r="G685" s="220"/>
    </row>
    <row r="686" spans="1:10" ht="30">
      <c r="A686" s="215"/>
      <c r="B686" s="114"/>
      <c r="C686" s="30" t="s">
        <v>1432</v>
      </c>
      <c r="D686" s="624">
        <v>2</v>
      </c>
      <c r="E686" s="71" t="s">
        <v>648</v>
      </c>
      <c r="F686" s="236"/>
      <c r="G686" s="220"/>
    </row>
    <row r="687" spans="1:10" ht="30">
      <c r="A687" s="215"/>
      <c r="B687" s="114"/>
      <c r="C687" s="161" t="s">
        <v>2625</v>
      </c>
      <c r="D687" s="624">
        <v>2</v>
      </c>
      <c r="E687" s="71" t="s">
        <v>648</v>
      </c>
      <c r="F687" s="236"/>
      <c r="G687" s="220"/>
    </row>
    <row r="688" spans="1:10" ht="27.75" customHeight="1">
      <c r="A688" s="215"/>
      <c r="B688" s="114"/>
      <c r="C688" s="272" t="s">
        <v>2626</v>
      </c>
      <c r="D688" s="624">
        <v>2</v>
      </c>
      <c r="E688" s="71" t="s">
        <v>648</v>
      </c>
      <c r="F688" s="236"/>
      <c r="G688" s="220"/>
    </row>
    <row r="689" spans="1:10" s="7" customFormat="1" ht="64.5" hidden="1" customHeight="1">
      <c r="A689" s="27" t="s">
        <v>1435</v>
      </c>
      <c r="B689" s="30" t="s">
        <v>2627</v>
      </c>
      <c r="C689" s="66"/>
      <c r="D689" s="626"/>
      <c r="E689" s="22"/>
      <c r="F689" s="66"/>
      <c r="G689" s="66"/>
      <c r="H689" s="29"/>
      <c r="I689" s="29"/>
      <c r="J689" s="99"/>
    </row>
    <row r="690" spans="1:10" ht="31.5">
      <c r="A690" s="256" t="s">
        <v>2308</v>
      </c>
      <c r="B690" s="1133" t="s">
        <v>0</v>
      </c>
      <c r="C690" s="997"/>
      <c r="D690" s="997"/>
      <c r="E690" s="997"/>
      <c r="F690" s="997"/>
      <c r="G690" s="998"/>
      <c r="H690" s="212">
        <f>SUM(D691:D694)</f>
        <v>6</v>
      </c>
      <c r="I690" s="212">
        <f>COUNT(D691:D694)*2</f>
        <v>6</v>
      </c>
    </row>
    <row r="691" spans="1:10" ht="31.5">
      <c r="A691" s="215" t="s">
        <v>2310</v>
      </c>
      <c r="B691" s="114" t="s">
        <v>1438</v>
      </c>
      <c r="C691" s="30" t="s">
        <v>2628</v>
      </c>
      <c r="D691" s="624">
        <v>2</v>
      </c>
      <c r="E691" s="71" t="s">
        <v>648</v>
      </c>
      <c r="F691" s="236"/>
      <c r="G691" s="220"/>
    </row>
    <row r="692" spans="1:10">
      <c r="A692" s="215"/>
      <c r="B692" s="114"/>
      <c r="C692" s="30" t="s">
        <v>2629</v>
      </c>
      <c r="D692" s="624">
        <v>2</v>
      </c>
      <c r="E692" s="71" t="s">
        <v>648</v>
      </c>
      <c r="F692" s="236"/>
      <c r="G692" s="220"/>
    </row>
    <row r="693" spans="1:10" ht="30">
      <c r="A693" s="215"/>
      <c r="B693" s="114"/>
      <c r="C693" s="30" t="s">
        <v>2630</v>
      </c>
      <c r="D693" s="624">
        <v>2</v>
      </c>
      <c r="E693" s="71" t="s">
        <v>648</v>
      </c>
      <c r="F693" s="236"/>
      <c r="G693" s="220"/>
    </row>
    <row r="694" spans="1:10" ht="45" hidden="1">
      <c r="A694" s="27" t="s">
        <v>1443</v>
      </c>
      <c r="B694" s="30" t="s">
        <v>2631</v>
      </c>
      <c r="C694" s="30"/>
      <c r="D694" s="624"/>
      <c r="E694" s="71" t="s">
        <v>648</v>
      </c>
      <c r="F694" s="236"/>
      <c r="G694" s="220"/>
    </row>
    <row r="695" spans="1:10">
      <c r="A695" s="519"/>
      <c r="B695" s="520"/>
      <c r="C695" s="202"/>
      <c r="D695" s="511"/>
      <c r="E695" s="202"/>
      <c r="F695" s="202"/>
      <c r="G695" s="202"/>
      <c r="H695" s="202"/>
      <c r="I695" s="202"/>
    </row>
    <row r="696" spans="1:10">
      <c r="A696" s="749"/>
      <c r="B696" s="750" t="s">
        <v>2632</v>
      </c>
      <c r="C696" s="718" t="s">
        <v>1447</v>
      </c>
      <c r="D696" s="751" t="s">
        <v>1448</v>
      </c>
      <c r="E696" s="718">
        <f>H2</f>
        <v>4</v>
      </c>
      <c r="F696" s="799"/>
      <c r="G696" s="202"/>
      <c r="H696" s="202"/>
      <c r="I696" s="202"/>
    </row>
    <row r="697" spans="1:10">
      <c r="A697" s="749" t="s">
        <v>176</v>
      </c>
      <c r="B697" s="750">
        <f>IF(E696=0,0,H43)</f>
        <v>28</v>
      </c>
      <c r="C697" s="718">
        <f>IF(E696=0,0,I43)</f>
        <v>28</v>
      </c>
      <c r="D697" s="752">
        <f>IF(D705=0,0,B697/C697)</f>
        <v>1</v>
      </c>
      <c r="E697" s="718"/>
      <c r="F697" s="799"/>
      <c r="G697" s="202"/>
      <c r="H697" s="202"/>
      <c r="I697" s="202"/>
    </row>
    <row r="698" spans="1:10">
      <c r="A698" s="749" t="s">
        <v>178</v>
      </c>
      <c r="B698" s="750">
        <f>IF(E696=0,0,H102)</f>
        <v>80</v>
      </c>
      <c r="C698" s="718">
        <f>IF(E696=0,0,I102)</f>
        <v>80</v>
      </c>
      <c r="D698" s="752">
        <f>IF(D705=0,0,B698/C698)</f>
        <v>1</v>
      </c>
      <c r="E698" s="718"/>
      <c r="F698" s="799"/>
      <c r="G698" s="202"/>
      <c r="H698" s="202"/>
      <c r="I698" s="202"/>
    </row>
    <row r="699" spans="1:10">
      <c r="A699" s="749" t="s">
        <v>180</v>
      </c>
      <c r="B699" s="750">
        <f>IF(E696=0,0,H168)</f>
        <v>144</v>
      </c>
      <c r="C699" s="718">
        <f>IF(E696=0,0,I168)</f>
        <v>144</v>
      </c>
      <c r="D699" s="752">
        <f>IF(D705=0,0,B699/C699)</f>
        <v>1</v>
      </c>
      <c r="E699" s="718"/>
      <c r="F699" s="799"/>
      <c r="G699" s="202"/>
      <c r="H699" s="202"/>
      <c r="I699" s="202"/>
    </row>
    <row r="700" spans="1:10">
      <c r="A700" s="749" t="s">
        <v>182</v>
      </c>
      <c r="B700" s="716">
        <f>IF(E696=0,0,H256)</f>
        <v>104</v>
      </c>
      <c r="C700" s="716">
        <f>IF(E696=0,0,I256)</f>
        <v>104</v>
      </c>
      <c r="D700" s="752">
        <f>IF(D705=0,0,B700/C700)</f>
        <v>1</v>
      </c>
      <c r="E700" s="718"/>
      <c r="F700" s="799"/>
      <c r="G700" s="202"/>
      <c r="H700" s="202"/>
      <c r="I700" s="202"/>
    </row>
    <row r="701" spans="1:10">
      <c r="A701" s="749" t="s">
        <v>184</v>
      </c>
      <c r="B701" s="716">
        <f>IF(E696=0,0,H333)</f>
        <v>208</v>
      </c>
      <c r="C701" s="716">
        <f>IF(E696=0,0,I333)</f>
        <v>208</v>
      </c>
      <c r="D701" s="752">
        <f>IF(D705=0,0,B701/C701)</f>
        <v>1</v>
      </c>
      <c r="E701" s="718"/>
      <c r="F701" s="799"/>
      <c r="G701" s="202"/>
      <c r="H701" s="202"/>
      <c r="I701" s="202"/>
    </row>
    <row r="702" spans="1:10">
      <c r="A702" s="749" t="s">
        <v>186</v>
      </c>
      <c r="B702" s="716">
        <f>IF(E696=0,0,H530)</f>
        <v>98</v>
      </c>
      <c r="C702" s="716">
        <f>IF(E696=0,0,I530)</f>
        <v>98</v>
      </c>
      <c r="D702" s="752">
        <f>IF(D705=0,0,B702/C702)</f>
        <v>1</v>
      </c>
      <c r="E702" s="718"/>
      <c r="F702" s="799"/>
      <c r="G702" s="202"/>
      <c r="H702" s="202"/>
      <c r="I702" s="202"/>
    </row>
    <row r="703" spans="1:10">
      <c r="A703" s="749" t="s">
        <v>187</v>
      </c>
      <c r="B703" s="716">
        <f>IF(E696=0,0,H590)</f>
        <v>88</v>
      </c>
      <c r="C703" s="716">
        <f>IF(E696=0,0,I590)</f>
        <v>88</v>
      </c>
      <c r="D703" s="752">
        <f>IF(D705=0,0,B703/C703)</f>
        <v>1</v>
      </c>
      <c r="E703" s="718"/>
      <c r="F703" s="799"/>
      <c r="G703" s="202"/>
      <c r="H703" s="202"/>
      <c r="I703" s="202"/>
    </row>
    <row r="704" spans="1:10">
      <c r="A704" s="749" t="s">
        <v>189</v>
      </c>
      <c r="B704" s="716">
        <f>IF(E696=0,0,H668)</f>
        <v>36</v>
      </c>
      <c r="C704" s="716">
        <f>IF(E696=0,0,I668)</f>
        <v>36</v>
      </c>
      <c r="D704" s="752">
        <f>IF(D705=0,0,B704/C704)</f>
        <v>1</v>
      </c>
      <c r="E704" s="718"/>
      <c r="F704" s="799"/>
      <c r="G704" s="202"/>
      <c r="H704" s="202"/>
      <c r="I704" s="202"/>
    </row>
    <row r="705" spans="1:9">
      <c r="A705" s="749" t="s">
        <v>1449</v>
      </c>
      <c r="B705" s="750">
        <f>IF(E696=0,0,SUM(B697:B704))</f>
        <v>786</v>
      </c>
      <c r="C705" s="718">
        <f>IF(E696=0,0,SUM(C697:C704))</f>
        <v>786</v>
      </c>
      <c r="D705" s="752">
        <f>IF(E696=0,0,B705/C705)</f>
        <v>1</v>
      </c>
      <c r="E705" s="718"/>
      <c r="F705" s="799"/>
      <c r="G705" s="202"/>
      <c r="H705" s="202"/>
      <c r="I705" s="202"/>
    </row>
    <row r="706" spans="1:9">
      <c r="A706" s="749"/>
      <c r="B706" s="750"/>
      <c r="C706" s="718"/>
      <c r="D706" s="751"/>
      <c r="E706" s="718"/>
      <c r="F706" s="799"/>
      <c r="G706" s="202"/>
      <c r="H706" s="202"/>
      <c r="I706" s="202"/>
    </row>
    <row r="707" spans="1:9">
      <c r="A707" s="749">
        <v>0</v>
      </c>
      <c r="B707" s="750"/>
      <c r="C707" s="718"/>
      <c r="D707" s="751"/>
      <c r="E707" s="718"/>
      <c r="F707" s="799"/>
      <c r="G707" s="202"/>
      <c r="H707" s="202"/>
      <c r="I707" s="202"/>
    </row>
    <row r="708" spans="1:9">
      <c r="A708" s="749">
        <v>1</v>
      </c>
      <c r="B708" s="750"/>
      <c r="C708" s="718"/>
      <c r="D708" s="751"/>
      <c r="E708" s="718"/>
      <c r="F708" s="799"/>
      <c r="G708" s="202"/>
      <c r="H708" s="202"/>
      <c r="I708" s="202"/>
    </row>
    <row r="709" spans="1:9">
      <c r="A709" s="749">
        <v>2</v>
      </c>
      <c r="B709" s="750"/>
      <c r="C709" s="718"/>
      <c r="D709" s="751"/>
      <c r="E709" s="718"/>
      <c r="F709" s="799"/>
      <c r="G709" s="202"/>
      <c r="H709" s="202"/>
      <c r="I709" s="202"/>
    </row>
    <row r="710" spans="1:9">
      <c r="A710" s="749"/>
      <c r="B710" s="750"/>
      <c r="C710" s="718"/>
      <c r="D710" s="751"/>
      <c r="E710" s="718"/>
      <c r="F710" s="799"/>
      <c r="G710" s="202"/>
      <c r="H710" s="202"/>
      <c r="I710" s="202"/>
    </row>
    <row r="711" spans="1:9">
      <c r="A711" s="749"/>
      <c r="B711" s="750"/>
      <c r="C711" s="718"/>
      <c r="D711" s="751"/>
      <c r="E711" s="718"/>
      <c r="F711" s="799"/>
      <c r="G711" s="202"/>
      <c r="H711" s="202"/>
      <c r="I711" s="202"/>
    </row>
    <row r="712" spans="1:9">
      <c r="A712" s="749"/>
      <c r="B712" s="750"/>
      <c r="C712" s="718"/>
      <c r="D712" s="751"/>
      <c r="E712" s="718"/>
      <c r="F712" s="799"/>
      <c r="G712" s="202"/>
      <c r="H712" s="202"/>
      <c r="I712" s="202"/>
    </row>
    <row r="713" spans="1:9">
      <c r="A713" s="749"/>
      <c r="B713" s="750"/>
      <c r="C713" s="718"/>
      <c r="D713" s="751"/>
      <c r="E713" s="718"/>
      <c r="F713" s="799"/>
      <c r="G713" s="202"/>
      <c r="H713" s="202"/>
      <c r="I713" s="202"/>
    </row>
    <row r="714" spans="1:9">
      <c r="A714" s="280"/>
      <c r="B714" s="281"/>
      <c r="C714" s="212"/>
      <c r="D714" s="653"/>
      <c r="E714" s="212"/>
      <c r="F714" s="202"/>
    </row>
    <row r="715" spans="1:9">
      <c r="A715" s="280"/>
      <c r="B715" s="281"/>
      <c r="C715" s="212"/>
      <c r="D715" s="653"/>
      <c r="E715" s="212"/>
      <c r="F715" s="202"/>
    </row>
    <row r="716" spans="1:9">
      <c r="A716" s="280"/>
      <c r="B716" s="281"/>
      <c r="C716" s="212"/>
      <c r="D716" s="653"/>
      <c r="E716" s="212"/>
      <c r="F716" s="202"/>
    </row>
    <row r="717" spans="1:9">
      <c r="A717" s="519"/>
      <c r="B717" s="520"/>
      <c r="C717" s="202"/>
      <c r="D717" s="511"/>
      <c r="E717" s="202"/>
      <c r="F717" s="202"/>
    </row>
    <row r="718" spans="1:9">
      <c r="A718" s="519"/>
      <c r="B718" s="520"/>
      <c r="C718" s="202"/>
      <c r="D718" s="511"/>
      <c r="E718" s="202"/>
      <c r="F718" s="202"/>
    </row>
    <row r="719" spans="1:9">
      <c r="A719" s="519"/>
      <c r="B719" s="520"/>
      <c r="C719" s="202"/>
      <c r="D719" s="511"/>
      <c r="E719" s="202"/>
      <c r="F719" s="202"/>
    </row>
    <row r="720" spans="1:9">
      <c r="A720" s="519"/>
      <c r="B720" s="520"/>
      <c r="C720" s="202"/>
      <c r="D720" s="511"/>
      <c r="E720" s="202"/>
      <c r="F720" s="202"/>
    </row>
    <row r="721" spans="1:6">
      <c r="A721" s="519"/>
      <c r="B721" s="520"/>
      <c r="C721" s="202"/>
      <c r="D721" s="511"/>
      <c r="E721" s="202"/>
      <c r="F721" s="202"/>
    </row>
    <row r="722" spans="1:6">
      <c r="A722" s="280"/>
      <c r="B722" s="281"/>
      <c r="C722" s="212"/>
      <c r="D722" s="653"/>
      <c r="E722" s="212"/>
      <c r="F722" s="212"/>
    </row>
    <row r="723" spans="1:6">
      <c r="A723" s="280"/>
      <c r="B723" s="281"/>
      <c r="C723" s="212"/>
      <c r="D723" s="653"/>
      <c r="E723" s="212"/>
      <c r="F723" s="212"/>
    </row>
    <row r="724" spans="1:6">
      <c r="A724" s="280"/>
      <c r="B724" s="281"/>
      <c r="C724" s="212"/>
      <c r="D724" s="653"/>
      <c r="E724" s="212"/>
      <c r="F724" s="212"/>
    </row>
    <row r="725" spans="1:6">
      <c r="A725" s="282"/>
      <c r="B725" s="250"/>
      <c r="C725" s="150"/>
      <c r="D725" s="654"/>
      <c r="F725" s="150"/>
    </row>
    <row r="726" spans="1:6">
      <c r="A726" s="282"/>
      <c r="B726" s="250"/>
      <c r="C726" s="150"/>
      <c r="D726" s="654"/>
      <c r="F726" s="150"/>
    </row>
    <row r="727" spans="1:6">
      <c r="A727" s="282"/>
      <c r="B727" s="250"/>
      <c r="C727" s="150"/>
      <c r="D727" s="654"/>
      <c r="F727" s="150"/>
    </row>
    <row r="728" spans="1:6">
      <c r="A728" s="282"/>
      <c r="B728" s="250"/>
      <c r="C728" s="150"/>
      <c r="D728" s="654"/>
      <c r="F728" s="150"/>
    </row>
    <row r="729" spans="1:6">
      <c r="A729" s="282"/>
      <c r="B729" s="250"/>
      <c r="C729" s="150"/>
      <c r="D729" s="654"/>
      <c r="F729" s="150"/>
    </row>
    <row r="730" spans="1:6">
      <c r="A730" s="282"/>
      <c r="B730" s="250"/>
      <c r="C730" s="150"/>
      <c r="D730" s="654"/>
      <c r="F730" s="150"/>
    </row>
    <row r="731" spans="1:6">
      <c r="A731" s="282"/>
      <c r="B731" s="250"/>
      <c r="C731" s="150"/>
      <c r="D731" s="654"/>
      <c r="F731" s="150"/>
    </row>
    <row r="732" spans="1:6">
      <c r="A732" s="282"/>
      <c r="B732" s="250"/>
      <c r="C732" s="150"/>
      <c r="D732" s="654"/>
      <c r="F732" s="150"/>
    </row>
    <row r="733" spans="1:6">
      <c r="A733" s="282"/>
      <c r="B733" s="250"/>
      <c r="C733" s="150"/>
      <c r="D733" s="654"/>
      <c r="F733" s="150"/>
    </row>
    <row r="734" spans="1:6">
      <c r="A734" s="282"/>
      <c r="B734" s="250"/>
      <c r="C734" s="150"/>
      <c r="D734" s="654"/>
      <c r="F734" s="150"/>
    </row>
    <row r="735" spans="1:6">
      <c r="A735" s="282"/>
      <c r="B735" s="250"/>
      <c r="C735" s="150"/>
      <c r="D735" s="654"/>
      <c r="F735" s="150"/>
    </row>
    <row r="736" spans="1:6">
      <c r="A736" s="282"/>
      <c r="B736" s="250"/>
      <c r="C736" s="150"/>
      <c r="D736" s="654"/>
      <c r="F736" s="150"/>
    </row>
    <row r="737" spans="1:6">
      <c r="A737" s="282"/>
      <c r="B737" s="250"/>
      <c r="C737" s="150"/>
      <c r="D737" s="654"/>
      <c r="F737" s="150"/>
    </row>
    <row r="738" spans="1:6">
      <c r="A738" s="282"/>
      <c r="B738" s="250"/>
      <c r="C738" s="150"/>
      <c r="D738" s="654"/>
      <c r="F738" s="150"/>
    </row>
  </sheetData>
  <sheetProtection sheet="1" objects="1" scenarios="1"/>
  <protectedRanges>
    <protectedRange sqref="D642:D645" name="Range6"/>
    <protectedRange sqref="D493" name="Range4"/>
    <protectedRange sqref="G240:G254" name="Range2"/>
    <protectedRange sqref="D583:D586" name="Range1_4"/>
    <protectedRange sqref="D240:D254" name="Range3"/>
    <protectedRange sqref="D582:D589" name="Range5"/>
  </protectedRanges>
  <autoFilter ref="A42:G694">
    <filterColumn colId="0">
      <colorFilter dxfId="18"/>
    </filterColumn>
  </autoFilter>
  <mergeCells count="125">
    <mergeCell ref="B554:G554"/>
    <mergeCell ref="B564:G564"/>
    <mergeCell ref="B575:G575"/>
    <mergeCell ref="B590:G590"/>
    <mergeCell ref="B591:G591"/>
    <mergeCell ref="B594:G594"/>
    <mergeCell ref="B518:G518"/>
    <mergeCell ref="B519:G519"/>
    <mergeCell ref="B530:G530"/>
    <mergeCell ref="B531:G531"/>
    <mergeCell ref="B539:G539"/>
    <mergeCell ref="B549:G549"/>
    <mergeCell ref="B690:G690"/>
    <mergeCell ref="B650:G650"/>
    <mergeCell ref="B657:G657"/>
    <mergeCell ref="B668:G668"/>
    <mergeCell ref="B669:G669"/>
    <mergeCell ref="B675:G675"/>
    <mergeCell ref="B681:G681"/>
    <mergeCell ref="B598:G598"/>
    <mergeCell ref="B602:G602"/>
    <mergeCell ref="B625:G625"/>
    <mergeCell ref="B629:G629"/>
    <mergeCell ref="B638:G638"/>
    <mergeCell ref="B646:G646"/>
    <mergeCell ref="B461:G461"/>
    <mergeCell ref="B472:G472"/>
    <mergeCell ref="B484:G484"/>
    <mergeCell ref="B495:G495"/>
    <mergeCell ref="B506:G506"/>
    <mergeCell ref="B513:G513"/>
    <mergeCell ref="B426:G426"/>
    <mergeCell ref="B430:G430"/>
    <mergeCell ref="B445:G445"/>
    <mergeCell ref="B449:G449"/>
    <mergeCell ref="B454:G454"/>
    <mergeCell ref="B460:G460"/>
    <mergeCell ref="B377:G377"/>
    <mergeCell ref="B383:G383"/>
    <mergeCell ref="B395:G395"/>
    <mergeCell ref="B404:G404"/>
    <mergeCell ref="B415:G415"/>
    <mergeCell ref="B419:G419"/>
    <mergeCell ref="B333:G333"/>
    <mergeCell ref="B334:G334"/>
    <mergeCell ref="B343:G343"/>
    <mergeCell ref="B352:G352"/>
    <mergeCell ref="B364:G364"/>
    <mergeCell ref="B374:G374"/>
    <mergeCell ref="B309:G309"/>
    <mergeCell ref="B315:G315"/>
    <mergeCell ref="B318:G318"/>
    <mergeCell ref="B321:G321"/>
    <mergeCell ref="B325:G325"/>
    <mergeCell ref="B330:G330"/>
    <mergeCell ref="B257:G257"/>
    <mergeCell ref="B262:G262"/>
    <mergeCell ref="B276:G276"/>
    <mergeCell ref="B286:G286"/>
    <mergeCell ref="B299:G299"/>
    <mergeCell ref="B304:G304"/>
    <mergeCell ref="B25:I25"/>
    <mergeCell ref="B26:I26"/>
    <mergeCell ref="B194:G194"/>
    <mergeCell ref="B200:G200"/>
    <mergeCell ref="B206:G206"/>
    <mergeCell ref="B214:G214"/>
    <mergeCell ref="B227:G227"/>
    <mergeCell ref="B256:G256"/>
    <mergeCell ref="B239:G239"/>
    <mergeCell ref="B117:G117"/>
    <mergeCell ref="B127:G127"/>
    <mergeCell ref="B136:G136"/>
    <mergeCell ref="B142:G142"/>
    <mergeCell ref="B168:G168"/>
    <mergeCell ref="B169:G169"/>
    <mergeCell ref="B156:G156"/>
    <mergeCell ref="A5:B5"/>
    <mergeCell ref="C5:E5"/>
    <mergeCell ref="G5:I5"/>
    <mergeCell ref="A6:B6"/>
    <mergeCell ref="B29:I29"/>
    <mergeCell ref="B30:I30"/>
    <mergeCell ref="B103:G103"/>
    <mergeCell ref="B37:I37"/>
    <mergeCell ref="A38:I40"/>
    <mergeCell ref="A41:G41"/>
    <mergeCell ref="B43:G43"/>
    <mergeCell ref="B44:G44"/>
    <mergeCell ref="B63:G63"/>
    <mergeCell ref="B31:I31"/>
    <mergeCell ref="B32:I32"/>
    <mergeCell ref="B33:I33"/>
    <mergeCell ref="B34:I34"/>
    <mergeCell ref="B35:I35"/>
    <mergeCell ref="B36:I36"/>
    <mergeCell ref="B73:G73"/>
    <mergeCell ref="B77:G77"/>
    <mergeCell ref="B90:G90"/>
    <mergeCell ref="B99:G99"/>
    <mergeCell ref="B102:G102"/>
    <mergeCell ref="C6:E6"/>
    <mergeCell ref="G6:I6"/>
    <mergeCell ref="B27:I27"/>
    <mergeCell ref="B28:I28"/>
    <mergeCell ref="G1:I1"/>
    <mergeCell ref="A1:F1"/>
    <mergeCell ref="B21:I21"/>
    <mergeCell ref="B22:I22"/>
    <mergeCell ref="B23:I23"/>
    <mergeCell ref="B24:I24"/>
    <mergeCell ref="D9:I16"/>
    <mergeCell ref="A17:I17"/>
    <mergeCell ref="B18:I18"/>
    <mergeCell ref="A2:G2"/>
    <mergeCell ref="H2:I2"/>
    <mergeCell ref="A3:I3"/>
    <mergeCell ref="A4:B4"/>
    <mergeCell ref="C4:E4"/>
    <mergeCell ref="G4:I4"/>
    <mergeCell ref="B19:I19"/>
    <mergeCell ref="B20:I20"/>
    <mergeCell ref="A7:I7"/>
    <mergeCell ref="B8:C8"/>
    <mergeCell ref="D8:I8"/>
  </mergeCells>
  <dataValidations count="7">
    <dataValidation type="list" allowBlank="1" showInputMessage="1" showErrorMessage="1" sqref="D651:D656 D706:D1048576 D240:D472 D168:D238 D90:D97 D41:D88 D99:D155 D162:D163 D658:D696 D484:D637 D639:D649">
      <formula1>$A$707:$A$709</formula1>
    </dataValidation>
    <dataValidation type="list" allowBlank="1" showInputMessage="1" showErrorMessage="1" sqref="D651:D656">
      <formula1>$A$732:$A$734</formula1>
    </dataValidation>
    <dataValidation type="list" allowBlank="1" showInputMessage="1" showErrorMessage="1" sqref="D638">
      <formula1>$A$695:$A$697</formula1>
    </dataValidation>
    <dataValidation type="list" allowBlank="1" showInputMessage="1" showErrorMessage="1" sqref="D89">
      <formula1>$A$795:$A$797</formula1>
    </dataValidation>
    <dataValidation type="list" allowBlank="1" showInputMessage="1" showErrorMessage="1" sqref="D98">
      <formula1>$A$794:$A$796</formula1>
    </dataValidation>
    <dataValidation type="list" allowBlank="1" showInputMessage="1" showErrorMessage="1" sqref="D157:D161 D164:D167">
      <formula1>$A$782:$A$784</formula1>
    </dataValidation>
    <dataValidation type="list" allowBlank="1" showInputMessage="1" showErrorMessage="1" sqref="D473:D483">
      <formula1>$A$756:$A$758</formula1>
    </dataValidation>
  </dataValidations>
  <pageMargins left="0.70866141732283472" right="0.96250000000000002" top="0.74803149606299213" bottom="0.74803149606299213" header="0.31496062992125984" footer="0.31496062992125984"/>
  <pageSetup paperSize="9" scale="52" orientation="portrait" r:id="rId1"/>
  <headerFooter>
    <oddHeader>&amp;LChecklist No.  4 &amp;CMaternity Ward &amp;RVersion - NHSRC 3.0</oddHeader>
    <oddFooter>&amp;CPage &amp;P</oddFooter>
  </headerFooter>
</worksheet>
</file>

<file path=xl/worksheets/sheet6.xml><?xml version="1.0" encoding="utf-8"?>
<worksheet xmlns="http://schemas.openxmlformats.org/spreadsheetml/2006/main" xmlns:r="http://schemas.openxmlformats.org/officeDocument/2006/relationships">
  <sheetPr filterMode="1">
    <tabColor rgb="FF00B050"/>
  </sheetPr>
  <dimension ref="A1:EY695"/>
  <sheetViews>
    <sheetView view="pageBreakPreview" topLeftCell="A484" zoomScale="60" zoomScaleNormal="68" zoomScalePageLayoutView="60" workbookViewId="0">
      <selection activeCell="L686" sqref="L686"/>
    </sheetView>
  </sheetViews>
  <sheetFormatPr defaultColWidth="9.140625" defaultRowHeight="15.75"/>
  <cols>
    <col min="1" max="1" width="17.28515625" style="312" customWidth="1"/>
    <col min="2" max="2" width="35.85546875" style="7" customWidth="1"/>
    <col min="3" max="3" width="32.140625" style="7" customWidth="1"/>
    <col min="4" max="4" width="8.7109375" style="393" customWidth="1"/>
    <col min="5" max="5" width="10.28515625" style="37" customWidth="1"/>
    <col min="6" max="6" width="32" style="7" customWidth="1"/>
    <col min="7" max="7" width="21.28515625" style="7" customWidth="1"/>
    <col min="8" max="8" width="13.7109375" style="29" customWidth="1"/>
    <col min="9" max="9" width="6.140625" style="29" customWidth="1"/>
    <col min="10" max="10" width="7" style="37" customWidth="1"/>
    <col min="11" max="16384" width="9.140625" style="7"/>
  </cols>
  <sheetData>
    <row r="1" spans="1:9" ht="33.75">
      <c r="A1" s="941" t="s">
        <v>162</v>
      </c>
      <c r="B1" s="941"/>
      <c r="C1" s="941"/>
      <c r="D1" s="941"/>
      <c r="E1" s="941"/>
      <c r="F1" s="941"/>
      <c r="G1" s="1112" t="s">
        <v>7017</v>
      </c>
      <c r="H1" s="1113"/>
      <c r="I1" s="1114"/>
    </row>
    <row r="2" spans="1:9" ht="33.75">
      <c r="A2" s="857" t="s">
        <v>2633</v>
      </c>
      <c r="B2" s="858"/>
      <c r="C2" s="858"/>
      <c r="D2" s="858"/>
      <c r="E2" s="858"/>
      <c r="F2" s="858"/>
      <c r="G2" s="858"/>
      <c r="H2" s="964">
        <v>5</v>
      </c>
      <c r="I2" s="965"/>
    </row>
    <row r="3" spans="1:9" ht="28.5">
      <c r="A3" s="895" t="s">
        <v>166</v>
      </c>
      <c r="B3" s="895"/>
      <c r="C3" s="895"/>
      <c r="D3" s="895"/>
      <c r="E3" s="895"/>
      <c r="F3" s="895"/>
      <c r="G3" s="895"/>
      <c r="H3" s="966"/>
      <c r="I3" s="966"/>
    </row>
    <row r="4" spans="1:9" ht="28.5">
      <c r="A4" s="967" t="s">
        <v>167</v>
      </c>
      <c r="B4" s="967"/>
      <c r="C4" s="885"/>
      <c r="D4" s="885"/>
      <c r="E4" s="885"/>
      <c r="F4" s="8" t="s">
        <v>168</v>
      </c>
      <c r="G4" s="885"/>
      <c r="H4" s="963"/>
      <c r="I4" s="963"/>
    </row>
    <row r="5" spans="1:9" ht="28.5">
      <c r="A5" s="881" t="s">
        <v>169</v>
      </c>
      <c r="B5" s="882"/>
      <c r="C5" s="883"/>
      <c r="D5" s="883"/>
      <c r="E5" s="883"/>
      <c r="F5" s="9" t="s">
        <v>170</v>
      </c>
      <c r="G5" s="885"/>
      <c r="H5" s="963"/>
      <c r="I5" s="963"/>
    </row>
    <row r="6" spans="1:9" ht="42">
      <c r="A6" s="887" t="s">
        <v>171</v>
      </c>
      <c r="B6" s="887"/>
      <c r="C6" s="888"/>
      <c r="D6" s="888"/>
      <c r="E6" s="888"/>
      <c r="F6" s="9" t="s">
        <v>172</v>
      </c>
      <c r="G6" s="885"/>
      <c r="H6" s="963"/>
      <c r="I6" s="963"/>
    </row>
    <row r="7" spans="1:9" ht="33.75">
      <c r="A7" s="1127" t="s">
        <v>2634</v>
      </c>
      <c r="B7" s="1128"/>
      <c r="C7" s="1128"/>
      <c r="D7" s="1128"/>
      <c r="E7" s="1128"/>
      <c r="F7" s="1128"/>
      <c r="G7" s="1128"/>
      <c r="H7" s="1128"/>
      <c r="I7" s="1128"/>
    </row>
    <row r="8" spans="1:9" ht="33.6" customHeight="1">
      <c r="A8" s="1009" t="s">
        <v>174</v>
      </c>
      <c r="B8" s="1009"/>
      <c r="C8" s="1009"/>
      <c r="D8" s="948" t="s">
        <v>2635</v>
      </c>
      <c r="E8" s="948"/>
      <c r="F8" s="948"/>
      <c r="G8" s="948"/>
      <c r="H8" s="949"/>
      <c r="I8" s="949"/>
    </row>
    <row r="9" spans="1:9" ht="33.6" customHeight="1">
      <c r="A9" s="103" t="s">
        <v>176</v>
      </c>
      <c r="B9" s="283" t="s">
        <v>177</v>
      </c>
      <c r="C9" s="284">
        <f>'Ped Ward'!D677</f>
        <v>1</v>
      </c>
      <c r="D9" s="951">
        <f>D685</f>
        <v>1</v>
      </c>
      <c r="E9" s="952"/>
      <c r="F9" s="952"/>
      <c r="G9" s="952"/>
      <c r="H9" s="953"/>
      <c r="I9" s="954"/>
    </row>
    <row r="10" spans="1:9" ht="33.6" customHeight="1">
      <c r="A10" s="103" t="s">
        <v>178</v>
      </c>
      <c r="B10" s="283" t="s">
        <v>179</v>
      </c>
      <c r="C10" s="284">
        <f>'Ped Ward'!D678</f>
        <v>1</v>
      </c>
      <c r="D10" s="955"/>
      <c r="E10" s="956"/>
      <c r="F10" s="956"/>
      <c r="G10" s="956"/>
      <c r="H10" s="957"/>
      <c r="I10" s="958"/>
    </row>
    <row r="11" spans="1:9" ht="33.6" customHeight="1">
      <c r="A11" s="103" t="s">
        <v>180</v>
      </c>
      <c r="B11" s="283" t="s">
        <v>181</v>
      </c>
      <c r="C11" s="284">
        <f>'Ped Ward'!D679</f>
        <v>1</v>
      </c>
      <c r="D11" s="955"/>
      <c r="E11" s="956"/>
      <c r="F11" s="956"/>
      <c r="G11" s="956"/>
      <c r="H11" s="957"/>
      <c r="I11" s="958"/>
    </row>
    <row r="12" spans="1:9" ht="33.6" customHeight="1">
      <c r="A12" s="103" t="s">
        <v>182</v>
      </c>
      <c r="B12" s="283" t="s">
        <v>183</v>
      </c>
      <c r="C12" s="284">
        <f>'Ped Ward'!D680</f>
        <v>1</v>
      </c>
      <c r="D12" s="955"/>
      <c r="E12" s="956"/>
      <c r="F12" s="956"/>
      <c r="G12" s="956"/>
      <c r="H12" s="957"/>
      <c r="I12" s="958"/>
    </row>
    <row r="13" spans="1:9" ht="33.6" customHeight="1">
      <c r="A13" s="103" t="s">
        <v>184</v>
      </c>
      <c r="B13" s="283" t="s">
        <v>185</v>
      </c>
      <c r="C13" s="284">
        <f>'Ped Ward'!D681</f>
        <v>1</v>
      </c>
      <c r="D13" s="955"/>
      <c r="E13" s="956"/>
      <c r="F13" s="956"/>
      <c r="G13" s="956"/>
      <c r="H13" s="957"/>
      <c r="I13" s="958"/>
    </row>
    <row r="14" spans="1:9" ht="33.6" customHeight="1">
      <c r="A14" s="103" t="s">
        <v>186</v>
      </c>
      <c r="B14" s="283" t="s">
        <v>146</v>
      </c>
      <c r="C14" s="284">
        <f>'Ped Ward'!D682</f>
        <v>1</v>
      </c>
      <c r="D14" s="955"/>
      <c r="E14" s="956"/>
      <c r="F14" s="956"/>
      <c r="G14" s="956"/>
      <c r="H14" s="957"/>
      <c r="I14" s="958"/>
    </row>
    <row r="15" spans="1:9" ht="33.6" customHeight="1">
      <c r="A15" s="103" t="s">
        <v>187</v>
      </c>
      <c r="B15" s="283" t="s">
        <v>1454</v>
      </c>
      <c r="C15" s="284">
        <f>'Ped Ward'!D683</f>
        <v>1</v>
      </c>
      <c r="D15" s="955"/>
      <c r="E15" s="956"/>
      <c r="F15" s="956"/>
      <c r="G15" s="956"/>
      <c r="H15" s="957"/>
      <c r="I15" s="958"/>
    </row>
    <row r="16" spans="1:9" ht="33.6" customHeight="1">
      <c r="A16" s="103" t="s">
        <v>189</v>
      </c>
      <c r="B16" s="283" t="s">
        <v>190</v>
      </c>
      <c r="C16" s="284">
        <f>'Ped Ward'!D685</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909"/>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973"/>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909"/>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10" ht="33.6" customHeight="1">
      <c r="A33" s="13">
        <v>3</v>
      </c>
      <c r="B33" s="854"/>
      <c r="C33" s="854"/>
      <c r="D33" s="854"/>
      <c r="E33" s="854"/>
      <c r="F33" s="854"/>
      <c r="G33" s="854"/>
      <c r="H33" s="1111"/>
      <c r="I33" s="1111"/>
    </row>
    <row r="34" spans="1:10" ht="33.6" customHeight="1">
      <c r="A34" s="13">
        <v>4</v>
      </c>
      <c r="B34" s="854"/>
      <c r="C34" s="854"/>
      <c r="D34" s="854"/>
      <c r="E34" s="854"/>
      <c r="F34" s="854"/>
      <c r="G34" s="854"/>
      <c r="H34" s="1111"/>
      <c r="I34" s="1111"/>
    </row>
    <row r="35" spans="1:10" ht="33.6" customHeight="1">
      <c r="A35" s="13">
        <v>5</v>
      </c>
      <c r="B35" s="968"/>
      <c r="C35" s="969"/>
      <c r="D35" s="969"/>
      <c r="E35" s="969"/>
      <c r="F35" s="969"/>
      <c r="G35" s="969"/>
      <c r="H35" s="970"/>
      <c r="I35" s="971"/>
    </row>
    <row r="36" spans="1:10" ht="33.6" customHeight="1">
      <c r="A36" s="12"/>
      <c r="B36" s="980" t="s">
        <v>194</v>
      </c>
      <c r="C36" s="981"/>
      <c r="D36" s="981"/>
      <c r="E36" s="981"/>
      <c r="F36" s="981"/>
      <c r="G36" s="981"/>
      <c r="H36" s="982"/>
      <c r="I36" s="983"/>
    </row>
    <row r="37" spans="1:10" ht="33.6" customHeight="1">
      <c r="A37" s="12"/>
      <c r="B37" s="903" t="s">
        <v>195</v>
      </c>
      <c r="C37" s="903"/>
      <c r="D37" s="903"/>
      <c r="E37" s="903"/>
      <c r="F37" s="903"/>
      <c r="G37" s="903"/>
      <c r="H37" s="1135"/>
      <c r="I37" s="1135"/>
    </row>
    <row r="38" spans="1:10" ht="33.6" customHeight="1">
      <c r="A38" s="1136"/>
      <c r="B38" s="1137"/>
      <c r="C38" s="1137"/>
      <c r="D38" s="1137"/>
      <c r="E38" s="1137"/>
      <c r="F38" s="1137"/>
      <c r="G38" s="1137"/>
      <c r="H38" s="1138"/>
      <c r="I38" s="1138"/>
    </row>
    <row r="39" spans="1:10" ht="33.6" customHeight="1">
      <c r="A39" s="1139"/>
      <c r="B39" s="1140"/>
      <c r="C39" s="1140"/>
      <c r="D39" s="1140"/>
      <c r="E39" s="1140"/>
      <c r="F39" s="1140"/>
      <c r="G39" s="1140"/>
      <c r="H39" s="1141"/>
      <c r="I39" s="1141"/>
    </row>
    <row r="40" spans="1:10" ht="33.6" customHeight="1">
      <c r="A40" s="1139"/>
      <c r="B40" s="1140"/>
      <c r="C40" s="1140"/>
      <c r="D40" s="1140"/>
      <c r="E40" s="1140"/>
      <c r="F40" s="1140"/>
      <c r="G40" s="1140"/>
      <c r="H40" s="1141"/>
      <c r="I40" s="1141"/>
    </row>
    <row r="41" spans="1:10" ht="26.25">
      <c r="A41" s="1066" t="s">
        <v>2636</v>
      </c>
      <c r="B41" s="1069"/>
      <c r="C41" s="1069"/>
      <c r="D41" s="1069"/>
      <c r="E41" s="1069"/>
      <c r="F41" s="1069"/>
      <c r="G41" s="1155"/>
    </row>
    <row r="42" spans="1:10" ht="33" customHeight="1">
      <c r="A42" s="14" t="s">
        <v>197</v>
      </c>
      <c r="B42" s="209" t="s">
        <v>198</v>
      </c>
      <c r="C42" s="285" t="s">
        <v>1457</v>
      </c>
      <c r="D42" s="210" t="s">
        <v>2637</v>
      </c>
      <c r="E42" s="211" t="s">
        <v>2638</v>
      </c>
      <c r="F42" s="285" t="s">
        <v>2326</v>
      </c>
      <c r="G42" s="285" t="s">
        <v>2327</v>
      </c>
    </row>
    <row r="43" spans="1:10" ht="26.25" customHeight="1">
      <c r="A43" s="286"/>
      <c r="B43" s="995" t="s">
        <v>204</v>
      </c>
      <c r="C43" s="995"/>
      <c r="D43" s="995"/>
      <c r="E43" s="995"/>
      <c r="F43" s="995"/>
      <c r="G43" s="995"/>
      <c r="H43" s="29">
        <f>H44+H64+H80+H76+H95+H104</f>
        <v>32</v>
      </c>
      <c r="I43" s="29">
        <f>I44+I64+I80+I76+I95+I104</f>
        <v>32</v>
      </c>
    </row>
    <row r="44" spans="1:10" ht="40.15" customHeight="1">
      <c r="A44" s="287" t="s">
        <v>1459</v>
      </c>
      <c r="B44" s="989" t="s">
        <v>1460</v>
      </c>
      <c r="C44" s="997"/>
      <c r="D44" s="997"/>
      <c r="E44" s="997"/>
      <c r="F44" s="997"/>
      <c r="G44" s="998"/>
      <c r="H44" s="29">
        <f>SUM(D45:D63)</f>
        <v>6</v>
      </c>
      <c r="I44" s="29">
        <f>COUNT(D45:D63)*2</f>
        <v>6</v>
      </c>
    </row>
    <row r="45" spans="1:10" ht="31.5" hidden="1">
      <c r="A45" s="27" t="s">
        <v>1461</v>
      </c>
      <c r="B45" s="114" t="s">
        <v>206</v>
      </c>
      <c r="C45" s="26"/>
      <c r="D45" s="537"/>
      <c r="E45" s="28"/>
      <c r="F45" s="26"/>
      <c r="G45" s="26"/>
      <c r="H45" s="99"/>
      <c r="I45" s="99"/>
      <c r="J45" s="99"/>
    </row>
    <row r="46" spans="1:10" ht="31.5" hidden="1">
      <c r="A46" s="27" t="s">
        <v>1462</v>
      </c>
      <c r="B46" s="114" t="s">
        <v>211</v>
      </c>
      <c r="C46" s="26"/>
      <c r="D46" s="537"/>
      <c r="E46" s="28"/>
      <c r="F46" s="26"/>
      <c r="G46" s="26"/>
      <c r="H46" s="99"/>
      <c r="I46" s="99"/>
      <c r="J46" s="99"/>
    </row>
    <row r="47" spans="1:10" ht="31.5" hidden="1">
      <c r="A47" s="27" t="s">
        <v>1463</v>
      </c>
      <c r="B47" s="114" t="s">
        <v>215</v>
      </c>
      <c r="C47" s="26"/>
      <c r="D47" s="537"/>
      <c r="E47" s="28"/>
      <c r="F47" s="26"/>
      <c r="G47" s="26"/>
      <c r="H47" s="99"/>
      <c r="I47" s="99"/>
      <c r="J47" s="99"/>
    </row>
    <row r="48" spans="1:10" ht="31.5">
      <c r="A48" s="18" t="s">
        <v>1464</v>
      </c>
      <c r="B48" s="114" t="s">
        <v>1465</v>
      </c>
      <c r="C48" s="30" t="s">
        <v>2639</v>
      </c>
      <c r="D48" s="618">
        <v>2</v>
      </c>
      <c r="E48" s="28" t="s">
        <v>271</v>
      </c>
      <c r="F48" s="26"/>
      <c r="G48" s="53"/>
    </row>
    <row r="49" spans="1:10" ht="51.75" customHeight="1">
      <c r="A49" s="18"/>
      <c r="B49" s="114"/>
      <c r="C49" s="30" t="s">
        <v>2640</v>
      </c>
      <c r="D49" s="618">
        <v>2</v>
      </c>
      <c r="E49" s="28" t="s">
        <v>271</v>
      </c>
      <c r="F49" s="30" t="s">
        <v>2641</v>
      </c>
      <c r="G49" s="53"/>
    </row>
    <row r="50" spans="1:10" ht="31.5" hidden="1">
      <c r="A50" s="27" t="s">
        <v>1466</v>
      </c>
      <c r="B50" s="114" t="s">
        <v>223</v>
      </c>
      <c r="C50" s="26"/>
      <c r="D50" s="537"/>
      <c r="E50" s="28"/>
      <c r="F50" s="26"/>
      <c r="G50" s="26"/>
      <c r="H50" s="99"/>
      <c r="I50" s="99"/>
      <c r="J50" s="99"/>
    </row>
    <row r="51" spans="1:10" hidden="1">
      <c r="A51" s="27" t="s">
        <v>1467</v>
      </c>
      <c r="B51" s="114" t="s">
        <v>227</v>
      </c>
      <c r="C51" s="26"/>
      <c r="D51" s="537"/>
      <c r="E51" s="28"/>
      <c r="F51" s="26"/>
      <c r="G51" s="26"/>
      <c r="H51" s="99"/>
      <c r="I51" s="99"/>
      <c r="J51" s="99"/>
    </row>
    <row r="52" spans="1:10" ht="31.5" hidden="1">
      <c r="A52" s="27" t="s">
        <v>1468</v>
      </c>
      <c r="B52" s="114" t="s">
        <v>231</v>
      </c>
      <c r="C52" s="26"/>
      <c r="D52" s="537"/>
      <c r="E52" s="28"/>
      <c r="F52" s="26"/>
      <c r="G52" s="26"/>
      <c r="H52" s="99"/>
      <c r="I52" s="99"/>
      <c r="J52" s="99"/>
    </row>
    <row r="53" spans="1:10" ht="31.5" hidden="1">
      <c r="A53" s="27" t="s">
        <v>234</v>
      </c>
      <c r="B53" s="114" t="s">
        <v>235</v>
      </c>
      <c r="C53" s="26"/>
      <c r="D53" s="537"/>
      <c r="E53" s="28"/>
      <c r="F53" s="26"/>
      <c r="G53" s="26"/>
      <c r="H53" s="99"/>
      <c r="I53" s="99"/>
      <c r="J53" s="99"/>
    </row>
    <row r="54" spans="1:10" ht="31.5" hidden="1">
      <c r="A54" s="27" t="s">
        <v>1469</v>
      </c>
      <c r="B54" s="114" t="s">
        <v>237</v>
      </c>
      <c r="C54" s="26"/>
      <c r="D54" s="537"/>
      <c r="E54" s="28"/>
      <c r="F54" s="26"/>
      <c r="G54" s="26"/>
      <c r="H54" s="99"/>
      <c r="I54" s="99"/>
      <c r="J54" s="99"/>
    </row>
    <row r="55" spans="1:10" ht="31.5" hidden="1">
      <c r="A55" s="27" t="s">
        <v>240</v>
      </c>
      <c r="B55" s="114" t="s">
        <v>241</v>
      </c>
      <c r="C55" s="26"/>
      <c r="D55" s="537"/>
      <c r="E55" s="28"/>
      <c r="F55" s="26"/>
      <c r="G55" s="26"/>
      <c r="H55" s="99"/>
      <c r="I55" s="99"/>
      <c r="J55" s="99"/>
    </row>
    <row r="56" spans="1:10" hidden="1">
      <c r="A56" s="27" t="s">
        <v>242</v>
      </c>
      <c r="B56" s="114" t="s">
        <v>243</v>
      </c>
      <c r="C56" s="26"/>
      <c r="D56" s="537"/>
      <c r="E56" s="28"/>
      <c r="F56" s="26"/>
      <c r="G56" s="26"/>
      <c r="H56" s="99"/>
      <c r="I56" s="99"/>
      <c r="J56" s="99"/>
    </row>
    <row r="57" spans="1:10" ht="31.5" hidden="1">
      <c r="A57" s="27" t="s">
        <v>244</v>
      </c>
      <c r="B57" s="114" t="s">
        <v>245</v>
      </c>
      <c r="C57" s="26"/>
      <c r="D57" s="537"/>
      <c r="E57" s="28"/>
      <c r="F57" s="26"/>
      <c r="G57" s="26"/>
      <c r="H57" s="99"/>
      <c r="I57" s="99"/>
      <c r="J57" s="99"/>
    </row>
    <row r="58" spans="1:10" ht="31.5" hidden="1">
      <c r="A58" s="27" t="s">
        <v>1470</v>
      </c>
      <c r="B58" s="114" t="s">
        <v>247</v>
      </c>
      <c r="C58" s="26"/>
      <c r="D58" s="537"/>
      <c r="E58" s="28"/>
      <c r="F58" s="26"/>
      <c r="G58" s="26"/>
      <c r="H58" s="99"/>
      <c r="I58" s="99"/>
      <c r="J58" s="99"/>
    </row>
    <row r="59" spans="1:10" ht="31.5">
      <c r="A59" s="18" t="s">
        <v>1471</v>
      </c>
      <c r="B59" s="114" t="s">
        <v>253</v>
      </c>
      <c r="C59" s="30" t="s">
        <v>2642</v>
      </c>
      <c r="D59" s="618">
        <v>2</v>
      </c>
      <c r="E59" s="28" t="s">
        <v>540</v>
      </c>
      <c r="F59" s="26"/>
      <c r="G59" s="53"/>
    </row>
    <row r="60" spans="1:10" ht="30" hidden="1" customHeight="1">
      <c r="A60" s="27" t="s">
        <v>256</v>
      </c>
      <c r="B60" s="114" t="s">
        <v>257</v>
      </c>
      <c r="C60" s="26"/>
      <c r="D60" s="537"/>
      <c r="E60" s="28"/>
      <c r="F60" s="26"/>
      <c r="G60" s="26"/>
      <c r="H60" s="99"/>
      <c r="I60" s="99"/>
      <c r="J60" s="99"/>
    </row>
    <row r="61" spans="1:10" ht="31.5" hidden="1">
      <c r="A61" s="27" t="s">
        <v>1474</v>
      </c>
      <c r="B61" s="114" t="s">
        <v>259</v>
      </c>
      <c r="C61" s="26"/>
      <c r="D61" s="537"/>
      <c r="E61" s="28"/>
      <c r="F61" s="26"/>
      <c r="G61" s="26"/>
      <c r="H61" s="99"/>
      <c r="I61" s="99"/>
      <c r="J61" s="99"/>
    </row>
    <row r="62" spans="1:10" ht="31.5" hidden="1">
      <c r="A62" s="27" t="s">
        <v>262</v>
      </c>
      <c r="B62" s="114" t="s">
        <v>263</v>
      </c>
      <c r="C62" s="26"/>
      <c r="D62" s="537"/>
      <c r="E62" s="28"/>
      <c r="F62" s="26"/>
      <c r="G62" s="26"/>
      <c r="H62" s="99"/>
      <c r="I62" s="99"/>
      <c r="J62" s="99"/>
    </row>
    <row r="63" spans="1:10" ht="31.5" hidden="1">
      <c r="A63" s="27" t="s">
        <v>264</v>
      </c>
      <c r="B63" s="114" t="s">
        <v>265</v>
      </c>
      <c r="C63" s="26"/>
      <c r="D63" s="537"/>
      <c r="E63" s="28"/>
      <c r="F63" s="26"/>
      <c r="G63" s="26"/>
      <c r="H63" s="99"/>
      <c r="I63" s="99"/>
      <c r="J63" s="99"/>
    </row>
    <row r="64" spans="1:10" ht="40.15" customHeight="1">
      <c r="A64" s="287" t="s">
        <v>141</v>
      </c>
      <c r="B64" s="989" t="s">
        <v>1475</v>
      </c>
      <c r="C64" s="997"/>
      <c r="D64" s="997"/>
      <c r="E64" s="997"/>
      <c r="F64" s="997"/>
      <c r="G64" s="998"/>
      <c r="H64" s="29">
        <f>SUM(D65:D75)</f>
        <v>14</v>
      </c>
      <c r="I64" s="29">
        <f>COUNT(D65:D75)*2</f>
        <v>14</v>
      </c>
    </row>
    <row r="65" spans="1:10" ht="31.5" hidden="1">
      <c r="A65" s="27" t="s">
        <v>266</v>
      </c>
      <c r="B65" s="114" t="s">
        <v>267</v>
      </c>
      <c r="C65" s="26"/>
      <c r="D65" s="537"/>
      <c r="E65" s="28"/>
      <c r="F65" s="26"/>
      <c r="G65" s="26"/>
      <c r="H65" s="99"/>
      <c r="I65" s="99"/>
      <c r="J65" s="99"/>
    </row>
    <row r="66" spans="1:10" ht="31.5" hidden="1">
      <c r="A66" s="27" t="s">
        <v>268</v>
      </c>
      <c r="B66" s="114" t="s">
        <v>269</v>
      </c>
      <c r="C66" s="26"/>
      <c r="D66" s="537"/>
      <c r="E66" s="28"/>
      <c r="F66" s="26"/>
      <c r="G66" s="26"/>
      <c r="H66" s="99"/>
      <c r="I66" s="99"/>
      <c r="J66" s="99"/>
    </row>
    <row r="67" spans="1:10" ht="31.5" hidden="1">
      <c r="A67" s="27" t="s">
        <v>272</v>
      </c>
      <c r="B67" s="114" t="s">
        <v>273</v>
      </c>
      <c r="C67" s="26"/>
      <c r="D67" s="537"/>
      <c r="E67" s="28"/>
      <c r="F67" s="26"/>
      <c r="G67" s="26"/>
      <c r="H67" s="99"/>
      <c r="I67" s="99"/>
      <c r="J67" s="99"/>
    </row>
    <row r="68" spans="1:10" ht="31.5">
      <c r="A68" s="18" t="s">
        <v>274</v>
      </c>
      <c r="B68" s="114" t="s">
        <v>275</v>
      </c>
      <c r="C68" s="30" t="s">
        <v>2643</v>
      </c>
      <c r="D68" s="618">
        <v>2</v>
      </c>
      <c r="E68" s="28" t="s">
        <v>540</v>
      </c>
      <c r="F68" s="26"/>
      <c r="G68" s="53"/>
    </row>
    <row r="69" spans="1:10" ht="45">
      <c r="A69" s="18"/>
      <c r="B69" s="114"/>
      <c r="C69" s="30" t="s">
        <v>2644</v>
      </c>
      <c r="D69" s="618">
        <v>2</v>
      </c>
      <c r="E69" s="28" t="s">
        <v>540</v>
      </c>
      <c r="F69" s="26"/>
      <c r="G69" s="53"/>
    </row>
    <row r="70" spans="1:10" ht="25.5" customHeight="1">
      <c r="A70" s="18"/>
      <c r="B70" s="114"/>
      <c r="C70" s="30" t="s">
        <v>2645</v>
      </c>
      <c r="D70" s="618">
        <v>2</v>
      </c>
      <c r="E70" s="28" t="s">
        <v>540</v>
      </c>
      <c r="F70" s="26"/>
      <c r="G70" s="53"/>
    </row>
    <row r="71" spans="1:10" ht="30">
      <c r="A71" s="18"/>
      <c r="B71" s="114"/>
      <c r="C71" s="30" t="s">
        <v>2646</v>
      </c>
      <c r="D71" s="618">
        <v>2</v>
      </c>
      <c r="E71" s="28" t="s">
        <v>540</v>
      </c>
      <c r="F71" s="26"/>
      <c r="G71" s="53"/>
    </row>
    <row r="72" spans="1:10">
      <c r="A72" s="18"/>
      <c r="B72" s="114"/>
      <c r="C72" s="7" t="s">
        <v>2647</v>
      </c>
      <c r="D72" s="618">
        <v>2</v>
      </c>
      <c r="E72" s="28" t="s">
        <v>540</v>
      </c>
      <c r="F72" s="26"/>
      <c r="G72" s="53"/>
    </row>
    <row r="73" spans="1:10">
      <c r="A73" s="18"/>
      <c r="B73" s="114"/>
      <c r="C73" s="30" t="s">
        <v>2648</v>
      </c>
      <c r="D73" s="618">
        <v>2</v>
      </c>
      <c r="E73" s="28" t="s">
        <v>540</v>
      </c>
      <c r="F73" s="26"/>
      <c r="G73" s="53"/>
    </row>
    <row r="74" spans="1:10">
      <c r="A74" s="18"/>
      <c r="B74" s="114"/>
      <c r="C74" s="7" t="s">
        <v>2649</v>
      </c>
      <c r="D74" s="618">
        <v>2</v>
      </c>
      <c r="E74" s="28" t="s">
        <v>540</v>
      </c>
      <c r="F74" s="26"/>
      <c r="G74" s="53"/>
    </row>
    <row r="75" spans="1:10" ht="31.5" hidden="1">
      <c r="A75" s="27" t="s">
        <v>277</v>
      </c>
      <c r="B75" s="114" t="s">
        <v>278</v>
      </c>
      <c r="C75" s="26"/>
      <c r="D75" s="537"/>
      <c r="E75" s="28"/>
      <c r="F75" s="26"/>
      <c r="G75" s="26"/>
      <c r="H75" s="99"/>
      <c r="I75" s="99"/>
      <c r="J75" s="99"/>
    </row>
    <row r="76" spans="1:10" ht="40.15" hidden="1" customHeight="1">
      <c r="A76" s="288" t="s">
        <v>279</v>
      </c>
      <c r="B76" s="989" t="s">
        <v>1494</v>
      </c>
      <c r="C76" s="997"/>
      <c r="D76" s="997"/>
      <c r="E76" s="997"/>
      <c r="F76" s="997"/>
      <c r="G76" s="998"/>
      <c r="H76" s="99">
        <f>SUM(D77:D79)</f>
        <v>0</v>
      </c>
      <c r="I76" s="99">
        <f>COUNT(D77:D79)*2</f>
        <v>0</v>
      </c>
      <c r="J76" s="99"/>
    </row>
    <row r="77" spans="1:10" ht="31.5" hidden="1">
      <c r="A77" s="27" t="s">
        <v>1495</v>
      </c>
      <c r="B77" s="114" t="s">
        <v>281</v>
      </c>
      <c r="C77" s="30"/>
      <c r="D77" s="537"/>
      <c r="E77" s="28"/>
      <c r="F77" s="26"/>
      <c r="G77" s="26"/>
      <c r="H77" s="99"/>
      <c r="I77" s="99"/>
      <c r="J77" s="99"/>
    </row>
    <row r="78" spans="1:10" ht="31.5" hidden="1">
      <c r="A78" s="27" t="s">
        <v>1496</v>
      </c>
      <c r="B78" s="114" t="s">
        <v>286</v>
      </c>
      <c r="C78" s="30"/>
      <c r="D78" s="537"/>
      <c r="E78" s="28"/>
      <c r="F78" s="26"/>
      <c r="G78" s="26"/>
      <c r="H78" s="99"/>
      <c r="I78" s="99"/>
      <c r="J78" s="99"/>
    </row>
    <row r="79" spans="1:10" ht="31.5" hidden="1">
      <c r="A79" s="27" t="s">
        <v>1499</v>
      </c>
      <c r="B79" s="114" t="s">
        <v>290</v>
      </c>
      <c r="C79" s="26"/>
      <c r="D79" s="537"/>
      <c r="E79" s="28"/>
      <c r="F79" s="26"/>
      <c r="G79" s="26"/>
      <c r="H79" s="99"/>
      <c r="I79" s="99"/>
      <c r="J79" s="99"/>
    </row>
    <row r="80" spans="1:10" ht="40.15" customHeight="1">
      <c r="A80" s="117" t="s">
        <v>137</v>
      </c>
      <c r="B80" s="989" t="s">
        <v>1500</v>
      </c>
      <c r="C80" s="997"/>
      <c r="D80" s="997"/>
      <c r="E80" s="997"/>
      <c r="F80" s="997"/>
      <c r="G80" s="998"/>
      <c r="H80" s="29">
        <f>SUM(D81:D94)</f>
        <v>12</v>
      </c>
      <c r="I80" s="29">
        <f>COUNT(D81:D94)*2</f>
        <v>12</v>
      </c>
    </row>
    <row r="81" spans="1:10" ht="63">
      <c r="A81" s="18" t="s">
        <v>292</v>
      </c>
      <c r="B81" s="114" t="s">
        <v>293</v>
      </c>
      <c r="C81" s="26" t="s">
        <v>2650</v>
      </c>
      <c r="D81" s="618">
        <v>2</v>
      </c>
      <c r="E81" s="28" t="s">
        <v>540</v>
      </c>
      <c r="F81" s="30" t="s">
        <v>2349</v>
      </c>
      <c r="G81" s="53"/>
    </row>
    <row r="82" spans="1:10" ht="45">
      <c r="A82" s="18"/>
      <c r="B82" s="114"/>
      <c r="C82" s="30" t="s">
        <v>2651</v>
      </c>
      <c r="D82" s="618">
        <v>2</v>
      </c>
      <c r="E82" s="28" t="s">
        <v>540</v>
      </c>
      <c r="F82" s="30" t="s">
        <v>2652</v>
      </c>
      <c r="G82" s="53"/>
    </row>
    <row r="83" spans="1:10" ht="45">
      <c r="A83" s="18"/>
      <c r="B83" s="114"/>
      <c r="C83" s="26" t="s">
        <v>2653</v>
      </c>
      <c r="D83" s="618">
        <v>2</v>
      </c>
      <c r="E83" s="28" t="s">
        <v>540</v>
      </c>
      <c r="F83" s="30" t="s">
        <v>2652</v>
      </c>
      <c r="G83" s="53"/>
    </row>
    <row r="84" spans="1:10" ht="47.25">
      <c r="A84" s="18" t="s">
        <v>294</v>
      </c>
      <c r="B84" s="114" t="s">
        <v>295</v>
      </c>
      <c r="C84" s="30" t="s">
        <v>2654</v>
      </c>
      <c r="D84" s="618">
        <v>2</v>
      </c>
      <c r="E84" s="28" t="s">
        <v>540</v>
      </c>
      <c r="F84" s="26"/>
      <c r="G84" s="53"/>
    </row>
    <row r="85" spans="1:10" ht="47.25" hidden="1">
      <c r="A85" s="27" t="s">
        <v>296</v>
      </c>
      <c r="B85" s="114" t="s">
        <v>297</v>
      </c>
      <c r="C85" s="30"/>
      <c r="D85" s="537"/>
      <c r="E85" s="28"/>
      <c r="F85" s="26"/>
      <c r="G85" s="26"/>
      <c r="H85" s="99"/>
      <c r="I85" s="99"/>
      <c r="J85" s="99"/>
    </row>
    <row r="86" spans="1:10" ht="47.25" hidden="1">
      <c r="A86" s="27" t="s">
        <v>298</v>
      </c>
      <c r="B86" s="114" t="s">
        <v>299</v>
      </c>
      <c r="C86" s="30"/>
      <c r="D86" s="537"/>
      <c r="E86" s="28"/>
      <c r="F86" s="26"/>
      <c r="G86" s="26"/>
      <c r="H86" s="99"/>
      <c r="I86" s="99"/>
      <c r="J86" s="99"/>
    </row>
    <row r="87" spans="1:10" ht="63" hidden="1">
      <c r="A87" s="27" t="s">
        <v>300</v>
      </c>
      <c r="B87" s="114" t="s">
        <v>2655</v>
      </c>
      <c r="C87" s="30"/>
      <c r="D87" s="537"/>
      <c r="E87" s="28"/>
      <c r="F87" s="26"/>
      <c r="G87" s="26"/>
      <c r="H87" s="99"/>
      <c r="I87" s="99"/>
      <c r="J87" s="99"/>
    </row>
    <row r="88" spans="1:10" ht="47.25" hidden="1">
      <c r="A88" s="27" t="s">
        <v>302</v>
      </c>
      <c r="B88" s="114" t="s">
        <v>303</v>
      </c>
      <c r="C88" s="30"/>
      <c r="D88" s="537"/>
      <c r="E88" s="28"/>
      <c r="F88" s="26"/>
      <c r="G88" s="26"/>
      <c r="H88" s="99"/>
      <c r="I88" s="99"/>
      <c r="J88" s="99"/>
    </row>
    <row r="89" spans="1:10" ht="47.25" hidden="1">
      <c r="A89" s="27" t="s">
        <v>304</v>
      </c>
      <c r="B89" s="114" t="s">
        <v>305</v>
      </c>
      <c r="C89" s="30"/>
      <c r="D89" s="537"/>
      <c r="E89" s="28"/>
      <c r="F89" s="26"/>
      <c r="G89" s="26"/>
      <c r="H89" s="99"/>
      <c r="I89" s="99"/>
      <c r="J89" s="99"/>
    </row>
    <row r="90" spans="1:10" ht="78.75" hidden="1">
      <c r="A90" s="27" t="s">
        <v>306</v>
      </c>
      <c r="B90" s="114" t="s">
        <v>307</v>
      </c>
      <c r="C90" s="30"/>
      <c r="D90" s="537"/>
      <c r="E90" s="28"/>
      <c r="F90" s="26"/>
      <c r="G90" s="26"/>
      <c r="H90" s="99"/>
      <c r="I90" s="99"/>
      <c r="J90" s="99"/>
    </row>
    <row r="91" spans="1:10" ht="47.25" hidden="1">
      <c r="A91" s="27" t="s">
        <v>308</v>
      </c>
      <c r="B91" s="114" t="s">
        <v>309</v>
      </c>
      <c r="C91" s="26"/>
      <c r="D91" s="537"/>
      <c r="E91" s="28"/>
      <c r="F91" s="26"/>
      <c r="G91" s="26"/>
      <c r="H91" s="99"/>
      <c r="I91" s="99"/>
      <c r="J91" s="99"/>
    </row>
    <row r="92" spans="1:10" ht="47.25">
      <c r="A92" s="18" t="s">
        <v>310</v>
      </c>
      <c r="B92" s="114" t="s">
        <v>311</v>
      </c>
      <c r="C92" s="50" t="s">
        <v>2656</v>
      </c>
      <c r="D92" s="618">
        <v>2</v>
      </c>
      <c r="E92" s="28" t="s">
        <v>540</v>
      </c>
      <c r="F92" s="26"/>
      <c r="G92" s="53"/>
    </row>
    <row r="93" spans="1:10" ht="30" hidden="1">
      <c r="A93" s="27" t="s">
        <v>312</v>
      </c>
      <c r="B93" s="30" t="s">
        <v>313</v>
      </c>
      <c r="C93" s="26"/>
      <c r="D93" s="537"/>
      <c r="E93" s="28"/>
      <c r="F93" s="26"/>
      <c r="G93" s="26"/>
      <c r="H93" s="99"/>
      <c r="I93" s="99"/>
      <c r="J93" s="99"/>
    </row>
    <row r="94" spans="1:10" ht="30">
      <c r="A94" s="18" t="s">
        <v>6185</v>
      </c>
      <c r="B94" s="23" t="s">
        <v>6186</v>
      </c>
      <c r="C94" s="30" t="s">
        <v>6970</v>
      </c>
      <c r="D94" s="537">
        <v>2</v>
      </c>
      <c r="E94" s="28" t="s">
        <v>540</v>
      </c>
      <c r="F94" s="26"/>
      <c r="G94" s="59"/>
    </row>
    <row r="95" spans="1:10" ht="40.15" hidden="1" customHeight="1">
      <c r="A95" s="288" t="s">
        <v>1502</v>
      </c>
      <c r="B95" s="989" t="s">
        <v>1503</v>
      </c>
      <c r="C95" s="997"/>
      <c r="D95" s="997"/>
      <c r="E95" s="997"/>
      <c r="F95" s="997"/>
      <c r="G95" s="998"/>
      <c r="H95" s="99">
        <f>SUM(D96:D103)</f>
        <v>0</v>
      </c>
      <c r="I95" s="99">
        <f>COUNT(D96:D103)*2</f>
        <v>0</v>
      </c>
      <c r="J95" s="99"/>
    </row>
    <row r="96" spans="1:10" hidden="1">
      <c r="A96" s="27" t="s">
        <v>314</v>
      </c>
      <c r="B96" s="114" t="s">
        <v>315</v>
      </c>
      <c r="C96" s="26"/>
      <c r="D96" s="537"/>
      <c r="E96" s="28"/>
      <c r="F96" s="26"/>
      <c r="G96" s="26"/>
      <c r="H96" s="99"/>
      <c r="I96" s="99"/>
      <c r="J96" s="99"/>
    </row>
    <row r="97" spans="1:155" ht="31.5" hidden="1">
      <c r="A97" s="27" t="s">
        <v>316</v>
      </c>
      <c r="B97" s="114" t="s">
        <v>317</v>
      </c>
      <c r="C97" s="26"/>
      <c r="D97" s="537"/>
      <c r="E97" s="28"/>
      <c r="F97" s="26"/>
      <c r="G97" s="26"/>
      <c r="H97" s="99"/>
      <c r="I97" s="99"/>
      <c r="J97" s="99"/>
    </row>
    <row r="98" spans="1:155" ht="31.5" hidden="1">
      <c r="A98" s="27" t="s">
        <v>1504</v>
      </c>
      <c r="B98" s="114" t="s">
        <v>319</v>
      </c>
      <c r="C98" s="26"/>
      <c r="D98" s="537"/>
      <c r="E98" s="28"/>
      <c r="F98" s="26"/>
      <c r="G98" s="26"/>
      <c r="H98" s="99"/>
      <c r="I98" s="99"/>
      <c r="J98" s="99"/>
    </row>
    <row r="99" spans="1:155" ht="31.5" hidden="1">
      <c r="A99" s="27" t="s">
        <v>321</v>
      </c>
      <c r="B99" s="114" t="s">
        <v>322</v>
      </c>
      <c r="C99" s="26"/>
      <c r="D99" s="537"/>
      <c r="E99" s="28"/>
      <c r="F99" s="26"/>
      <c r="G99" s="26"/>
      <c r="H99" s="99"/>
      <c r="I99" s="99"/>
      <c r="J99" s="99"/>
    </row>
    <row r="100" spans="1:155" ht="31.5" hidden="1">
      <c r="A100" s="27" t="s">
        <v>323</v>
      </c>
      <c r="B100" s="114" t="s">
        <v>324</v>
      </c>
      <c r="C100" s="26"/>
      <c r="D100" s="537"/>
      <c r="E100" s="28"/>
      <c r="F100" s="26"/>
      <c r="G100" s="26"/>
      <c r="H100" s="99"/>
      <c r="I100" s="99"/>
      <c r="J100" s="99"/>
    </row>
    <row r="101" spans="1:155" ht="31.5" hidden="1">
      <c r="A101" s="27" t="s">
        <v>325</v>
      </c>
      <c r="B101" s="114" t="s">
        <v>326</v>
      </c>
      <c r="C101" s="26"/>
      <c r="D101" s="537"/>
      <c r="E101" s="28"/>
      <c r="F101" s="26"/>
      <c r="G101" s="26"/>
      <c r="H101" s="99"/>
      <c r="I101" s="99"/>
      <c r="J101" s="99"/>
    </row>
    <row r="102" spans="1:155" ht="31.5" hidden="1">
      <c r="A102" s="27" t="s">
        <v>1505</v>
      </c>
      <c r="B102" s="114" t="s">
        <v>328</v>
      </c>
      <c r="C102" s="26"/>
      <c r="D102" s="537"/>
      <c r="E102" s="28"/>
      <c r="F102" s="26"/>
      <c r="G102" s="26"/>
      <c r="H102" s="99"/>
      <c r="I102" s="99"/>
      <c r="J102" s="99"/>
    </row>
    <row r="103" spans="1:155" ht="31.5" hidden="1">
      <c r="A103" s="27" t="s">
        <v>3095</v>
      </c>
      <c r="B103" s="19" t="s">
        <v>3096</v>
      </c>
      <c r="C103" s="23"/>
      <c r="D103" s="534"/>
      <c r="E103" s="22"/>
      <c r="F103" s="28"/>
      <c r="G103" s="480"/>
      <c r="H103" s="99"/>
      <c r="I103" s="99"/>
      <c r="J103" s="99"/>
    </row>
    <row r="104" spans="1:155" ht="40.15" hidden="1" customHeight="1">
      <c r="A104" s="288" t="s">
        <v>1506</v>
      </c>
      <c r="B104" s="989" t="s">
        <v>132</v>
      </c>
      <c r="C104" s="997"/>
      <c r="D104" s="997"/>
      <c r="E104" s="997"/>
      <c r="F104" s="997"/>
      <c r="G104" s="998"/>
      <c r="H104" s="99">
        <f>SUM(D105:D106)</f>
        <v>0</v>
      </c>
      <c r="I104" s="99">
        <f>COUNT(E105:E106)*2</f>
        <v>0</v>
      </c>
      <c r="J104" s="99"/>
    </row>
    <row r="105" spans="1:155" ht="63" hidden="1">
      <c r="A105" s="27" t="s">
        <v>1507</v>
      </c>
      <c r="B105" s="114" t="s">
        <v>331</v>
      </c>
      <c r="C105" s="26"/>
      <c r="D105" s="537"/>
      <c r="E105" s="28"/>
      <c r="F105" s="26"/>
      <c r="G105" s="26"/>
      <c r="H105" s="99"/>
      <c r="I105" s="99"/>
      <c r="J105" s="99"/>
    </row>
    <row r="106" spans="1:155" ht="63" hidden="1">
      <c r="A106" s="32" t="s">
        <v>334</v>
      </c>
      <c r="B106" s="114" t="s">
        <v>335</v>
      </c>
      <c r="C106" s="127"/>
      <c r="D106" s="650"/>
      <c r="E106" s="34"/>
      <c r="F106" s="127"/>
      <c r="G106" s="127"/>
      <c r="H106" s="99"/>
      <c r="I106" s="99"/>
      <c r="J106" s="99"/>
    </row>
    <row r="107" spans="1:155" s="289" customFormat="1" ht="18.75">
      <c r="A107" s="286"/>
      <c r="B107" s="1154" t="s">
        <v>337</v>
      </c>
      <c r="C107" s="1154"/>
      <c r="D107" s="1154"/>
      <c r="E107" s="1154"/>
      <c r="F107" s="1154"/>
      <c r="G107" s="1154"/>
      <c r="H107" s="29">
        <f>H108+H119+H126+H131+H137+H151</f>
        <v>58</v>
      </c>
      <c r="I107" s="29">
        <f>I108+I119+I126+I131+I137+I151</f>
        <v>58</v>
      </c>
      <c r="J107" s="3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row>
    <row r="108" spans="1:155" s="289" customFormat="1" ht="40.15" customHeight="1">
      <c r="A108" s="256" t="s">
        <v>1508</v>
      </c>
      <c r="B108" s="989" t="s">
        <v>1509</v>
      </c>
      <c r="C108" s="997"/>
      <c r="D108" s="997"/>
      <c r="E108" s="997"/>
      <c r="F108" s="997"/>
      <c r="G108" s="998"/>
      <c r="H108" s="29">
        <f>SUM(D109:D118)</f>
        <v>14</v>
      </c>
      <c r="I108" s="29">
        <f>COUNT(D109:D118)*2</f>
        <v>14</v>
      </c>
      <c r="J108" s="3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row>
    <row r="109" spans="1:155" s="289" customFormat="1" ht="31.5">
      <c r="A109" s="18" t="s">
        <v>1510</v>
      </c>
      <c r="B109" s="218" t="s">
        <v>339</v>
      </c>
      <c r="C109" s="219" t="s">
        <v>2352</v>
      </c>
      <c r="D109" s="618">
        <v>2</v>
      </c>
      <c r="E109" s="28" t="s">
        <v>341</v>
      </c>
      <c r="F109" s="50" t="s">
        <v>2353</v>
      </c>
      <c r="G109" s="53"/>
      <c r="H109" s="29"/>
      <c r="I109" s="29"/>
      <c r="J109" s="3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row>
    <row r="110" spans="1:155" s="289" customFormat="1" ht="30">
      <c r="A110" s="18"/>
      <c r="B110" s="290"/>
      <c r="C110" s="219" t="s">
        <v>2354</v>
      </c>
      <c r="D110" s="618">
        <v>2</v>
      </c>
      <c r="E110" s="28" t="s">
        <v>341</v>
      </c>
      <c r="F110" s="26"/>
      <c r="G110" s="53"/>
      <c r="H110" s="29"/>
      <c r="I110" s="29"/>
      <c r="J110" s="3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row>
    <row r="111" spans="1:155" s="289" customFormat="1" ht="47.25">
      <c r="A111" s="18" t="s">
        <v>1513</v>
      </c>
      <c r="B111" s="218" t="s">
        <v>347</v>
      </c>
      <c r="C111" s="50" t="s">
        <v>2358</v>
      </c>
      <c r="D111" s="618">
        <v>2</v>
      </c>
      <c r="E111" s="28" t="s">
        <v>341</v>
      </c>
      <c r="G111" s="53"/>
      <c r="H111" s="29"/>
      <c r="I111" s="29"/>
      <c r="J111" s="3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row>
    <row r="112" spans="1:155" s="289" customFormat="1" ht="30">
      <c r="A112" s="18"/>
      <c r="B112" s="218"/>
      <c r="C112" s="229" t="s">
        <v>6971</v>
      </c>
      <c r="D112" s="618">
        <v>2</v>
      </c>
      <c r="E112" s="28" t="s">
        <v>341</v>
      </c>
      <c r="F112" s="229"/>
      <c r="G112" s="53"/>
      <c r="H112" s="29"/>
      <c r="I112" s="29"/>
      <c r="J112" s="3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row>
    <row r="113" spans="1:155" s="289" customFormat="1" ht="47.25" hidden="1">
      <c r="A113" s="27" t="s">
        <v>352</v>
      </c>
      <c r="B113" s="218" t="s">
        <v>353</v>
      </c>
      <c r="C113" s="26"/>
      <c r="D113" s="537"/>
      <c r="E113" s="28"/>
      <c r="F113" s="26"/>
      <c r="G113" s="26"/>
      <c r="H113" s="100"/>
      <c r="I113" s="100"/>
      <c r="J113" s="100"/>
    </row>
    <row r="114" spans="1:155" s="289" customFormat="1" ht="47.25" hidden="1">
      <c r="A114" s="27" t="s">
        <v>1516</v>
      </c>
      <c r="B114" s="218" t="s">
        <v>355</v>
      </c>
      <c r="C114" s="7"/>
      <c r="D114" s="537"/>
      <c r="E114" s="37"/>
      <c r="F114" s="26"/>
      <c r="G114" s="26"/>
      <c r="H114" s="100"/>
      <c r="I114" s="100"/>
      <c r="J114" s="100"/>
    </row>
    <row r="115" spans="1:155" s="289" customFormat="1" ht="47.25">
      <c r="A115" s="18" t="s">
        <v>356</v>
      </c>
      <c r="B115" s="218" t="s">
        <v>357</v>
      </c>
      <c r="C115" s="50" t="s">
        <v>358</v>
      </c>
      <c r="D115" s="618">
        <v>2</v>
      </c>
      <c r="E115" s="28" t="s">
        <v>341</v>
      </c>
      <c r="F115" s="30" t="s">
        <v>2657</v>
      </c>
      <c r="G115" s="53"/>
      <c r="H115" s="29"/>
      <c r="I115" s="29"/>
      <c r="J115" s="3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row>
    <row r="116" spans="1:155" s="289" customFormat="1" ht="31.5">
      <c r="A116" s="18" t="s">
        <v>1518</v>
      </c>
      <c r="B116" s="218" t="s">
        <v>360</v>
      </c>
      <c r="C116" s="40" t="s">
        <v>361</v>
      </c>
      <c r="D116" s="618">
        <v>2</v>
      </c>
      <c r="E116" s="28" t="s">
        <v>341</v>
      </c>
      <c r="F116" s="26"/>
      <c r="G116" s="53"/>
      <c r="H116" s="29"/>
      <c r="I116" s="29"/>
      <c r="J116" s="3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row>
    <row r="117" spans="1:155" s="289" customFormat="1" ht="47.25" hidden="1">
      <c r="A117" s="27" t="s">
        <v>1520</v>
      </c>
      <c r="B117" s="218" t="s">
        <v>363</v>
      </c>
      <c r="D117" s="537"/>
      <c r="E117" s="28"/>
      <c r="F117" s="26"/>
      <c r="G117" s="26"/>
      <c r="H117" s="100"/>
      <c r="I117" s="100"/>
      <c r="J117" s="100"/>
    </row>
    <row r="118" spans="1:155" s="289" customFormat="1" ht="47.25">
      <c r="A118" s="18" t="s">
        <v>366</v>
      </c>
      <c r="B118" s="218" t="s">
        <v>367</v>
      </c>
      <c r="C118" s="30" t="s">
        <v>2363</v>
      </c>
      <c r="D118" s="618">
        <v>2</v>
      </c>
      <c r="E118" s="28" t="s">
        <v>369</v>
      </c>
      <c r="F118" s="26"/>
      <c r="G118" s="53"/>
      <c r="H118" s="29"/>
      <c r="I118" s="29"/>
      <c r="J118" s="3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row>
    <row r="119" spans="1:155" s="289" customFormat="1" ht="40.15" customHeight="1">
      <c r="A119" s="256" t="s">
        <v>1521</v>
      </c>
      <c r="B119" s="989" t="s">
        <v>128</v>
      </c>
      <c r="C119" s="997"/>
      <c r="D119" s="997"/>
      <c r="E119" s="997"/>
      <c r="F119" s="997"/>
      <c r="G119" s="998"/>
      <c r="H119" s="29">
        <f>SUM(D120:D125)</f>
        <v>6</v>
      </c>
      <c r="I119" s="29">
        <f>COUNT(D120:D125)*2</f>
        <v>6</v>
      </c>
      <c r="J119" s="3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row>
    <row r="120" spans="1:155" s="289" customFormat="1" ht="45">
      <c r="A120" s="18" t="s">
        <v>1523</v>
      </c>
      <c r="B120" s="224" t="s">
        <v>371</v>
      </c>
      <c r="C120" s="30" t="s">
        <v>2658</v>
      </c>
      <c r="D120" s="618">
        <v>2</v>
      </c>
      <c r="E120" s="28" t="s">
        <v>341</v>
      </c>
      <c r="F120" s="26"/>
      <c r="G120" s="53"/>
      <c r="H120" s="29"/>
      <c r="I120" s="29"/>
      <c r="J120" s="3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row>
    <row r="121" spans="1:155" s="289" customFormat="1" ht="63" hidden="1">
      <c r="A121" s="27" t="s">
        <v>382</v>
      </c>
      <c r="B121" s="224" t="s">
        <v>383</v>
      </c>
      <c r="C121" s="26"/>
      <c r="D121" s="537"/>
      <c r="E121" s="28"/>
      <c r="F121" s="26"/>
      <c r="G121" s="26"/>
      <c r="H121" s="100"/>
      <c r="I121" s="100"/>
      <c r="J121" s="100"/>
    </row>
    <row r="122" spans="1:155" s="289" customFormat="1" ht="47.25">
      <c r="A122" s="18" t="s">
        <v>1526</v>
      </c>
      <c r="B122" s="225" t="s">
        <v>385</v>
      </c>
      <c r="C122" s="50" t="s">
        <v>2367</v>
      </c>
      <c r="D122" s="618">
        <v>2</v>
      </c>
      <c r="E122" s="28" t="s">
        <v>341</v>
      </c>
      <c r="F122" s="26"/>
      <c r="G122" s="53"/>
      <c r="H122" s="29"/>
      <c r="I122" s="29"/>
      <c r="J122" s="3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row>
    <row r="123" spans="1:155" s="289" customFormat="1" ht="33.75" customHeight="1">
      <c r="A123" s="18"/>
      <c r="B123" s="224"/>
      <c r="C123" s="50" t="s">
        <v>387</v>
      </c>
      <c r="D123" s="618">
        <v>2</v>
      </c>
      <c r="E123" s="28" t="s">
        <v>341</v>
      </c>
      <c r="F123" s="26"/>
      <c r="G123" s="53"/>
      <c r="H123" s="29"/>
      <c r="I123" s="29"/>
      <c r="J123" s="3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row>
    <row r="124" spans="1:155" s="289" customFormat="1" ht="47.25" hidden="1">
      <c r="A124" s="27" t="s">
        <v>1531</v>
      </c>
      <c r="B124" s="224" t="s">
        <v>393</v>
      </c>
      <c r="D124" s="537"/>
      <c r="E124" s="28"/>
      <c r="F124" s="26"/>
      <c r="G124" s="26"/>
      <c r="H124" s="100"/>
      <c r="I124" s="100"/>
      <c r="J124" s="100"/>
    </row>
    <row r="125" spans="1:155" s="289" customFormat="1" ht="47.25" hidden="1">
      <c r="A125" s="27" t="s">
        <v>394</v>
      </c>
      <c r="B125" s="47" t="s">
        <v>395</v>
      </c>
      <c r="C125" s="26"/>
      <c r="D125" s="537"/>
      <c r="E125" s="28"/>
      <c r="F125" s="26"/>
      <c r="G125" s="26"/>
      <c r="H125" s="100"/>
      <c r="I125" s="100"/>
      <c r="J125" s="100"/>
    </row>
    <row r="126" spans="1:155" s="289" customFormat="1" ht="40.15" customHeight="1">
      <c r="A126" s="256" t="s">
        <v>1534</v>
      </c>
      <c r="B126" s="989" t="s">
        <v>1535</v>
      </c>
      <c r="C126" s="997"/>
      <c r="D126" s="997"/>
      <c r="E126" s="997"/>
      <c r="F126" s="997"/>
      <c r="G126" s="998"/>
      <c r="H126" s="29">
        <f>SUM(D127:D130)</f>
        <v>6</v>
      </c>
      <c r="I126" s="29">
        <f>COUNT(D127:D130)*2</f>
        <v>6</v>
      </c>
      <c r="J126" s="3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row>
    <row r="127" spans="1:155" s="289" customFormat="1" ht="31.5">
      <c r="A127" s="18" t="s">
        <v>1536</v>
      </c>
      <c r="B127" s="224" t="s">
        <v>397</v>
      </c>
      <c r="C127" s="219" t="s">
        <v>2659</v>
      </c>
      <c r="D127" s="618">
        <v>2</v>
      </c>
      <c r="E127" s="28" t="s">
        <v>341</v>
      </c>
      <c r="F127" s="26"/>
      <c r="G127" s="53"/>
      <c r="H127" s="29"/>
      <c r="I127" s="29"/>
      <c r="J127" s="3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row>
    <row r="128" spans="1:155" s="289" customFormat="1" ht="72.75" customHeight="1">
      <c r="A128" s="18" t="s">
        <v>1543</v>
      </c>
      <c r="B128" s="224" t="s">
        <v>401</v>
      </c>
      <c r="C128" s="50" t="s">
        <v>1544</v>
      </c>
      <c r="D128" s="618">
        <v>2</v>
      </c>
      <c r="E128" s="28" t="s">
        <v>208</v>
      </c>
      <c r="F128" s="26"/>
      <c r="G128" s="53"/>
      <c r="H128" s="29"/>
      <c r="I128" s="29"/>
      <c r="J128" s="3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row>
    <row r="129" spans="1:155" s="289" customFormat="1" ht="47.25">
      <c r="A129" s="18" t="s">
        <v>1546</v>
      </c>
      <c r="B129" s="224" t="s">
        <v>405</v>
      </c>
      <c r="C129" s="23" t="s">
        <v>406</v>
      </c>
      <c r="D129" s="618">
        <v>2</v>
      </c>
      <c r="E129" s="28" t="s">
        <v>1549</v>
      </c>
      <c r="F129" s="26"/>
      <c r="G129" s="53"/>
      <c r="H129" s="29"/>
      <c r="I129" s="29"/>
      <c r="J129" s="3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row>
    <row r="130" spans="1:155" s="289" customFormat="1" ht="78.75" hidden="1">
      <c r="A130" s="27" t="s">
        <v>1557</v>
      </c>
      <c r="B130" s="224" t="s">
        <v>409</v>
      </c>
      <c r="C130" s="26"/>
      <c r="D130" s="537"/>
      <c r="E130" s="28"/>
      <c r="F130" s="26"/>
      <c r="G130" s="26"/>
      <c r="H130" s="100"/>
      <c r="I130" s="100"/>
      <c r="J130" s="100"/>
    </row>
    <row r="131" spans="1:155" s="289" customFormat="1" ht="40.15" customHeight="1">
      <c r="A131" s="256" t="s">
        <v>1560</v>
      </c>
      <c r="B131" s="989" t="s">
        <v>1561</v>
      </c>
      <c r="C131" s="997"/>
      <c r="D131" s="997"/>
      <c r="E131" s="997"/>
      <c r="F131" s="997"/>
      <c r="G131" s="998"/>
      <c r="H131" s="29">
        <f>SUM(D132:D136)</f>
        <v>6</v>
      </c>
      <c r="I131" s="29">
        <f>COUNT(D132:D136)*2</f>
        <v>6</v>
      </c>
      <c r="J131" s="3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row>
    <row r="132" spans="1:155" ht="47.25">
      <c r="A132" s="18" t="s">
        <v>1562</v>
      </c>
      <c r="B132" s="224" t="s">
        <v>412</v>
      </c>
      <c r="C132" s="50" t="s">
        <v>2375</v>
      </c>
      <c r="D132" s="618">
        <v>2</v>
      </c>
      <c r="E132" s="28" t="s">
        <v>255</v>
      </c>
      <c r="F132" s="26"/>
      <c r="G132" s="53"/>
    </row>
    <row r="133" spans="1:155" ht="31.5" hidden="1">
      <c r="A133" s="27" t="s">
        <v>1566</v>
      </c>
      <c r="B133" s="224" t="s">
        <v>415</v>
      </c>
      <c r="C133" s="50"/>
      <c r="D133" s="537"/>
      <c r="E133" s="28"/>
      <c r="F133" s="26"/>
      <c r="G133" s="26"/>
      <c r="H133" s="99"/>
      <c r="I133" s="99"/>
      <c r="J133" s="99"/>
    </row>
    <row r="134" spans="1:155" ht="31.5" hidden="1">
      <c r="A134" s="27" t="s">
        <v>1567</v>
      </c>
      <c r="B134" s="224" t="s">
        <v>418</v>
      </c>
      <c r="C134" s="50"/>
      <c r="D134" s="537"/>
      <c r="E134" s="28"/>
      <c r="F134" s="26"/>
      <c r="G134" s="26"/>
      <c r="H134" s="99"/>
      <c r="I134" s="99"/>
      <c r="J134" s="99"/>
    </row>
    <row r="135" spans="1:155" ht="47.25">
      <c r="A135" s="18" t="s">
        <v>1568</v>
      </c>
      <c r="B135" s="224" t="s">
        <v>422</v>
      </c>
      <c r="C135" s="50" t="s">
        <v>423</v>
      </c>
      <c r="D135" s="618">
        <v>2</v>
      </c>
      <c r="E135" s="28" t="s">
        <v>424</v>
      </c>
      <c r="F135" s="26"/>
      <c r="G135" s="53"/>
    </row>
    <row r="136" spans="1:155" ht="60">
      <c r="A136" s="18" t="s">
        <v>1571</v>
      </c>
      <c r="B136" s="114" t="s">
        <v>427</v>
      </c>
      <c r="C136" s="25" t="s">
        <v>2660</v>
      </c>
      <c r="D136" s="618">
        <v>2</v>
      </c>
      <c r="E136" s="28" t="s">
        <v>341</v>
      </c>
      <c r="F136" s="26"/>
      <c r="G136" s="53"/>
    </row>
    <row r="137" spans="1:155" ht="40.15" customHeight="1">
      <c r="A137" s="256" t="s">
        <v>1572</v>
      </c>
      <c r="B137" s="989" t="s">
        <v>1573</v>
      </c>
      <c r="C137" s="997"/>
      <c r="D137" s="997"/>
      <c r="E137" s="997"/>
      <c r="F137" s="997"/>
      <c r="G137" s="998"/>
      <c r="H137" s="29">
        <f>SUM(D138:D150)</f>
        <v>24</v>
      </c>
      <c r="I137" s="29">
        <f>COUNT(D138:D150)*2</f>
        <v>24</v>
      </c>
    </row>
    <row r="138" spans="1:155" ht="63">
      <c r="A138" s="18" t="s">
        <v>429</v>
      </c>
      <c r="B138" s="224" t="s">
        <v>430</v>
      </c>
      <c r="C138" s="25" t="s">
        <v>2661</v>
      </c>
      <c r="D138" s="618">
        <v>2</v>
      </c>
      <c r="E138" s="28" t="s">
        <v>432</v>
      </c>
      <c r="F138" s="26"/>
      <c r="G138" s="53"/>
    </row>
    <row r="139" spans="1:155">
      <c r="A139" s="18"/>
      <c r="B139" s="224"/>
      <c r="C139" s="50" t="s">
        <v>2662</v>
      </c>
      <c r="D139" s="618">
        <v>2</v>
      </c>
      <c r="E139" s="28" t="s">
        <v>432</v>
      </c>
      <c r="F139" s="26"/>
      <c r="G139" s="53"/>
    </row>
    <row r="140" spans="1:155">
      <c r="A140" s="18"/>
      <c r="B140" s="224"/>
      <c r="C140" s="50" t="s">
        <v>2663</v>
      </c>
      <c r="D140" s="618">
        <v>2</v>
      </c>
      <c r="E140" s="28" t="s">
        <v>432</v>
      </c>
      <c r="F140" s="26"/>
      <c r="G140" s="53"/>
    </row>
    <row r="141" spans="1:155">
      <c r="A141" s="18"/>
      <c r="B141" s="224"/>
      <c r="C141" s="50" t="s">
        <v>2664</v>
      </c>
      <c r="D141" s="618">
        <v>2</v>
      </c>
      <c r="E141" s="28" t="s">
        <v>432</v>
      </c>
      <c r="F141" s="26"/>
      <c r="G141" s="53"/>
    </row>
    <row r="142" spans="1:155" ht="30">
      <c r="A142" s="18"/>
      <c r="B142" s="224"/>
      <c r="C142" s="50" t="s">
        <v>2665</v>
      </c>
      <c r="D142" s="618">
        <v>2</v>
      </c>
      <c r="E142" s="28" t="s">
        <v>432</v>
      </c>
      <c r="F142" s="26"/>
      <c r="G142" s="53"/>
    </row>
    <row r="143" spans="1:155">
      <c r="A143" s="18"/>
      <c r="B143" s="224"/>
      <c r="C143" s="50" t="s">
        <v>2666</v>
      </c>
      <c r="D143" s="618">
        <v>2</v>
      </c>
      <c r="E143" s="28" t="s">
        <v>432</v>
      </c>
      <c r="F143" s="26"/>
      <c r="G143" s="53"/>
    </row>
    <row r="144" spans="1:155">
      <c r="A144" s="18"/>
      <c r="B144" s="224"/>
      <c r="C144" s="50" t="s">
        <v>2667</v>
      </c>
      <c r="D144" s="618">
        <v>2</v>
      </c>
      <c r="E144" s="28" t="s">
        <v>432</v>
      </c>
      <c r="F144" s="26"/>
      <c r="G144" s="53"/>
    </row>
    <row r="145" spans="1:10" ht="30">
      <c r="A145" s="18"/>
      <c r="B145" s="224"/>
      <c r="C145" s="50" t="s">
        <v>2668</v>
      </c>
      <c r="D145" s="618">
        <v>2</v>
      </c>
      <c r="E145" s="28" t="s">
        <v>432</v>
      </c>
      <c r="F145" s="26"/>
      <c r="G145" s="53"/>
    </row>
    <row r="146" spans="1:10" ht="47.25">
      <c r="A146" s="18" t="s">
        <v>1576</v>
      </c>
      <c r="B146" s="224" t="s">
        <v>434</v>
      </c>
      <c r="C146" s="23" t="s">
        <v>2669</v>
      </c>
      <c r="D146" s="618">
        <v>2</v>
      </c>
      <c r="E146" s="28" t="s">
        <v>432</v>
      </c>
      <c r="F146" s="26"/>
      <c r="G146" s="53"/>
    </row>
    <row r="147" spans="1:10" ht="47.25">
      <c r="A147" s="18" t="s">
        <v>1577</v>
      </c>
      <c r="B147" s="224" t="s">
        <v>437</v>
      </c>
      <c r="C147" s="23" t="s">
        <v>438</v>
      </c>
      <c r="D147" s="618">
        <v>2</v>
      </c>
      <c r="E147" s="28" t="s">
        <v>442</v>
      </c>
      <c r="F147" s="26"/>
      <c r="G147" s="53"/>
    </row>
    <row r="148" spans="1:10" ht="63">
      <c r="A148" s="18" t="s">
        <v>1578</v>
      </c>
      <c r="B148" s="224" t="s">
        <v>440</v>
      </c>
      <c r="C148" s="30" t="s">
        <v>2670</v>
      </c>
      <c r="D148" s="618">
        <v>2</v>
      </c>
      <c r="E148" s="28" t="s">
        <v>2671</v>
      </c>
      <c r="F148" s="26"/>
      <c r="G148" s="53"/>
    </row>
    <row r="149" spans="1:10" ht="63">
      <c r="A149" s="168" t="s">
        <v>2384</v>
      </c>
      <c r="B149" s="224" t="s">
        <v>444</v>
      </c>
      <c r="C149" s="50" t="s">
        <v>2385</v>
      </c>
      <c r="D149" s="618">
        <v>2</v>
      </c>
      <c r="E149" s="28" t="s">
        <v>442</v>
      </c>
      <c r="F149" s="127"/>
      <c r="G149" s="154"/>
    </row>
    <row r="150" spans="1:10" ht="47.25" hidden="1">
      <c r="A150" s="27" t="s">
        <v>445</v>
      </c>
      <c r="B150" s="160" t="s">
        <v>446</v>
      </c>
      <c r="C150" s="26"/>
      <c r="D150" s="537"/>
      <c r="E150" s="28"/>
      <c r="F150" s="26"/>
      <c r="G150" s="26"/>
      <c r="H150" s="99"/>
      <c r="I150" s="99"/>
      <c r="J150" s="99"/>
    </row>
    <row r="151" spans="1:10">
      <c r="A151" s="18" t="s">
        <v>6233</v>
      </c>
      <c r="B151" s="930" t="s">
        <v>3118</v>
      </c>
      <c r="C151" s="931"/>
      <c r="D151" s="931"/>
      <c r="E151" s="931"/>
      <c r="F151" s="931"/>
      <c r="G151" s="935"/>
      <c r="H151" s="29">
        <f>SUM(D152:D162)</f>
        <v>2</v>
      </c>
      <c r="I151" s="29">
        <f>COUNT(D152:D162)*2</f>
        <v>2</v>
      </c>
    </row>
    <row r="152" spans="1:10" ht="75" hidden="1">
      <c r="A152" s="32" t="s">
        <v>3119</v>
      </c>
      <c r="B152" s="50" t="s">
        <v>3120</v>
      </c>
      <c r="C152" s="50" t="s">
        <v>6187</v>
      </c>
      <c r="D152" s="538"/>
      <c r="E152" s="26"/>
      <c r="F152" s="50" t="s">
        <v>6188</v>
      </c>
      <c r="G152" s="482"/>
      <c r="H152" s="99"/>
      <c r="I152" s="99"/>
      <c r="J152" s="99"/>
    </row>
    <row r="153" spans="1:10" ht="30" hidden="1">
      <c r="A153" s="32" t="s">
        <v>3121</v>
      </c>
      <c r="B153" s="50" t="s">
        <v>3122</v>
      </c>
      <c r="C153" s="50" t="s">
        <v>6189</v>
      </c>
      <c r="D153" s="538"/>
      <c r="E153" s="26"/>
      <c r="F153" s="50" t="s">
        <v>6190</v>
      </c>
      <c r="G153" s="482"/>
      <c r="H153" s="99"/>
      <c r="I153" s="99"/>
      <c r="J153" s="99"/>
    </row>
    <row r="154" spans="1:10" ht="120" hidden="1">
      <c r="A154" s="32" t="s">
        <v>3123</v>
      </c>
      <c r="B154" s="50" t="s">
        <v>3124</v>
      </c>
      <c r="C154" s="50" t="s">
        <v>6191</v>
      </c>
      <c r="D154" s="538"/>
      <c r="E154" s="26"/>
      <c r="F154" s="50" t="s">
        <v>6192</v>
      </c>
      <c r="G154" s="482"/>
      <c r="H154" s="99"/>
      <c r="I154" s="99"/>
      <c r="J154" s="99"/>
    </row>
    <row r="155" spans="1:10" ht="90" hidden="1">
      <c r="A155" s="32" t="s">
        <v>3125</v>
      </c>
      <c r="B155" s="50" t="s">
        <v>3126</v>
      </c>
      <c r="C155" s="50" t="s">
        <v>6193</v>
      </c>
      <c r="D155" s="538"/>
      <c r="E155" s="26"/>
      <c r="F155" s="50" t="s">
        <v>6194</v>
      </c>
      <c r="G155" s="482"/>
      <c r="H155" s="99"/>
      <c r="I155" s="99"/>
      <c r="J155" s="99"/>
    </row>
    <row r="156" spans="1:10" ht="120" hidden="1">
      <c r="A156" s="32" t="s">
        <v>3127</v>
      </c>
      <c r="B156" s="50" t="s">
        <v>3128</v>
      </c>
      <c r="C156" s="50" t="s">
        <v>6195</v>
      </c>
      <c r="D156" s="538"/>
      <c r="E156" s="26"/>
      <c r="F156" s="50" t="s">
        <v>6196</v>
      </c>
      <c r="G156" s="482"/>
      <c r="H156" s="99"/>
      <c r="I156" s="99"/>
      <c r="J156" s="99"/>
    </row>
    <row r="157" spans="1:10" ht="30" hidden="1">
      <c r="A157" s="32" t="s">
        <v>3129</v>
      </c>
      <c r="B157" s="50" t="s">
        <v>3130</v>
      </c>
      <c r="C157" s="26"/>
      <c r="D157" s="537"/>
      <c r="E157" s="28"/>
      <c r="F157" s="26"/>
      <c r="G157" s="482"/>
      <c r="H157" s="99"/>
      <c r="I157" s="99"/>
      <c r="J157" s="99"/>
    </row>
    <row r="158" spans="1:10" ht="60">
      <c r="A158" s="18" t="s">
        <v>6234</v>
      </c>
      <c r="B158" s="50" t="s">
        <v>3132</v>
      </c>
      <c r="C158" s="50" t="s">
        <v>941</v>
      </c>
      <c r="D158" s="621">
        <v>2</v>
      </c>
      <c r="E158" s="23" t="s">
        <v>653</v>
      </c>
      <c r="F158" s="26"/>
      <c r="G158" s="508"/>
    </row>
    <row r="159" spans="1:10" ht="75" hidden="1">
      <c r="A159" s="32" t="s">
        <v>3133</v>
      </c>
      <c r="B159" s="50" t="s">
        <v>3134</v>
      </c>
      <c r="C159" s="50" t="s">
        <v>6197</v>
      </c>
      <c r="D159" s="538"/>
      <c r="E159" s="26"/>
      <c r="F159" s="50" t="s">
        <v>6198</v>
      </c>
      <c r="G159" s="482"/>
      <c r="H159" s="99"/>
      <c r="I159" s="99"/>
      <c r="J159" s="99"/>
    </row>
    <row r="160" spans="1:10" ht="165" hidden="1">
      <c r="A160" s="32" t="s">
        <v>3135</v>
      </c>
      <c r="B160" s="50" t="s">
        <v>3136</v>
      </c>
      <c r="C160" s="50" t="s">
        <v>6199</v>
      </c>
      <c r="D160" s="538"/>
      <c r="E160" s="26"/>
      <c r="F160" s="50" t="s">
        <v>6200</v>
      </c>
      <c r="G160" s="482"/>
      <c r="H160" s="99"/>
      <c r="I160" s="99"/>
      <c r="J160" s="99"/>
    </row>
    <row r="161" spans="1:10" ht="120" hidden="1">
      <c r="A161" s="32" t="s">
        <v>3137</v>
      </c>
      <c r="B161" s="50" t="s">
        <v>3138</v>
      </c>
      <c r="C161" s="50" t="s">
        <v>6201</v>
      </c>
      <c r="D161" s="538"/>
      <c r="E161" s="26"/>
      <c r="F161" s="50" t="s">
        <v>6202</v>
      </c>
      <c r="G161" s="482"/>
      <c r="H161" s="99"/>
      <c r="I161" s="99"/>
      <c r="J161" s="99"/>
    </row>
    <row r="162" spans="1:10" ht="45" hidden="1">
      <c r="A162" s="32" t="s">
        <v>3139</v>
      </c>
      <c r="B162" s="50" t="s">
        <v>3140</v>
      </c>
      <c r="C162" s="50" t="s">
        <v>6203</v>
      </c>
      <c r="D162" s="539"/>
      <c r="E162" s="7"/>
      <c r="F162" s="50" t="s">
        <v>6204</v>
      </c>
      <c r="G162" s="482"/>
      <c r="H162" s="99"/>
      <c r="I162" s="99"/>
      <c r="J162" s="99"/>
    </row>
    <row r="163" spans="1:10" ht="18.75">
      <c r="A163" s="286"/>
      <c r="B163" s="1154" t="s">
        <v>447</v>
      </c>
      <c r="C163" s="1154"/>
      <c r="D163" s="1154"/>
      <c r="E163" s="1154"/>
      <c r="F163" s="1154"/>
      <c r="G163" s="1154"/>
      <c r="H163" s="29">
        <f>H164+H186+H192+H198+H205+H215+H227</f>
        <v>130</v>
      </c>
      <c r="I163" s="29">
        <f>I164+I186+I192+I198+I205+I215+I227</f>
        <v>130</v>
      </c>
    </row>
    <row r="164" spans="1:10" ht="40.15" customHeight="1">
      <c r="A164" s="287" t="s">
        <v>1579</v>
      </c>
      <c r="B164" s="989" t="s">
        <v>120</v>
      </c>
      <c r="C164" s="997"/>
      <c r="D164" s="997"/>
      <c r="E164" s="997"/>
      <c r="F164" s="997"/>
      <c r="G164" s="998"/>
      <c r="H164" s="29">
        <f>SUM(D165:D185)</f>
        <v>42</v>
      </c>
      <c r="I164" s="29">
        <f>COUNT(D165:D185)*2</f>
        <v>42</v>
      </c>
    </row>
    <row r="165" spans="1:10" ht="31.5">
      <c r="A165" s="18" t="s">
        <v>1580</v>
      </c>
      <c r="B165" s="114" t="s">
        <v>449</v>
      </c>
      <c r="C165" s="50" t="s">
        <v>2387</v>
      </c>
      <c r="D165" s="618">
        <v>2</v>
      </c>
      <c r="E165" s="28" t="s">
        <v>341</v>
      </c>
      <c r="F165" s="30" t="s">
        <v>2388</v>
      </c>
      <c r="G165" s="53"/>
    </row>
    <row r="166" spans="1:10" ht="60">
      <c r="A166" s="18" t="s">
        <v>1583</v>
      </c>
      <c r="B166" s="160" t="s">
        <v>454</v>
      </c>
      <c r="C166" s="50" t="s">
        <v>2389</v>
      </c>
      <c r="D166" s="618">
        <v>2</v>
      </c>
      <c r="E166" s="28" t="s">
        <v>341</v>
      </c>
      <c r="F166" s="26"/>
      <c r="G166" s="53"/>
    </row>
    <row r="167" spans="1:10" ht="45">
      <c r="A167" s="18"/>
      <c r="B167" s="160"/>
      <c r="C167" s="50" t="s">
        <v>2391</v>
      </c>
      <c r="D167" s="618">
        <v>2</v>
      </c>
      <c r="E167" s="28" t="s">
        <v>341</v>
      </c>
      <c r="F167" s="26"/>
      <c r="G167" s="53"/>
    </row>
    <row r="168" spans="1:10">
      <c r="A168" s="18"/>
      <c r="B168" s="160"/>
      <c r="C168" s="50" t="s">
        <v>2392</v>
      </c>
      <c r="D168" s="618">
        <v>2</v>
      </c>
      <c r="E168" s="28" t="s">
        <v>341</v>
      </c>
      <c r="F168" s="26"/>
      <c r="G168" s="53"/>
    </row>
    <row r="169" spans="1:10">
      <c r="A169" s="18"/>
      <c r="B169" s="160"/>
      <c r="C169" s="226" t="s">
        <v>2393</v>
      </c>
      <c r="D169" s="618">
        <v>2</v>
      </c>
      <c r="E169" s="28" t="s">
        <v>341</v>
      </c>
      <c r="F169" s="26"/>
      <c r="G169" s="53"/>
    </row>
    <row r="170" spans="1:10">
      <c r="A170" s="18"/>
      <c r="B170" s="160"/>
      <c r="C170" s="50" t="s">
        <v>2394</v>
      </c>
      <c r="D170" s="618">
        <v>2</v>
      </c>
      <c r="E170" s="28" t="s">
        <v>341</v>
      </c>
      <c r="F170" s="26"/>
      <c r="G170" s="53"/>
    </row>
    <row r="171" spans="1:10" ht="30">
      <c r="A171" s="18"/>
      <c r="B171" s="160"/>
      <c r="C171" s="50" t="s">
        <v>2395</v>
      </c>
      <c r="D171" s="618">
        <v>2</v>
      </c>
      <c r="E171" s="28" t="s">
        <v>341</v>
      </c>
      <c r="F171" s="26"/>
      <c r="G171" s="53"/>
    </row>
    <row r="172" spans="1:10" ht="30">
      <c r="A172" s="18"/>
      <c r="B172" s="160"/>
      <c r="C172" s="50" t="s">
        <v>2396</v>
      </c>
      <c r="D172" s="618">
        <v>2</v>
      </c>
      <c r="E172" s="28" t="s">
        <v>341</v>
      </c>
      <c r="F172" s="26"/>
      <c r="G172" s="53"/>
    </row>
    <row r="173" spans="1:10" ht="31.5">
      <c r="A173" s="18" t="s">
        <v>1587</v>
      </c>
      <c r="B173" s="114" t="s">
        <v>459</v>
      </c>
      <c r="C173" s="50" t="s">
        <v>2397</v>
      </c>
      <c r="D173" s="618">
        <v>2</v>
      </c>
      <c r="E173" s="28" t="s">
        <v>341</v>
      </c>
      <c r="F173" s="50"/>
      <c r="G173" s="53"/>
    </row>
    <row r="174" spans="1:10">
      <c r="A174" s="18"/>
      <c r="B174" s="114"/>
      <c r="C174" s="50" t="s">
        <v>2398</v>
      </c>
      <c r="D174" s="618">
        <v>2</v>
      </c>
      <c r="E174" s="28" t="s">
        <v>341</v>
      </c>
      <c r="F174" s="50"/>
      <c r="G174" s="53"/>
    </row>
    <row r="175" spans="1:10">
      <c r="A175" s="18"/>
      <c r="B175" s="114"/>
      <c r="C175" s="50" t="s">
        <v>2399</v>
      </c>
      <c r="D175" s="618">
        <v>2</v>
      </c>
      <c r="E175" s="28" t="s">
        <v>341</v>
      </c>
      <c r="F175" s="50"/>
      <c r="G175" s="53"/>
    </row>
    <row r="176" spans="1:10">
      <c r="A176" s="18"/>
      <c r="B176" s="114"/>
      <c r="C176" s="50" t="s">
        <v>2400</v>
      </c>
      <c r="D176" s="618">
        <v>2</v>
      </c>
      <c r="E176" s="28" t="s">
        <v>341</v>
      </c>
      <c r="F176" s="50"/>
      <c r="G176" s="53"/>
    </row>
    <row r="177" spans="1:10">
      <c r="A177" s="18"/>
      <c r="B177" s="114"/>
      <c r="C177" s="50" t="s">
        <v>2401</v>
      </c>
      <c r="D177" s="618">
        <v>2</v>
      </c>
      <c r="E177" s="28" t="s">
        <v>341</v>
      </c>
      <c r="F177" s="50"/>
      <c r="G177" s="53"/>
    </row>
    <row r="178" spans="1:10">
      <c r="A178" s="18"/>
      <c r="B178" s="114"/>
      <c r="C178" s="50" t="s">
        <v>2402</v>
      </c>
      <c r="D178" s="618">
        <v>2</v>
      </c>
      <c r="E178" s="28" t="s">
        <v>341</v>
      </c>
      <c r="F178" s="50" t="s">
        <v>2403</v>
      </c>
      <c r="G178" s="53"/>
    </row>
    <row r="179" spans="1:10">
      <c r="A179" s="18"/>
      <c r="B179" s="114"/>
      <c r="C179" s="226" t="s">
        <v>2404</v>
      </c>
      <c r="D179" s="618">
        <v>2</v>
      </c>
      <c r="E179" s="28" t="s">
        <v>341</v>
      </c>
      <c r="G179" s="53"/>
    </row>
    <row r="180" spans="1:10">
      <c r="A180" s="18"/>
      <c r="B180" s="114"/>
      <c r="C180" s="26" t="s">
        <v>2672</v>
      </c>
      <c r="D180" s="618">
        <v>2</v>
      </c>
      <c r="E180" s="28" t="s">
        <v>341</v>
      </c>
      <c r="F180" s="26"/>
      <c r="G180" s="53"/>
    </row>
    <row r="181" spans="1:10" ht="102" customHeight="1">
      <c r="A181" s="18" t="s">
        <v>1602</v>
      </c>
      <c r="B181" s="114" t="s">
        <v>477</v>
      </c>
      <c r="C181" s="50" t="s">
        <v>2405</v>
      </c>
      <c r="D181" s="618">
        <v>2</v>
      </c>
      <c r="E181" s="28" t="s">
        <v>341</v>
      </c>
      <c r="F181" s="50" t="s">
        <v>2406</v>
      </c>
      <c r="G181" s="53"/>
    </row>
    <row r="182" spans="1:10" ht="45">
      <c r="A182" s="18"/>
      <c r="B182" s="114"/>
      <c r="C182" s="50" t="s">
        <v>2407</v>
      </c>
      <c r="D182" s="618">
        <v>2</v>
      </c>
      <c r="E182" s="28" t="s">
        <v>341</v>
      </c>
      <c r="F182" s="50" t="s">
        <v>2408</v>
      </c>
      <c r="G182" s="53"/>
    </row>
    <row r="183" spans="1:10" ht="47.25">
      <c r="A183" s="18" t="s">
        <v>1605</v>
      </c>
      <c r="B183" s="114" t="s">
        <v>481</v>
      </c>
      <c r="C183" s="50" t="s">
        <v>1606</v>
      </c>
      <c r="D183" s="618">
        <v>2</v>
      </c>
      <c r="E183" s="28" t="s">
        <v>341</v>
      </c>
      <c r="F183" s="26"/>
      <c r="G183" s="53"/>
    </row>
    <row r="184" spans="1:10" ht="31.5">
      <c r="A184" s="18" t="s">
        <v>1608</v>
      </c>
      <c r="B184" s="114" t="s">
        <v>485</v>
      </c>
      <c r="C184" s="25" t="s">
        <v>2673</v>
      </c>
      <c r="D184" s="618">
        <v>2</v>
      </c>
      <c r="E184" s="28" t="s">
        <v>341</v>
      </c>
      <c r="F184" s="26"/>
      <c r="G184" s="53"/>
    </row>
    <row r="185" spans="1:10" ht="78.75">
      <c r="A185" s="18" t="s">
        <v>1611</v>
      </c>
      <c r="B185" s="114" t="s">
        <v>490</v>
      </c>
      <c r="C185" s="50" t="s">
        <v>2415</v>
      </c>
      <c r="D185" s="618">
        <v>2</v>
      </c>
      <c r="E185" s="28" t="s">
        <v>341</v>
      </c>
      <c r="F185" s="26"/>
      <c r="G185" s="53"/>
    </row>
    <row r="186" spans="1:10" ht="40.15" customHeight="1">
      <c r="A186" s="287" t="s">
        <v>1616</v>
      </c>
      <c r="B186" s="989" t="s">
        <v>118</v>
      </c>
      <c r="C186" s="997"/>
      <c r="D186" s="997"/>
      <c r="E186" s="997"/>
      <c r="F186" s="997"/>
      <c r="G186" s="998"/>
      <c r="H186" s="29">
        <f>SUM(D187:D191)</f>
        <v>8</v>
      </c>
      <c r="I186" s="29">
        <f>COUNT(D187:D191)*2</f>
        <v>8</v>
      </c>
    </row>
    <row r="187" spans="1:10" ht="75">
      <c r="A187" s="18" t="s">
        <v>497</v>
      </c>
      <c r="B187" s="160" t="s">
        <v>498</v>
      </c>
      <c r="C187" s="23" t="s">
        <v>499</v>
      </c>
      <c r="D187" s="534">
        <v>2</v>
      </c>
      <c r="E187" s="28" t="s">
        <v>341</v>
      </c>
      <c r="F187" s="23" t="s">
        <v>500</v>
      </c>
      <c r="G187" s="53"/>
    </row>
    <row r="188" spans="1:10" ht="47.25" hidden="1">
      <c r="A188" s="27" t="s">
        <v>501</v>
      </c>
      <c r="B188" s="160" t="s">
        <v>502</v>
      </c>
      <c r="C188" s="26"/>
      <c r="D188" s="537"/>
      <c r="E188" s="28"/>
      <c r="F188" s="26"/>
      <c r="G188" s="26"/>
      <c r="H188" s="99"/>
      <c r="I188" s="99"/>
      <c r="J188" s="99"/>
    </row>
    <row r="189" spans="1:10" ht="45">
      <c r="A189" s="18" t="s">
        <v>1618</v>
      </c>
      <c r="B189" s="160" t="s">
        <v>504</v>
      </c>
      <c r="C189" s="134" t="s">
        <v>2674</v>
      </c>
      <c r="D189" s="534">
        <v>2</v>
      </c>
      <c r="E189" s="28" t="s">
        <v>341</v>
      </c>
      <c r="F189" s="26"/>
      <c r="G189" s="53"/>
    </row>
    <row r="190" spans="1:10" ht="31.5">
      <c r="A190" s="56" t="s">
        <v>1621</v>
      </c>
      <c r="B190" s="228" t="s">
        <v>507</v>
      </c>
      <c r="C190" s="229" t="s">
        <v>2675</v>
      </c>
      <c r="D190" s="534">
        <v>2</v>
      </c>
      <c r="E190" s="28" t="s">
        <v>341</v>
      </c>
      <c r="F190" s="26"/>
      <c r="G190" s="53"/>
    </row>
    <row r="191" spans="1:10" ht="30">
      <c r="A191" s="56"/>
      <c r="B191" s="291"/>
      <c r="C191" s="229" t="s">
        <v>509</v>
      </c>
      <c r="D191" s="534">
        <v>2</v>
      </c>
      <c r="E191" s="28" t="s">
        <v>341</v>
      </c>
      <c r="F191" s="26"/>
      <c r="G191" s="53"/>
    </row>
    <row r="192" spans="1:10" ht="40.15" customHeight="1">
      <c r="A192" s="287" t="s">
        <v>1624</v>
      </c>
      <c r="B192" s="989" t="s">
        <v>116</v>
      </c>
      <c r="C192" s="997"/>
      <c r="D192" s="997"/>
      <c r="E192" s="997"/>
      <c r="F192" s="997"/>
      <c r="G192" s="998"/>
      <c r="H192" s="29">
        <f>SUM(D193:D197)</f>
        <v>10</v>
      </c>
      <c r="I192" s="29">
        <f>COUNT(D193:D197)*2</f>
        <v>10</v>
      </c>
    </row>
    <row r="193" spans="1:10" ht="45">
      <c r="A193" s="18" t="s">
        <v>1625</v>
      </c>
      <c r="B193" s="160" t="s">
        <v>511</v>
      </c>
      <c r="C193" s="234" t="s">
        <v>2676</v>
      </c>
      <c r="D193" s="618">
        <v>2</v>
      </c>
      <c r="E193" s="28" t="s">
        <v>379</v>
      </c>
      <c r="F193" s="26"/>
      <c r="G193" s="53"/>
    </row>
    <row r="194" spans="1:10" ht="45">
      <c r="A194" s="18"/>
      <c r="B194" s="235"/>
      <c r="C194" s="234" t="s">
        <v>513</v>
      </c>
      <c r="D194" s="618">
        <v>2</v>
      </c>
      <c r="E194" s="28" t="s">
        <v>341</v>
      </c>
      <c r="F194" s="26"/>
      <c r="G194" s="53"/>
    </row>
    <row r="195" spans="1:10" ht="45">
      <c r="A195" s="18" t="s">
        <v>1627</v>
      </c>
      <c r="B195" s="235" t="s">
        <v>515</v>
      </c>
      <c r="C195" s="234" t="s">
        <v>2677</v>
      </c>
      <c r="D195" s="618">
        <v>2</v>
      </c>
      <c r="E195" s="28" t="s">
        <v>341</v>
      </c>
      <c r="F195" s="26"/>
      <c r="G195" s="53"/>
    </row>
    <row r="196" spans="1:10" ht="75">
      <c r="A196" s="18"/>
      <c r="B196" s="235"/>
      <c r="C196" s="234" t="s">
        <v>517</v>
      </c>
      <c r="D196" s="618">
        <v>2</v>
      </c>
      <c r="E196" s="28" t="s">
        <v>377</v>
      </c>
      <c r="F196" s="26"/>
      <c r="G196" s="53"/>
    </row>
    <row r="197" spans="1:10" ht="63">
      <c r="A197" s="18" t="s">
        <v>1630</v>
      </c>
      <c r="B197" s="160" t="s">
        <v>519</v>
      </c>
      <c r="C197" s="23" t="s">
        <v>520</v>
      </c>
      <c r="D197" s="618">
        <v>2</v>
      </c>
      <c r="E197" s="28" t="s">
        <v>255</v>
      </c>
      <c r="F197" s="26"/>
      <c r="G197" s="53"/>
    </row>
    <row r="198" spans="1:10" ht="40.15" customHeight="1">
      <c r="A198" s="287" t="s">
        <v>1632</v>
      </c>
      <c r="B198" s="989" t="s">
        <v>114</v>
      </c>
      <c r="C198" s="997"/>
      <c r="D198" s="997"/>
      <c r="E198" s="997"/>
      <c r="F198" s="997"/>
      <c r="G198" s="998"/>
      <c r="H198" s="29">
        <f>SUM(D199:D204)</f>
        <v>10</v>
      </c>
      <c r="I198" s="29">
        <f>COUNT(D199:D204)*2</f>
        <v>10</v>
      </c>
    </row>
    <row r="199" spans="1:10" ht="31.5">
      <c r="A199" s="18" t="s">
        <v>1633</v>
      </c>
      <c r="B199" s="114" t="s">
        <v>522</v>
      </c>
      <c r="C199" s="30" t="s">
        <v>2678</v>
      </c>
      <c r="D199" s="618">
        <v>2</v>
      </c>
      <c r="E199" s="22" t="s">
        <v>377</v>
      </c>
      <c r="F199" s="292"/>
      <c r="G199" s="53"/>
    </row>
    <row r="200" spans="1:10" ht="47.25">
      <c r="A200" s="18" t="s">
        <v>1638</v>
      </c>
      <c r="B200" s="114" t="s">
        <v>526</v>
      </c>
      <c r="C200" s="30" t="s">
        <v>2679</v>
      </c>
      <c r="D200" s="618">
        <v>2</v>
      </c>
      <c r="E200" s="22" t="s">
        <v>377</v>
      </c>
      <c r="F200" s="30"/>
      <c r="G200" s="53"/>
    </row>
    <row r="201" spans="1:10" ht="47.25">
      <c r="A201" s="18" t="s">
        <v>1641</v>
      </c>
      <c r="B201" s="114" t="s">
        <v>529</v>
      </c>
      <c r="C201" s="26" t="s">
        <v>2680</v>
      </c>
      <c r="D201" s="618">
        <v>2</v>
      </c>
      <c r="E201" s="22" t="s">
        <v>377</v>
      </c>
      <c r="F201" s="50" t="s">
        <v>2681</v>
      </c>
      <c r="G201" s="53"/>
    </row>
    <row r="202" spans="1:10" ht="47.25" hidden="1">
      <c r="A202" s="27" t="s">
        <v>1644</v>
      </c>
      <c r="B202" s="114" t="s">
        <v>534</v>
      </c>
      <c r="C202" s="26"/>
      <c r="D202" s="537"/>
      <c r="E202" s="22"/>
      <c r="F202" s="26"/>
      <c r="G202" s="26"/>
      <c r="H202" s="99"/>
      <c r="I202" s="99"/>
      <c r="J202" s="99"/>
    </row>
    <row r="203" spans="1:10" ht="45">
      <c r="A203" s="18" t="s">
        <v>1645</v>
      </c>
      <c r="B203" s="114" t="s">
        <v>537</v>
      </c>
      <c r="C203" s="50" t="s">
        <v>2682</v>
      </c>
      <c r="D203" s="618">
        <v>2</v>
      </c>
      <c r="E203" s="22" t="s">
        <v>377</v>
      </c>
      <c r="F203" s="50" t="s">
        <v>2683</v>
      </c>
      <c r="G203" s="53"/>
    </row>
    <row r="204" spans="1:10">
      <c r="A204" s="18"/>
      <c r="B204" s="114"/>
      <c r="C204" s="50" t="s">
        <v>2430</v>
      </c>
      <c r="D204" s="618">
        <v>2</v>
      </c>
      <c r="E204" s="22" t="s">
        <v>377</v>
      </c>
      <c r="F204" s="50"/>
      <c r="G204" s="53"/>
    </row>
    <row r="205" spans="1:10" ht="40.15" customHeight="1">
      <c r="A205" s="287" t="s">
        <v>1650</v>
      </c>
      <c r="B205" s="989" t="s">
        <v>1651</v>
      </c>
      <c r="C205" s="997"/>
      <c r="D205" s="997"/>
      <c r="E205" s="997"/>
      <c r="F205" s="997"/>
      <c r="G205" s="998"/>
      <c r="H205" s="29">
        <f>SUM(D206:D214)</f>
        <v>18</v>
      </c>
      <c r="I205" s="29">
        <f>COUNT(D206:D214)*2</f>
        <v>18</v>
      </c>
    </row>
    <row r="206" spans="1:10" ht="120">
      <c r="A206" s="18" t="s">
        <v>1652</v>
      </c>
      <c r="B206" s="114" t="s">
        <v>552</v>
      </c>
      <c r="C206" s="30" t="s">
        <v>2689</v>
      </c>
      <c r="D206" s="618">
        <v>2</v>
      </c>
      <c r="E206" s="28" t="s">
        <v>554</v>
      </c>
      <c r="F206" s="30" t="s">
        <v>2690</v>
      </c>
      <c r="G206" s="53"/>
    </row>
    <row r="207" spans="1:10" ht="60">
      <c r="A207" s="18"/>
      <c r="B207" s="114"/>
      <c r="C207" s="26" t="s">
        <v>2691</v>
      </c>
      <c r="D207" s="618">
        <v>2</v>
      </c>
      <c r="E207" s="28" t="s">
        <v>554</v>
      </c>
      <c r="F207" s="30" t="s">
        <v>2692</v>
      </c>
      <c r="G207" s="53"/>
    </row>
    <row r="208" spans="1:10" ht="30">
      <c r="A208" s="18"/>
      <c r="B208" s="114"/>
      <c r="C208" s="30" t="s">
        <v>2693</v>
      </c>
      <c r="D208" s="618">
        <v>2</v>
      </c>
      <c r="E208" s="28" t="s">
        <v>554</v>
      </c>
      <c r="F208" s="30" t="s">
        <v>2694</v>
      </c>
      <c r="G208" s="53"/>
    </row>
    <row r="209" spans="1:9" ht="75">
      <c r="A209" s="18"/>
      <c r="B209" s="114"/>
      <c r="C209" s="26" t="s">
        <v>2695</v>
      </c>
      <c r="D209" s="618">
        <v>2</v>
      </c>
      <c r="E209" s="28" t="s">
        <v>554</v>
      </c>
      <c r="F209" s="30" t="s">
        <v>2696</v>
      </c>
      <c r="G209" s="53"/>
    </row>
    <row r="210" spans="1:9" ht="150">
      <c r="A210" s="18"/>
      <c r="B210" s="114"/>
      <c r="C210" s="26" t="s">
        <v>2697</v>
      </c>
      <c r="D210" s="618">
        <v>2</v>
      </c>
      <c r="E210" s="28" t="s">
        <v>554</v>
      </c>
      <c r="F210" s="30" t="s">
        <v>2698</v>
      </c>
      <c r="G210" s="53"/>
    </row>
    <row r="211" spans="1:9" ht="75">
      <c r="A211" s="18"/>
      <c r="B211" s="114"/>
      <c r="C211" s="26" t="s">
        <v>2699</v>
      </c>
      <c r="D211" s="618">
        <v>2</v>
      </c>
      <c r="E211" s="28" t="s">
        <v>554</v>
      </c>
      <c r="F211" s="30" t="s">
        <v>2700</v>
      </c>
      <c r="G211" s="53"/>
    </row>
    <row r="212" spans="1:9" ht="90">
      <c r="A212" s="18" t="s">
        <v>1663</v>
      </c>
      <c r="B212" s="114" t="s">
        <v>573</v>
      </c>
      <c r="C212" s="161" t="s">
        <v>2701</v>
      </c>
      <c r="D212" s="618">
        <v>2</v>
      </c>
      <c r="E212" s="59" t="s">
        <v>554</v>
      </c>
      <c r="F212" s="161" t="s">
        <v>2702</v>
      </c>
      <c r="G212" s="53"/>
    </row>
    <row r="213" spans="1:9" ht="60">
      <c r="A213" s="18"/>
      <c r="B213" s="114"/>
      <c r="C213" s="30" t="s">
        <v>2703</v>
      </c>
      <c r="D213" s="618">
        <v>2</v>
      </c>
      <c r="E213" s="28" t="s">
        <v>554</v>
      </c>
      <c r="F213" s="30" t="s">
        <v>2704</v>
      </c>
      <c r="G213" s="53"/>
    </row>
    <row r="214" spans="1:9" ht="47.25">
      <c r="A214" s="18" t="s">
        <v>1668</v>
      </c>
      <c r="B214" s="160" t="s">
        <v>580</v>
      </c>
      <c r="C214" s="30" t="s">
        <v>1670</v>
      </c>
      <c r="D214" s="618">
        <v>2</v>
      </c>
      <c r="E214" s="28" t="s">
        <v>554</v>
      </c>
      <c r="F214" s="26"/>
      <c r="G214" s="53"/>
    </row>
    <row r="215" spans="1:9" ht="40.15" customHeight="1">
      <c r="A215" s="287" t="s">
        <v>1672</v>
      </c>
      <c r="B215" s="989" t="s">
        <v>110</v>
      </c>
      <c r="C215" s="997"/>
      <c r="D215" s="997"/>
      <c r="E215" s="997"/>
      <c r="F215" s="997"/>
      <c r="G215" s="998"/>
      <c r="H215" s="29">
        <f>SUM(D216:D226)</f>
        <v>22</v>
      </c>
      <c r="I215" s="29">
        <f>COUNT(D216:D226)*2</f>
        <v>22</v>
      </c>
    </row>
    <row r="216" spans="1:9" ht="90">
      <c r="A216" s="18" t="s">
        <v>1673</v>
      </c>
      <c r="B216" s="114" t="s">
        <v>583</v>
      </c>
      <c r="C216" s="19" t="s">
        <v>584</v>
      </c>
      <c r="D216" s="618">
        <v>2</v>
      </c>
      <c r="E216" s="22" t="s">
        <v>341</v>
      </c>
      <c r="F216" s="30" t="s">
        <v>2705</v>
      </c>
      <c r="G216" s="53"/>
    </row>
    <row r="217" spans="1:9" ht="63">
      <c r="A217" s="18" t="s">
        <v>1675</v>
      </c>
      <c r="B217" s="114" t="s">
        <v>588</v>
      </c>
      <c r="C217" s="19" t="s">
        <v>2706</v>
      </c>
      <c r="D217" s="618">
        <v>2</v>
      </c>
      <c r="E217" s="22" t="s">
        <v>341</v>
      </c>
      <c r="F217" s="26"/>
      <c r="G217" s="53"/>
    </row>
    <row r="218" spans="1:9" ht="63">
      <c r="A218" s="18" t="s">
        <v>1690</v>
      </c>
      <c r="B218" s="114" t="s">
        <v>593</v>
      </c>
      <c r="C218" s="238" t="s">
        <v>2457</v>
      </c>
      <c r="D218" s="618">
        <v>2</v>
      </c>
      <c r="E218" s="22" t="s">
        <v>341</v>
      </c>
      <c r="F218" s="26" t="s">
        <v>2707</v>
      </c>
      <c r="G218" s="53"/>
    </row>
    <row r="219" spans="1:9" ht="150">
      <c r="A219" s="18" t="s">
        <v>1693</v>
      </c>
      <c r="B219" s="114" t="s">
        <v>597</v>
      </c>
      <c r="C219" s="19" t="s">
        <v>598</v>
      </c>
      <c r="D219" s="618">
        <v>2</v>
      </c>
      <c r="E219" s="22" t="s">
        <v>341</v>
      </c>
      <c r="F219" s="30" t="s">
        <v>2708</v>
      </c>
      <c r="G219" s="53"/>
    </row>
    <row r="220" spans="1:9" ht="45">
      <c r="A220" s="18" t="s">
        <v>1696</v>
      </c>
      <c r="B220" s="114" t="s">
        <v>602</v>
      </c>
      <c r="C220" s="19" t="s">
        <v>603</v>
      </c>
      <c r="D220" s="618">
        <v>2</v>
      </c>
      <c r="E220" s="22" t="s">
        <v>341</v>
      </c>
      <c r="F220" s="23" t="s">
        <v>604</v>
      </c>
      <c r="G220" s="53"/>
    </row>
    <row r="221" spans="1:9" ht="31.5">
      <c r="A221" s="18" t="s">
        <v>605</v>
      </c>
      <c r="B221" s="114" t="s">
        <v>606</v>
      </c>
      <c r="C221" s="19" t="s">
        <v>607</v>
      </c>
      <c r="D221" s="618">
        <v>2</v>
      </c>
      <c r="E221" s="22" t="s">
        <v>341</v>
      </c>
      <c r="F221" s="23" t="s">
        <v>608</v>
      </c>
      <c r="G221" s="53"/>
    </row>
    <row r="222" spans="1:9" ht="31.5">
      <c r="A222" s="18"/>
      <c r="B222" s="114"/>
      <c r="C222" s="19" t="s">
        <v>609</v>
      </c>
      <c r="D222" s="618">
        <v>2</v>
      </c>
      <c r="E222" s="22" t="s">
        <v>341</v>
      </c>
      <c r="F222" s="23" t="s">
        <v>610</v>
      </c>
      <c r="G222" s="53"/>
    </row>
    <row r="223" spans="1:9" ht="47.25">
      <c r="A223" s="18" t="s">
        <v>1700</v>
      </c>
      <c r="B223" s="114" t="s">
        <v>612</v>
      </c>
      <c r="C223" s="30" t="s">
        <v>2709</v>
      </c>
      <c r="D223" s="618">
        <v>2</v>
      </c>
      <c r="E223" s="22" t="s">
        <v>341</v>
      </c>
      <c r="F223" s="50"/>
      <c r="G223" s="53"/>
    </row>
    <row r="224" spans="1:9" ht="45">
      <c r="A224" s="18"/>
      <c r="B224" s="26"/>
      <c r="C224" s="25" t="s">
        <v>2462</v>
      </c>
      <c r="D224" s="618">
        <v>2</v>
      </c>
      <c r="E224" s="22" t="s">
        <v>341</v>
      </c>
      <c r="F224" s="50" t="s">
        <v>2710</v>
      </c>
      <c r="G224" s="53"/>
    </row>
    <row r="225" spans="1:10" ht="30">
      <c r="A225" s="18"/>
      <c r="B225" s="26"/>
      <c r="C225" s="26" t="s">
        <v>2464</v>
      </c>
      <c r="D225" s="618">
        <v>2</v>
      </c>
      <c r="E225" s="22" t="s">
        <v>341</v>
      </c>
      <c r="F225" s="239" t="s">
        <v>2711</v>
      </c>
      <c r="G225" s="53"/>
    </row>
    <row r="226" spans="1:10" ht="45">
      <c r="A226" s="293"/>
      <c r="B226" s="26"/>
      <c r="C226" s="50" t="s">
        <v>2466</v>
      </c>
      <c r="D226" s="618">
        <v>2</v>
      </c>
      <c r="E226" s="22" t="s">
        <v>341</v>
      </c>
      <c r="F226" s="50" t="s">
        <v>2467</v>
      </c>
      <c r="G226" s="53"/>
    </row>
    <row r="227" spans="1:10">
      <c r="A227" s="60" t="s">
        <v>109</v>
      </c>
      <c r="B227" s="930" t="s">
        <v>6205</v>
      </c>
      <c r="C227" s="931"/>
      <c r="D227" s="931"/>
      <c r="E227" s="931"/>
      <c r="F227" s="931"/>
      <c r="G227" s="935"/>
      <c r="H227" s="29">
        <f>SUM(D228:D244)</f>
        <v>20</v>
      </c>
      <c r="I227" s="29">
        <f>COUNT(D228:D244)*2</f>
        <v>20</v>
      </c>
    </row>
    <row r="228" spans="1:10" ht="120">
      <c r="A228" s="60" t="s">
        <v>1705</v>
      </c>
      <c r="B228" s="50" t="s">
        <v>1706</v>
      </c>
      <c r="C228" s="50" t="s">
        <v>1707</v>
      </c>
      <c r="D228" s="540">
        <v>2</v>
      </c>
      <c r="E228" s="26" t="s">
        <v>653</v>
      </c>
      <c r="F228" s="50" t="s">
        <v>6206</v>
      </c>
      <c r="G228" s="508"/>
    </row>
    <row r="229" spans="1:10" ht="75">
      <c r="A229" s="60" t="s">
        <v>1709</v>
      </c>
      <c r="B229" s="50" t="s">
        <v>1710</v>
      </c>
      <c r="C229" s="50" t="s">
        <v>1711</v>
      </c>
      <c r="D229" s="538">
        <v>2</v>
      </c>
      <c r="E229" s="26" t="s">
        <v>653</v>
      </c>
      <c r="F229" s="50" t="s">
        <v>3232</v>
      </c>
      <c r="G229" s="508"/>
    </row>
    <row r="230" spans="1:10" ht="75" hidden="1">
      <c r="A230" s="483" t="s">
        <v>3233</v>
      </c>
      <c r="B230" s="50" t="s">
        <v>3234</v>
      </c>
      <c r="C230" s="50" t="s">
        <v>6207</v>
      </c>
      <c r="D230" s="538"/>
      <c r="E230" s="26"/>
      <c r="F230" s="50" t="s">
        <v>6208</v>
      </c>
      <c r="G230" s="482"/>
      <c r="H230" s="99"/>
      <c r="I230" s="99"/>
      <c r="J230" s="99"/>
    </row>
    <row r="231" spans="1:10" ht="105" hidden="1">
      <c r="A231" s="483" t="s">
        <v>3235</v>
      </c>
      <c r="B231" s="50" t="s">
        <v>3236</v>
      </c>
      <c r="C231" s="50" t="s">
        <v>6209</v>
      </c>
      <c r="D231" s="538"/>
      <c r="E231" s="26"/>
      <c r="F231" s="50" t="s">
        <v>6210</v>
      </c>
      <c r="G231" s="482"/>
      <c r="H231" s="99"/>
      <c r="I231" s="99"/>
      <c r="J231" s="99"/>
    </row>
    <row r="232" spans="1:10" ht="90" hidden="1">
      <c r="A232" s="483" t="s">
        <v>3237</v>
      </c>
      <c r="B232" s="501" t="s">
        <v>3238</v>
      </c>
      <c r="C232" s="501" t="s">
        <v>6211</v>
      </c>
      <c r="D232" s="538"/>
      <c r="E232" s="26"/>
      <c r="F232" s="50" t="s">
        <v>6212</v>
      </c>
      <c r="G232" s="482"/>
      <c r="H232" s="99"/>
      <c r="I232" s="99"/>
      <c r="J232" s="99"/>
    </row>
    <row r="233" spans="1:10" ht="105" hidden="1">
      <c r="A233" s="483" t="s">
        <v>3239</v>
      </c>
      <c r="B233" s="50" t="s">
        <v>3240</v>
      </c>
      <c r="C233" s="50" t="s">
        <v>6213</v>
      </c>
      <c r="D233" s="538"/>
      <c r="E233" s="26"/>
      <c r="F233" s="50" t="s">
        <v>6214</v>
      </c>
      <c r="G233" s="482"/>
      <c r="H233" s="99"/>
      <c r="I233" s="99"/>
      <c r="J233" s="99"/>
    </row>
    <row r="234" spans="1:10" ht="165" hidden="1">
      <c r="A234" s="483" t="s">
        <v>3241</v>
      </c>
      <c r="B234" s="50" t="s">
        <v>6215</v>
      </c>
      <c r="C234" s="50" t="s">
        <v>6216</v>
      </c>
      <c r="D234" s="538"/>
      <c r="E234" s="26"/>
      <c r="F234" s="50" t="s">
        <v>6217</v>
      </c>
      <c r="G234" s="482"/>
      <c r="H234" s="99"/>
      <c r="I234" s="99"/>
      <c r="J234" s="99"/>
    </row>
    <row r="235" spans="1:10" ht="135" hidden="1">
      <c r="A235" s="483" t="s">
        <v>3243</v>
      </c>
      <c r="B235" s="50" t="s">
        <v>3244</v>
      </c>
      <c r="C235" s="50" t="s">
        <v>6218</v>
      </c>
      <c r="D235" s="538"/>
      <c r="E235" s="26"/>
      <c r="F235" s="50" t="s">
        <v>6219</v>
      </c>
      <c r="G235" s="482"/>
      <c r="H235" s="99"/>
      <c r="I235" s="99"/>
      <c r="J235" s="99"/>
    </row>
    <row r="236" spans="1:10" ht="45">
      <c r="A236" s="18" t="s">
        <v>6223</v>
      </c>
      <c r="B236" s="50" t="s">
        <v>1714</v>
      </c>
      <c r="C236" s="26" t="s">
        <v>2684</v>
      </c>
      <c r="D236" s="618">
        <v>2</v>
      </c>
      <c r="E236" s="26" t="s">
        <v>540</v>
      </c>
      <c r="F236" s="50"/>
      <c r="G236" s="53"/>
    </row>
    <row r="237" spans="1:10" ht="30">
      <c r="A237" s="18"/>
      <c r="B237" s="26"/>
      <c r="C237" s="50" t="s">
        <v>2431</v>
      </c>
      <c r="D237" s="618">
        <v>2</v>
      </c>
      <c r="E237" s="26" t="s">
        <v>540</v>
      </c>
      <c r="F237" s="50"/>
      <c r="G237" s="53"/>
    </row>
    <row r="238" spans="1:10" ht="15">
      <c r="A238" s="18"/>
      <c r="B238" s="26"/>
      <c r="C238" s="26" t="s">
        <v>2685</v>
      </c>
      <c r="D238" s="618">
        <v>2</v>
      </c>
      <c r="E238" s="26" t="s">
        <v>540</v>
      </c>
      <c r="F238" s="50"/>
      <c r="G238" s="53"/>
    </row>
    <row r="239" spans="1:10" ht="15">
      <c r="A239" s="18"/>
      <c r="B239" s="26"/>
      <c r="C239" s="50" t="s">
        <v>2432</v>
      </c>
      <c r="D239" s="618">
        <v>2</v>
      </c>
      <c r="E239" s="26" t="s">
        <v>540</v>
      </c>
      <c r="F239" s="50"/>
      <c r="G239" s="53"/>
    </row>
    <row r="240" spans="1:10" ht="30">
      <c r="A240" s="18"/>
      <c r="B240" s="26"/>
      <c r="C240" s="229" t="s">
        <v>2433</v>
      </c>
      <c r="D240" s="618">
        <v>2</v>
      </c>
      <c r="E240" s="26" t="s">
        <v>540</v>
      </c>
      <c r="F240" s="50"/>
      <c r="G240" s="53"/>
    </row>
    <row r="241" spans="1:10" ht="15">
      <c r="A241" s="18"/>
      <c r="B241" s="26"/>
      <c r="C241" s="229" t="s">
        <v>2686</v>
      </c>
      <c r="D241" s="618">
        <v>2</v>
      </c>
      <c r="E241" s="26" t="s">
        <v>540</v>
      </c>
      <c r="F241" s="50"/>
      <c r="G241" s="53"/>
    </row>
    <row r="242" spans="1:10" ht="105">
      <c r="A242" s="60" t="s">
        <v>3250</v>
      </c>
      <c r="B242" s="50" t="s">
        <v>1722</v>
      </c>
      <c r="C242" s="50" t="s">
        <v>2687</v>
      </c>
      <c r="D242" s="618">
        <v>2</v>
      </c>
      <c r="E242" s="26" t="s">
        <v>540</v>
      </c>
      <c r="F242" s="50" t="s">
        <v>6220</v>
      </c>
      <c r="G242" s="53"/>
    </row>
    <row r="243" spans="1:10" ht="105">
      <c r="A243" s="18"/>
      <c r="B243" s="26"/>
      <c r="C243" s="229" t="s">
        <v>2688</v>
      </c>
      <c r="D243" s="618">
        <v>2</v>
      </c>
      <c r="E243" s="26" t="s">
        <v>6979</v>
      </c>
      <c r="F243" s="50" t="s">
        <v>6220</v>
      </c>
      <c r="G243" s="53"/>
    </row>
    <row r="244" spans="1:10" ht="105" hidden="1">
      <c r="A244" s="483" t="s">
        <v>3251</v>
      </c>
      <c r="B244" s="50" t="s">
        <v>3252</v>
      </c>
      <c r="C244" s="50" t="s">
        <v>6221</v>
      </c>
      <c r="D244" s="538"/>
      <c r="E244" s="26"/>
      <c r="F244" s="50" t="s">
        <v>6222</v>
      </c>
      <c r="G244" s="53"/>
      <c r="H244" s="99"/>
      <c r="I244" s="99"/>
      <c r="J244" s="99"/>
    </row>
    <row r="245" spans="1:10" ht="18.75">
      <c r="A245" s="286"/>
      <c r="B245" s="1154" t="s">
        <v>620</v>
      </c>
      <c r="C245" s="1154"/>
      <c r="D245" s="1154"/>
      <c r="E245" s="1154"/>
      <c r="F245" s="1154"/>
      <c r="G245" s="1154"/>
      <c r="H245" s="29">
        <f>H246+H251+H266+H279+H292+H296+H301+H316+H321+H306+H309+H312</f>
        <v>106</v>
      </c>
      <c r="I245" s="29">
        <f>I246+I251+I266+I279+I292+I296+I301+I316+I321+I306+I309+I312</f>
        <v>106</v>
      </c>
    </row>
    <row r="246" spans="1:10" ht="40.15" customHeight="1">
      <c r="A246" s="256" t="s">
        <v>1725</v>
      </c>
      <c r="B246" s="989" t="s">
        <v>106</v>
      </c>
      <c r="C246" s="997"/>
      <c r="D246" s="997"/>
      <c r="E246" s="997"/>
      <c r="F246" s="997"/>
      <c r="G246" s="998"/>
      <c r="H246" s="29">
        <f>SUM(D247:D250)</f>
        <v>6</v>
      </c>
      <c r="I246" s="29">
        <f>COUNT(D247:D250)*2</f>
        <v>6</v>
      </c>
    </row>
    <row r="247" spans="1:10" ht="47.25">
      <c r="A247" s="18" t="s">
        <v>1726</v>
      </c>
      <c r="B247" s="160" t="s">
        <v>622</v>
      </c>
      <c r="C247" s="23" t="s">
        <v>623</v>
      </c>
      <c r="D247" s="618">
        <v>2</v>
      </c>
      <c r="E247" s="28" t="s">
        <v>540</v>
      </c>
      <c r="F247" s="26"/>
      <c r="G247" s="53"/>
    </row>
    <row r="248" spans="1:10" ht="45">
      <c r="A248" s="18"/>
      <c r="B248" s="160"/>
      <c r="C248" s="25" t="s">
        <v>624</v>
      </c>
      <c r="D248" s="618">
        <v>2</v>
      </c>
      <c r="E248" s="28" t="s">
        <v>540</v>
      </c>
      <c r="F248" s="26"/>
      <c r="G248" s="53"/>
    </row>
    <row r="249" spans="1:10" ht="47.25">
      <c r="A249" s="18" t="s">
        <v>1729</v>
      </c>
      <c r="B249" s="114" t="s">
        <v>627</v>
      </c>
      <c r="C249" s="23" t="s">
        <v>628</v>
      </c>
      <c r="D249" s="618">
        <v>2</v>
      </c>
      <c r="E249" s="28" t="s">
        <v>629</v>
      </c>
      <c r="F249" s="50" t="s">
        <v>2468</v>
      </c>
      <c r="G249" s="53"/>
    </row>
    <row r="250" spans="1:10" ht="47.25" hidden="1">
      <c r="A250" s="27" t="s">
        <v>1731</v>
      </c>
      <c r="B250" s="114" t="s">
        <v>631</v>
      </c>
      <c r="C250" s="50"/>
      <c r="D250" s="52"/>
      <c r="E250" s="28"/>
      <c r="F250" s="23"/>
      <c r="G250" s="26"/>
      <c r="H250" s="99"/>
      <c r="I250" s="99"/>
      <c r="J250" s="99"/>
    </row>
    <row r="251" spans="1:10" ht="40.15" customHeight="1">
      <c r="A251" s="256" t="s">
        <v>1734</v>
      </c>
      <c r="B251" s="989" t="s">
        <v>104</v>
      </c>
      <c r="C251" s="997"/>
      <c r="D251" s="997"/>
      <c r="E251" s="997"/>
      <c r="F251" s="997"/>
      <c r="G251" s="998"/>
      <c r="H251" s="29">
        <f>SUM(D252:D265)</f>
        <v>24</v>
      </c>
      <c r="I251" s="29">
        <f>COUNT(D252:D265)*2</f>
        <v>24</v>
      </c>
    </row>
    <row r="252" spans="1:10" ht="47.25">
      <c r="A252" s="18" t="s">
        <v>633</v>
      </c>
      <c r="B252" s="114" t="s">
        <v>634</v>
      </c>
      <c r="C252" s="50" t="s">
        <v>2469</v>
      </c>
      <c r="D252" s="534">
        <v>2</v>
      </c>
      <c r="E252" s="28" t="s">
        <v>540</v>
      </c>
      <c r="F252" s="50" t="s">
        <v>636</v>
      </c>
      <c r="G252" s="53"/>
    </row>
    <row r="253" spans="1:10" ht="30">
      <c r="A253" s="18"/>
      <c r="B253" s="114"/>
      <c r="C253" s="50" t="s">
        <v>2712</v>
      </c>
      <c r="D253" s="534">
        <v>2</v>
      </c>
      <c r="E253" s="28" t="s">
        <v>531</v>
      </c>
      <c r="F253" s="23"/>
      <c r="G253" s="53"/>
    </row>
    <row r="254" spans="1:10" ht="31.5" hidden="1">
      <c r="A254" s="27" t="s">
        <v>637</v>
      </c>
      <c r="B254" s="160" t="s">
        <v>638</v>
      </c>
      <c r="D254" s="537"/>
      <c r="E254" s="28"/>
      <c r="F254" s="26"/>
      <c r="G254" s="26"/>
      <c r="H254" s="99"/>
      <c r="I254" s="99"/>
      <c r="J254" s="99"/>
    </row>
    <row r="255" spans="1:10" ht="45">
      <c r="A255" s="18" t="s">
        <v>1736</v>
      </c>
      <c r="B255" s="114" t="s">
        <v>640</v>
      </c>
      <c r="C255" s="50" t="s">
        <v>2713</v>
      </c>
      <c r="D255" s="534">
        <v>2</v>
      </c>
      <c r="E255" s="28" t="s">
        <v>341</v>
      </c>
      <c r="F255" s="26"/>
      <c r="G255" s="53"/>
    </row>
    <row r="256" spans="1:10" ht="30">
      <c r="A256" s="18"/>
      <c r="B256" s="114"/>
      <c r="C256" s="50" t="s">
        <v>2714</v>
      </c>
      <c r="D256" s="534">
        <v>2</v>
      </c>
      <c r="E256" s="28" t="s">
        <v>341</v>
      </c>
      <c r="F256" s="26"/>
      <c r="G256" s="53"/>
    </row>
    <row r="257" spans="1:10" ht="31.5">
      <c r="A257" s="18" t="s">
        <v>1740</v>
      </c>
      <c r="B257" s="114" t="s">
        <v>644</v>
      </c>
      <c r="C257" s="23" t="s">
        <v>645</v>
      </c>
      <c r="D257" s="534">
        <v>2</v>
      </c>
      <c r="E257" s="28" t="s">
        <v>377</v>
      </c>
      <c r="F257" s="26"/>
      <c r="G257" s="53"/>
    </row>
    <row r="258" spans="1:10">
      <c r="A258" s="18"/>
      <c r="B258" s="114"/>
      <c r="C258" s="22" t="s">
        <v>646</v>
      </c>
      <c r="D258" s="534">
        <v>2</v>
      </c>
      <c r="E258" s="22" t="s">
        <v>377</v>
      </c>
      <c r="F258" s="26"/>
      <c r="G258" s="53"/>
    </row>
    <row r="259" spans="1:10" ht="45">
      <c r="A259" s="18"/>
      <c r="B259" s="114"/>
      <c r="C259" s="241" t="s">
        <v>647</v>
      </c>
      <c r="D259" s="534">
        <v>2</v>
      </c>
      <c r="E259" s="22" t="s">
        <v>648</v>
      </c>
      <c r="F259" s="26"/>
      <c r="G259" s="53"/>
    </row>
    <row r="260" spans="1:10" ht="47.25">
      <c r="A260" s="18" t="s">
        <v>1743</v>
      </c>
      <c r="B260" s="160" t="s">
        <v>650</v>
      </c>
      <c r="C260" s="30" t="s">
        <v>2715</v>
      </c>
      <c r="D260" s="534">
        <v>2</v>
      </c>
      <c r="E260" s="37" t="s">
        <v>540</v>
      </c>
      <c r="F260" s="26"/>
      <c r="G260" s="53"/>
    </row>
    <row r="261" spans="1:10" ht="45">
      <c r="A261" s="18"/>
      <c r="B261" s="160"/>
      <c r="C261" s="30" t="s">
        <v>1746</v>
      </c>
      <c r="D261" s="534">
        <v>2</v>
      </c>
      <c r="E261" s="28" t="s">
        <v>653</v>
      </c>
      <c r="F261" s="26"/>
      <c r="G261" s="53"/>
    </row>
    <row r="262" spans="1:10" ht="45">
      <c r="A262" s="18" t="s">
        <v>1748</v>
      </c>
      <c r="B262" s="30" t="s">
        <v>657</v>
      </c>
      <c r="C262" s="23" t="s">
        <v>1749</v>
      </c>
      <c r="D262" s="534">
        <v>2</v>
      </c>
      <c r="E262" s="28" t="s">
        <v>540</v>
      </c>
      <c r="F262" s="26"/>
      <c r="G262" s="53"/>
    </row>
    <row r="263" spans="1:10" ht="15">
      <c r="A263" s="18"/>
      <c r="B263" s="30"/>
      <c r="C263" s="23" t="s">
        <v>661</v>
      </c>
      <c r="D263" s="534">
        <v>2</v>
      </c>
      <c r="E263" s="28" t="s">
        <v>660</v>
      </c>
      <c r="F263" s="26"/>
      <c r="G263" s="53"/>
    </row>
    <row r="264" spans="1:10" ht="47.25">
      <c r="A264" s="18" t="s">
        <v>1751</v>
      </c>
      <c r="B264" s="114" t="s">
        <v>663</v>
      </c>
      <c r="C264" s="25" t="s">
        <v>664</v>
      </c>
      <c r="D264" s="534">
        <v>2</v>
      </c>
      <c r="E264" s="28" t="s">
        <v>377</v>
      </c>
      <c r="F264" s="23" t="s">
        <v>665</v>
      </c>
      <c r="G264" s="53"/>
    </row>
    <row r="265" spans="1:10" ht="47.25" hidden="1">
      <c r="A265" s="27" t="s">
        <v>1753</v>
      </c>
      <c r="B265" s="114" t="s">
        <v>667</v>
      </c>
      <c r="C265" s="26"/>
      <c r="D265" s="537"/>
      <c r="E265" s="28"/>
      <c r="F265" s="26"/>
      <c r="G265" s="26"/>
      <c r="H265" s="99"/>
      <c r="I265" s="99"/>
      <c r="J265" s="99"/>
    </row>
    <row r="266" spans="1:10" ht="40.15" customHeight="1">
      <c r="A266" s="256" t="s">
        <v>1754</v>
      </c>
      <c r="B266" s="989" t="s">
        <v>102</v>
      </c>
      <c r="C266" s="997"/>
      <c r="D266" s="997"/>
      <c r="E266" s="997"/>
      <c r="F266" s="997"/>
      <c r="G266" s="998"/>
      <c r="H266" s="29">
        <f>SUM(D267:D278)</f>
        <v>24</v>
      </c>
      <c r="I266" s="29">
        <f>COUNT(D267:D278)*2</f>
        <v>24</v>
      </c>
    </row>
    <row r="267" spans="1:10" ht="47.25">
      <c r="A267" s="18" t="s">
        <v>1755</v>
      </c>
      <c r="B267" s="114" t="s">
        <v>670</v>
      </c>
      <c r="C267" s="219" t="s">
        <v>2471</v>
      </c>
      <c r="D267" s="618">
        <v>2</v>
      </c>
      <c r="E267" s="28" t="s">
        <v>341</v>
      </c>
      <c r="F267" s="26"/>
      <c r="G267" s="53"/>
    </row>
    <row r="268" spans="1:10" ht="30">
      <c r="A268" s="18"/>
      <c r="B268" s="114"/>
      <c r="C268" s="219" t="s">
        <v>2472</v>
      </c>
      <c r="D268" s="618">
        <v>2</v>
      </c>
      <c r="E268" s="28" t="s">
        <v>341</v>
      </c>
      <c r="F268" s="26"/>
      <c r="G268" s="53"/>
    </row>
    <row r="269" spans="1:10" ht="47.25">
      <c r="A269" s="18" t="s">
        <v>1758</v>
      </c>
      <c r="B269" s="114" t="s">
        <v>675</v>
      </c>
      <c r="C269" s="50" t="s">
        <v>2473</v>
      </c>
      <c r="D269" s="618">
        <v>2</v>
      </c>
      <c r="E269" s="28" t="s">
        <v>407</v>
      </c>
      <c r="F269" s="26"/>
      <c r="G269" s="53"/>
    </row>
    <row r="270" spans="1:10" ht="30">
      <c r="A270" s="18"/>
      <c r="B270" s="114"/>
      <c r="C270" s="219" t="s">
        <v>2716</v>
      </c>
      <c r="D270" s="618">
        <v>2</v>
      </c>
      <c r="E270" s="28" t="s">
        <v>341</v>
      </c>
      <c r="F270" s="26"/>
      <c r="G270" s="53"/>
    </row>
    <row r="271" spans="1:10" ht="30">
      <c r="A271" s="18"/>
      <c r="B271" s="114"/>
      <c r="C271" s="50" t="s">
        <v>2717</v>
      </c>
      <c r="D271" s="618">
        <v>2</v>
      </c>
      <c r="E271" s="28" t="s">
        <v>379</v>
      </c>
      <c r="F271" s="26"/>
      <c r="G271" s="53"/>
    </row>
    <row r="272" spans="1:10" ht="75">
      <c r="A272" s="18" t="s">
        <v>677</v>
      </c>
      <c r="B272" s="114" t="s">
        <v>678</v>
      </c>
      <c r="C272" s="23" t="s">
        <v>679</v>
      </c>
      <c r="D272" s="618">
        <v>2</v>
      </c>
      <c r="E272" s="28" t="s">
        <v>680</v>
      </c>
      <c r="F272" s="294" t="s">
        <v>2718</v>
      </c>
      <c r="G272" s="53"/>
    </row>
    <row r="273" spans="1:9" ht="30">
      <c r="A273" s="18"/>
      <c r="B273" s="114"/>
      <c r="C273" s="30" t="s">
        <v>2719</v>
      </c>
      <c r="D273" s="618">
        <v>2</v>
      </c>
      <c r="E273" s="28" t="s">
        <v>271</v>
      </c>
      <c r="F273" s="42" t="s">
        <v>2720</v>
      </c>
      <c r="G273" s="53"/>
    </row>
    <row r="274" spans="1:9" ht="60">
      <c r="A274" s="18"/>
      <c r="B274" s="114"/>
      <c r="C274" s="23" t="s">
        <v>682</v>
      </c>
      <c r="D274" s="618">
        <v>2</v>
      </c>
      <c r="E274" s="28" t="s">
        <v>271</v>
      </c>
      <c r="F274" s="23" t="s">
        <v>681</v>
      </c>
      <c r="G274" s="53"/>
    </row>
    <row r="275" spans="1:9" ht="30">
      <c r="A275" s="18"/>
      <c r="B275" s="114"/>
      <c r="C275" s="30" t="s">
        <v>2721</v>
      </c>
      <c r="D275" s="618">
        <v>2</v>
      </c>
      <c r="E275" s="28" t="s">
        <v>341</v>
      </c>
      <c r="F275" s="26"/>
      <c r="G275" s="53"/>
    </row>
    <row r="276" spans="1:9" ht="31.5">
      <c r="A276" s="18" t="s">
        <v>1762</v>
      </c>
      <c r="B276" s="114" t="s">
        <v>684</v>
      </c>
      <c r="C276" s="229" t="s">
        <v>2722</v>
      </c>
      <c r="D276" s="618">
        <v>2</v>
      </c>
      <c r="E276" s="28" t="s">
        <v>341</v>
      </c>
      <c r="F276" s="26"/>
      <c r="G276" s="53"/>
    </row>
    <row r="277" spans="1:9" ht="30">
      <c r="A277" s="18"/>
      <c r="B277" s="114"/>
      <c r="C277" s="25" t="s">
        <v>2723</v>
      </c>
      <c r="D277" s="618">
        <v>2</v>
      </c>
      <c r="E277" s="37" t="s">
        <v>660</v>
      </c>
      <c r="F277" s="26"/>
      <c r="G277" s="53"/>
    </row>
    <row r="278" spans="1:9" ht="30">
      <c r="A278" s="18" t="s">
        <v>688</v>
      </c>
      <c r="B278" s="161" t="s">
        <v>689</v>
      </c>
      <c r="C278" s="23" t="s">
        <v>2478</v>
      </c>
      <c r="D278" s="618">
        <v>2</v>
      </c>
      <c r="E278" s="28" t="s">
        <v>420</v>
      </c>
      <c r="F278" s="26"/>
      <c r="G278" s="53"/>
    </row>
    <row r="279" spans="1:9" ht="40.15" customHeight="1">
      <c r="A279" s="256" t="s">
        <v>1766</v>
      </c>
      <c r="B279" s="989" t="s">
        <v>100</v>
      </c>
      <c r="C279" s="997"/>
      <c r="D279" s="997"/>
      <c r="E279" s="997"/>
      <c r="F279" s="997"/>
      <c r="G279" s="998"/>
      <c r="H279" s="29">
        <f>SUM(D280:D291)</f>
        <v>22</v>
      </c>
      <c r="I279" s="29">
        <f>COUNT(D280:D291)*2</f>
        <v>22</v>
      </c>
    </row>
    <row r="280" spans="1:9" ht="31.5">
      <c r="A280" s="18" t="s">
        <v>691</v>
      </c>
      <c r="B280" s="160" t="s">
        <v>692</v>
      </c>
      <c r="C280" s="50" t="s">
        <v>693</v>
      </c>
      <c r="D280" s="618">
        <v>2</v>
      </c>
      <c r="E280" s="28" t="s">
        <v>341</v>
      </c>
      <c r="F280" s="26"/>
      <c r="G280" s="53"/>
    </row>
    <row r="281" spans="1:9" ht="30">
      <c r="A281" s="18"/>
      <c r="B281" s="160"/>
      <c r="C281" s="50" t="s">
        <v>694</v>
      </c>
      <c r="D281" s="618">
        <v>2</v>
      </c>
      <c r="E281" s="28" t="s">
        <v>341</v>
      </c>
      <c r="F281" s="26"/>
      <c r="G281" s="53"/>
    </row>
    <row r="282" spans="1:9" ht="45">
      <c r="A282" s="18" t="s">
        <v>1770</v>
      </c>
      <c r="B282" s="114" t="s">
        <v>696</v>
      </c>
      <c r="C282" s="50" t="s">
        <v>697</v>
      </c>
      <c r="D282" s="618">
        <v>2</v>
      </c>
      <c r="E282" s="28" t="s">
        <v>341</v>
      </c>
      <c r="F282" s="50" t="s">
        <v>698</v>
      </c>
      <c r="G282" s="53"/>
    </row>
    <row r="283" spans="1:9" ht="30">
      <c r="A283" s="18"/>
      <c r="B283" s="114"/>
      <c r="C283" s="23" t="s">
        <v>699</v>
      </c>
      <c r="D283" s="618">
        <v>2</v>
      </c>
      <c r="E283" s="28" t="s">
        <v>341</v>
      </c>
      <c r="F283" s="23"/>
      <c r="G283" s="53"/>
    </row>
    <row r="284" spans="1:9" ht="30">
      <c r="A284" s="18"/>
      <c r="B284" s="160"/>
      <c r="C284" s="30" t="s">
        <v>700</v>
      </c>
      <c r="D284" s="618">
        <v>2</v>
      </c>
      <c r="E284" s="28" t="s">
        <v>341</v>
      </c>
      <c r="F284" s="23"/>
      <c r="G284" s="53"/>
    </row>
    <row r="285" spans="1:9" ht="31.5">
      <c r="A285" s="18" t="s">
        <v>1773</v>
      </c>
      <c r="B285" s="114" t="s">
        <v>702</v>
      </c>
      <c r="C285" s="86" t="s">
        <v>703</v>
      </c>
      <c r="D285" s="618">
        <v>2</v>
      </c>
      <c r="E285" s="28" t="s">
        <v>341</v>
      </c>
      <c r="F285" s="26"/>
      <c r="G285" s="53"/>
    </row>
    <row r="286" spans="1:9" ht="30">
      <c r="A286" s="18"/>
      <c r="B286" s="114"/>
      <c r="C286" s="50" t="s">
        <v>704</v>
      </c>
      <c r="D286" s="618">
        <v>2</v>
      </c>
      <c r="E286" s="28" t="s">
        <v>341</v>
      </c>
      <c r="F286" s="26"/>
      <c r="G286" s="53"/>
    </row>
    <row r="287" spans="1:9" ht="30">
      <c r="A287" s="18"/>
      <c r="B287" s="114"/>
      <c r="C287" s="50" t="s">
        <v>705</v>
      </c>
      <c r="D287" s="618">
        <v>2</v>
      </c>
      <c r="E287" s="28" t="s">
        <v>341</v>
      </c>
      <c r="F287" s="26"/>
      <c r="G287" s="53"/>
    </row>
    <row r="288" spans="1:9">
      <c r="A288" s="18"/>
      <c r="B288" s="114"/>
      <c r="C288" s="50" t="s">
        <v>706</v>
      </c>
      <c r="D288" s="618">
        <v>2</v>
      </c>
      <c r="E288" s="28" t="s">
        <v>341</v>
      </c>
      <c r="F288" s="26"/>
      <c r="G288" s="53"/>
    </row>
    <row r="289" spans="1:10" ht="31.5" hidden="1">
      <c r="A289" s="27" t="s">
        <v>707</v>
      </c>
      <c r="B289" s="114" t="s">
        <v>708</v>
      </c>
      <c r="C289" s="26"/>
      <c r="D289" s="537"/>
      <c r="E289" s="28"/>
      <c r="F289" s="26"/>
      <c r="G289" s="26"/>
      <c r="H289" s="99"/>
      <c r="I289" s="99"/>
      <c r="J289" s="99"/>
    </row>
    <row r="290" spans="1:10" ht="31.5">
      <c r="A290" s="18" t="s">
        <v>1778</v>
      </c>
      <c r="B290" s="114" t="s">
        <v>710</v>
      </c>
      <c r="C290" s="50" t="s">
        <v>2480</v>
      </c>
      <c r="D290" s="618">
        <v>2</v>
      </c>
      <c r="E290" s="28" t="s">
        <v>341</v>
      </c>
      <c r="F290" s="26"/>
      <c r="G290" s="53"/>
    </row>
    <row r="291" spans="1:10" ht="47.25">
      <c r="A291" s="18" t="s">
        <v>712</v>
      </c>
      <c r="B291" s="114" t="s">
        <v>713</v>
      </c>
      <c r="C291" s="25" t="s">
        <v>714</v>
      </c>
      <c r="D291" s="618">
        <v>2</v>
      </c>
      <c r="E291" s="28" t="s">
        <v>341</v>
      </c>
      <c r="F291" s="26"/>
      <c r="G291" s="53"/>
    </row>
    <row r="292" spans="1:10" ht="40.15" customHeight="1">
      <c r="A292" s="117" t="s">
        <v>1782</v>
      </c>
      <c r="B292" s="989" t="s">
        <v>98</v>
      </c>
      <c r="C292" s="997"/>
      <c r="D292" s="997"/>
      <c r="E292" s="997"/>
      <c r="F292" s="997"/>
      <c r="G292" s="998"/>
      <c r="H292" s="29">
        <f>SUM(D293:D295)</f>
        <v>4</v>
      </c>
      <c r="I292" s="29">
        <f>COUNT(D293:D295)*2</f>
        <v>4</v>
      </c>
    </row>
    <row r="293" spans="1:10" ht="63">
      <c r="A293" s="18" t="s">
        <v>1783</v>
      </c>
      <c r="B293" s="114" t="s">
        <v>716</v>
      </c>
      <c r="C293" s="55" t="s">
        <v>717</v>
      </c>
      <c r="D293" s="656">
        <v>2</v>
      </c>
      <c r="E293" s="59" t="s">
        <v>379</v>
      </c>
      <c r="F293" s="26"/>
      <c r="G293" s="53"/>
    </row>
    <row r="294" spans="1:10" ht="47.25">
      <c r="A294" s="18" t="s">
        <v>1786</v>
      </c>
      <c r="B294" s="114" t="s">
        <v>719</v>
      </c>
      <c r="C294" s="50" t="s">
        <v>2724</v>
      </c>
      <c r="D294" s="656">
        <v>2</v>
      </c>
      <c r="E294" s="28" t="s">
        <v>379</v>
      </c>
      <c r="F294" s="26"/>
      <c r="G294" s="53"/>
    </row>
    <row r="295" spans="1:10" ht="45" hidden="1">
      <c r="A295" s="27" t="s">
        <v>2483</v>
      </c>
      <c r="B295" s="161" t="s">
        <v>724</v>
      </c>
      <c r="C295" s="26"/>
      <c r="D295" s="537"/>
      <c r="E295" s="28"/>
      <c r="F295" s="26"/>
      <c r="G295" s="26"/>
      <c r="H295" s="99"/>
      <c r="I295" s="99"/>
      <c r="J295" s="99"/>
    </row>
    <row r="296" spans="1:10" ht="40.15" customHeight="1">
      <c r="A296" s="256" t="s">
        <v>97</v>
      </c>
      <c r="B296" s="989" t="s">
        <v>96</v>
      </c>
      <c r="C296" s="997"/>
      <c r="D296" s="997"/>
      <c r="E296" s="997"/>
      <c r="F296" s="997"/>
      <c r="G296" s="998"/>
      <c r="H296" s="29">
        <f>SUM(D297:D300)</f>
        <v>8</v>
      </c>
      <c r="I296" s="29">
        <f>COUNT(D297:D300)*2</f>
        <v>8</v>
      </c>
    </row>
    <row r="297" spans="1:10" ht="47.25">
      <c r="A297" s="43" t="s">
        <v>726</v>
      </c>
      <c r="B297" s="114" t="s">
        <v>727</v>
      </c>
      <c r="C297" s="30" t="s">
        <v>2725</v>
      </c>
      <c r="D297" s="618">
        <v>2</v>
      </c>
      <c r="E297" s="22" t="s">
        <v>653</v>
      </c>
      <c r="F297" s="26"/>
      <c r="G297" s="53"/>
    </row>
    <row r="298" spans="1:10" ht="47.25">
      <c r="A298" s="43" t="s">
        <v>728</v>
      </c>
      <c r="B298" s="114" t="s">
        <v>729</v>
      </c>
      <c r="C298" s="50" t="s">
        <v>2486</v>
      </c>
      <c r="D298" s="618">
        <v>2</v>
      </c>
      <c r="E298" s="22" t="s">
        <v>377</v>
      </c>
      <c r="F298" s="50" t="s">
        <v>2487</v>
      </c>
      <c r="G298" s="53"/>
    </row>
    <row r="299" spans="1:10" ht="45">
      <c r="A299" s="43"/>
      <c r="B299" s="114"/>
      <c r="C299" s="50" t="s">
        <v>2488</v>
      </c>
      <c r="D299" s="618">
        <v>2</v>
      </c>
      <c r="E299" s="22" t="s">
        <v>432</v>
      </c>
      <c r="F299" s="50" t="s">
        <v>2489</v>
      </c>
      <c r="G299" s="53"/>
    </row>
    <row r="300" spans="1:10" ht="60">
      <c r="A300" s="43" t="s">
        <v>730</v>
      </c>
      <c r="B300" s="30" t="s">
        <v>731</v>
      </c>
      <c r="C300" s="50" t="s">
        <v>2490</v>
      </c>
      <c r="D300" s="618">
        <v>2</v>
      </c>
      <c r="E300" s="22" t="s">
        <v>653</v>
      </c>
      <c r="F300" s="26"/>
      <c r="G300" s="53"/>
    </row>
    <row r="301" spans="1:10" ht="40.15" customHeight="1">
      <c r="A301" s="256" t="s">
        <v>1789</v>
      </c>
      <c r="B301" s="989" t="s">
        <v>94</v>
      </c>
      <c r="C301" s="997"/>
      <c r="D301" s="997"/>
      <c r="E301" s="997"/>
      <c r="F301" s="997"/>
      <c r="G301" s="998"/>
      <c r="H301" s="29">
        <f>SUM(D302:D305)</f>
        <v>8</v>
      </c>
      <c r="I301" s="29">
        <f>COUNT(D302:D305)*2</f>
        <v>8</v>
      </c>
    </row>
    <row r="302" spans="1:10" ht="31.5">
      <c r="A302" s="18" t="s">
        <v>1790</v>
      </c>
      <c r="B302" s="114" t="s">
        <v>733</v>
      </c>
      <c r="C302" s="50" t="s">
        <v>2492</v>
      </c>
      <c r="D302" s="618">
        <v>2</v>
      </c>
      <c r="E302" s="28" t="s">
        <v>377</v>
      </c>
      <c r="F302" s="26"/>
      <c r="G302" s="53"/>
    </row>
    <row r="303" spans="1:10" ht="45">
      <c r="A303" s="18"/>
      <c r="B303" s="114"/>
      <c r="C303" s="50" t="s">
        <v>2726</v>
      </c>
      <c r="D303" s="618">
        <v>2</v>
      </c>
      <c r="E303" s="28" t="s">
        <v>377</v>
      </c>
      <c r="F303" s="26"/>
      <c r="G303" s="53"/>
    </row>
    <row r="304" spans="1:10" ht="47.25">
      <c r="A304" s="18" t="s">
        <v>1793</v>
      </c>
      <c r="B304" s="114" t="s">
        <v>736</v>
      </c>
      <c r="C304" s="50" t="s">
        <v>2495</v>
      </c>
      <c r="D304" s="618">
        <v>2</v>
      </c>
      <c r="E304" s="28" t="s">
        <v>377</v>
      </c>
      <c r="F304" s="26"/>
      <c r="G304" s="53"/>
    </row>
    <row r="305" spans="1:10" ht="45">
      <c r="A305" s="18" t="s">
        <v>738</v>
      </c>
      <c r="B305" s="30" t="s">
        <v>739</v>
      </c>
      <c r="C305" s="50" t="s">
        <v>740</v>
      </c>
      <c r="D305" s="618">
        <v>2</v>
      </c>
      <c r="E305" s="28" t="s">
        <v>540</v>
      </c>
      <c r="F305" s="26"/>
      <c r="G305" s="53"/>
    </row>
    <row r="306" spans="1:10" ht="40.15" hidden="1" customHeight="1">
      <c r="A306" s="255" t="s">
        <v>93</v>
      </c>
      <c r="B306" s="989" t="s">
        <v>92</v>
      </c>
      <c r="C306" s="997"/>
      <c r="D306" s="997"/>
      <c r="E306" s="997"/>
      <c r="F306" s="997"/>
      <c r="G306" s="998"/>
      <c r="H306" s="99">
        <f>SUM(D307:D308)</f>
        <v>0</v>
      </c>
      <c r="I306" s="99">
        <f>COUNT(D307:D308)*2</f>
        <v>0</v>
      </c>
      <c r="J306" s="99"/>
    </row>
    <row r="307" spans="1:10" ht="47.25" hidden="1">
      <c r="A307" s="27" t="s">
        <v>741</v>
      </c>
      <c r="B307" s="114" t="s">
        <v>742</v>
      </c>
      <c r="C307" s="26"/>
      <c r="D307" s="537"/>
      <c r="E307" s="28"/>
      <c r="F307" s="26"/>
      <c r="G307" s="26"/>
      <c r="H307" s="99"/>
      <c r="I307" s="99"/>
      <c r="J307" s="99"/>
    </row>
    <row r="308" spans="1:10" ht="47.25" hidden="1">
      <c r="A308" s="27" t="s">
        <v>743</v>
      </c>
      <c r="B308" s="114" t="s">
        <v>744</v>
      </c>
      <c r="C308" s="127"/>
      <c r="D308" s="537"/>
      <c r="E308" s="28"/>
      <c r="F308" s="26"/>
      <c r="G308" s="26"/>
      <c r="H308" s="99"/>
      <c r="I308" s="99"/>
      <c r="J308" s="99"/>
    </row>
    <row r="309" spans="1:10" ht="40.15" hidden="1" customHeight="1">
      <c r="A309" s="296" t="s">
        <v>91</v>
      </c>
      <c r="B309" s="989" t="s">
        <v>90</v>
      </c>
      <c r="C309" s="997"/>
      <c r="D309" s="997"/>
      <c r="E309" s="997"/>
      <c r="F309" s="997"/>
      <c r="G309" s="998"/>
      <c r="H309" s="99">
        <f>SUM(D310:D311)</f>
        <v>0</v>
      </c>
      <c r="I309" s="99">
        <f>COUNT(D310:D311)*2</f>
        <v>0</v>
      </c>
      <c r="J309" s="99"/>
    </row>
    <row r="310" spans="1:10" ht="31.5" hidden="1">
      <c r="A310" s="27" t="s">
        <v>745</v>
      </c>
      <c r="B310" s="114" t="s">
        <v>746</v>
      </c>
      <c r="C310" s="26"/>
      <c r="D310" s="537"/>
      <c r="E310" s="28"/>
      <c r="F310" s="26"/>
      <c r="G310" s="26"/>
      <c r="H310" s="99"/>
      <c r="I310" s="99"/>
      <c r="J310" s="99"/>
    </row>
    <row r="311" spans="1:10" ht="47.25" hidden="1">
      <c r="A311" s="27" t="s">
        <v>747</v>
      </c>
      <c r="B311" s="114" t="s">
        <v>748</v>
      </c>
      <c r="C311" s="26"/>
      <c r="D311" s="537"/>
      <c r="E311" s="28"/>
      <c r="F311" s="26"/>
      <c r="G311" s="26"/>
      <c r="H311" s="99"/>
      <c r="I311" s="99"/>
      <c r="J311" s="99"/>
    </row>
    <row r="312" spans="1:10" ht="40.15" hidden="1" customHeight="1">
      <c r="A312" s="255" t="s">
        <v>1796</v>
      </c>
      <c r="B312" s="989" t="s">
        <v>1797</v>
      </c>
      <c r="C312" s="997"/>
      <c r="D312" s="997"/>
      <c r="E312" s="997"/>
      <c r="F312" s="997"/>
      <c r="G312" s="998"/>
      <c r="H312" s="99">
        <f>SUM(D313:D315)</f>
        <v>0</v>
      </c>
      <c r="I312" s="99">
        <f>COUNT(D313:D315)*2</f>
        <v>0</v>
      </c>
      <c r="J312" s="99"/>
    </row>
    <row r="313" spans="1:10" ht="47.25" hidden="1">
      <c r="A313" s="27" t="s">
        <v>1798</v>
      </c>
      <c r="B313" s="114" t="s">
        <v>750</v>
      </c>
      <c r="C313" s="26"/>
      <c r="D313" s="537"/>
      <c r="E313" s="28"/>
      <c r="F313" s="26"/>
      <c r="G313" s="26"/>
      <c r="H313" s="99"/>
      <c r="I313" s="99"/>
      <c r="J313" s="99"/>
    </row>
    <row r="314" spans="1:10" ht="47.25" hidden="1">
      <c r="A314" s="27" t="s">
        <v>752</v>
      </c>
      <c r="B314" s="114" t="s">
        <v>753</v>
      </c>
      <c r="C314" s="26"/>
      <c r="D314" s="537"/>
      <c r="E314" s="28"/>
      <c r="F314" s="26"/>
      <c r="G314" s="26"/>
      <c r="H314" s="99"/>
      <c r="I314" s="99"/>
      <c r="J314" s="99"/>
    </row>
    <row r="315" spans="1:10" ht="47.25" hidden="1">
      <c r="A315" s="27" t="s">
        <v>1800</v>
      </c>
      <c r="B315" s="160" t="s">
        <v>755</v>
      </c>
      <c r="C315" s="26"/>
      <c r="D315" s="537"/>
      <c r="E315" s="28"/>
      <c r="F315" s="26"/>
      <c r="G315" s="26"/>
      <c r="H315" s="99"/>
      <c r="I315" s="99"/>
      <c r="J315" s="99"/>
    </row>
    <row r="316" spans="1:10" ht="40.15" customHeight="1">
      <c r="A316" s="256" t="s">
        <v>1801</v>
      </c>
      <c r="B316" s="989" t="s">
        <v>1802</v>
      </c>
      <c r="C316" s="997"/>
      <c r="D316" s="997"/>
      <c r="E316" s="997"/>
      <c r="F316" s="997"/>
      <c r="G316" s="998"/>
      <c r="H316" s="29">
        <f>SUM(D317:D320)</f>
        <v>8</v>
      </c>
      <c r="I316" s="29">
        <f>COUNT(D317:D320)*2</f>
        <v>8</v>
      </c>
    </row>
    <row r="317" spans="1:10" ht="31.5">
      <c r="A317" s="18" t="s">
        <v>1803</v>
      </c>
      <c r="B317" s="114" t="s">
        <v>758</v>
      </c>
      <c r="C317" s="50" t="s">
        <v>2496</v>
      </c>
      <c r="D317" s="618">
        <v>2</v>
      </c>
      <c r="E317" s="28" t="s">
        <v>420</v>
      </c>
      <c r="F317" s="26"/>
      <c r="G317" s="53"/>
    </row>
    <row r="318" spans="1:10" ht="60">
      <c r="A318" s="18" t="s">
        <v>1804</v>
      </c>
      <c r="B318" s="114" t="s">
        <v>761</v>
      </c>
      <c r="C318" s="23" t="s">
        <v>762</v>
      </c>
      <c r="D318" s="618">
        <v>2</v>
      </c>
      <c r="E318" s="28" t="s">
        <v>653</v>
      </c>
      <c r="F318" s="23" t="s">
        <v>763</v>
      </c>
      <c r="G318" s="53"/>
    </row>
    <row r="319" spans="1:10" ht="30">
      <c r="A319" s="18"/>
      <c r="B319" s="114"/>
      <c r="C319" s="23" t="s">
        <v>764</v>
      </c>
      <c r="D319" s="618">
        <v>2</v>
      </c>
      <c r="E319" s="28" t="s">
        <v>420</v>
      </c>
      <c r="F319" s="28"/>
      <c r="G319" s="53"/>
    </row>
    <row r="320" spans="1:10" ht="63">
      <c r="A320" s="18" t="s">
        <v>1808</v>
      </c>
      <c r="B320" s="114" t="s">
        <v>766</v>
      </c>
      <c r="C320" s="161" t="s">
        <v>767</v>
      </c>
      <c r="D320" s="618">
        <v>2</v>
      </c>
      <c r="E320" s="28" t="s">
        <v>341</v>
      </c>
      <c r="F320" s="26"/>
      <c r="G320" s="53"/>
    </row>
    <row r="321" spans="1:10" ht="40.15" customHeight="1">
      <c r="A321" s="117" t="s">
        <v>85</v>
      </c>
      <c r="B321" s="989" t="s">
        <v>2497</v>
      </c>
      <c r="C321" s="997"/>
      <c r="D321" s="997"/>
      <c r="E321" s="997"/>
      <c r="F321" s="997"/>
      <c r="G321" s="998"/>
      <c r="H321" s="29">
        <f>SUM(D322:D323)</f>
        <v>2</v>
      </c>
      <c r="I321" s="29">
        <f>COUNT(D322:D323)*2</f>
        <v>2</v>
      </c>
    </row>
    <row r="322" spans="1:10" ht="75">
      <c r="A322" s="18" t="s">
        <v>768</v>
      </c>
      <c r="B322" s="236" t="s">
        <v>769</v>
      </c>
      <c r="C322" s="50" t="s">
        <v>770</v>
      </c>
      <c r="D322" s="618">
        <v>2</v>
      </c>
      <c r="E322" s="28" t="s">
        <v>540</v>
      </c>
      <c r="F322" s="30" t="s">
        <v>771</v>
      </c>
      <c r="G322" s="53"/>
    </row>
    <row r="323" spans="1:10" ht="30" hidden="1">
      <c r="A323" s="27" t="s">
        <v>772</v>
      </c>
      <c r="B323" s="236" t="s">
        <v>773</v>
      </c>
      <c r="C323" s="26"/>
      <c r="D323" s="537"/>
      <c r="E323" s="28"/>
      <c r="F323" s="26"/>
      <c r="G323" s="26"/>
      <c r="H323" s="99"/>
      <c r="I323" s="99"/>
      <c r="J323" s="99"/>
    </row>
    <row r="324" spans="1:10" ht="18.75">
      <c r="A324" s="286"/>
      <c r="B324" s="995" t="s">
        <v>774</v>
      </c>
      <c r="C324" s="995"/>
      <c r="D324" s="995"/>
      <c r="E324" s="995"/>
      <c r="F324" s="995"/>
      <c r="G324" s="995"/>
      <c r="H324" s="29">
        <f>H325+H334+H343+H354+H364+H367+H373+H387+H396+H410+H417+H421+H436+H445+H452+H478+H406+H440+H459+H471+H495+H502+H508</f>
        <v>194</v>
      </c>
      <c r="I324" s="29">
        <f>I325+I334+I343+I354+I364+I367+I373+I387+I396+I410+I417+I421+I436+I445+I452+I478+I406+I440+I459+I471+I495+I502+I508</f>
        <v>194</v>
      </c>
    </row>
    <row r="325" spans="1:10" ht="40.15" customHeight="1">
      <c r="A325" s="256" t="s">
        <v>1810</v>
      </c>
      <c r="B325" s="989" t="s">
        <v>82</v>
      </c>
      <c r="C325" s="997"/>
      <c r="D325" s="997"/>
      <c r="E325" s="997"/>
      <c r="F325" s="997"/>
      <c r="G325" s="998"/>
      <c r="H325" s="29">
        <f>SUM(D326:D333)</f>
        <v>14</v>
      </c>
      <c r="I325" s="29">
        <f>COUNT(D326:D333)*2</f>
        <v>14</v>
      </c>
    </row>
    <row r="326" spans="1:10" ht="47.25">
      <c r="A326" s="18" t="s">
        <v>1811</v>
      </c>
      <c r="B326" s="114" t="s">
        <v>776</v>
      </c>
      <c r="C326" s="23" t="s">
        <v>777</v>
      </c>
      <c r="D326" s="618">
        <v>2</v>
      </c>
      <c r="E326" s="147" t="s">
        <v>648</v>
      </c>
      <c r="G326" s="53"/>
    </row>
    <row r="327" spans="1:10" ht="45">
      <c r="A327" s="18"/>
      <c r="B327" s="114"/>
      <c r="C327" s="23" t="s">
        <v>778</v>
      </c>
      <c r="D327" s="618">
        <v>2</v>
      </c>
      <c r="E327" s="147" t="s">
        <v>648</v>
      </c>
      <c r="F327" s="23" t="s">
        <v>2498</v>
      </c>
      <c r="G327" s="53"/>
    </row>
    <row r="328" spans="1:10" ht="31.5" hidden="1">
      <c r="A328" s="27" t="s">
        <v>780</v>
      </c>
      <c r="B328" s="114" t="s">
        <v>781</v>
      </c>
      <c r="C328" s="26"/>
      <c r="D328" s="537"/>
      <c r="E328" s="28"/>
      <c r="F328" s="26"/>
      <c r="G328" s="26"/>
      <c r="H328" s="99"/>
      <c r="I328" s="99"/>
      <c r="J328" s="99"/>
    </row>
    <row r="329" spans="1:10" ht="31.5">
      <c r="A329" s="18" t="s">
        <v>1814</v>
      </c>
      <c r="B329" s="114" t="s">
        <v>783</v>
      </c>
      <c r="C329" s="30" t="s">
        <v>2727</v>
      </c>
      <c r="D329" s="618">
        <v>2</v>
      </c>
      <c r="E329" s="147" t="s">
        <v>540</v>
      </c>
      <c r="F329" s="30" t="s">
        <v>2728</v>
      </c>
      <c r="G329" s="53"/>
    </row>
    <row r="330" spans="1:10" ht="30">
      <c r="A330" s="18"/>
      <c r="B330" s="114"/>
      <c r="C330" s="50" t="s">
        <v>2729</v>
      </c>
      <c r="D330" s="618">
        <v>2</v>
      </c>
      <c r="E330" s="147" t="s">
        <v>1750</v>
      </c>
      <c r="F330" s="26"/>
      <c r="G330" s="53"/>
      <c r="J330" s="150"/>
    </row>
    <row r="331" spans="1:10" ht="30">
      <c r="A331" s="18"/>
      <c r="B331" s="114"/>
      <c r="C331" s="23" t="s">
        <v>787</v>
      </c>
      <c r="D331" s="618">
        <v>2</v>
      </c>
      <c r="E331" s="147" t="s">
        <v>1750</v>
      </c>
      <c r="F331" s="26"/>
      <c r="G331" s="53"/>
      <c r="J331" s="150"/>
    </row>
    <row r="332" spans="1:10" ht="30">
      <c r="A332" s="18"/>
      <c r="B332" s="114"/>
      <c r="C332" s="23" t="s">
        <v>789</v>
      </c>
      <c r="D332" s="618">
        <v>2</v>
      </c>
      <c r="E332" s="37" t="s">
        <v>648</v>
      </c>
      <c r="F332" s="26"/>
      <c r="G332" s="53"/>
      <c r="J332" s="150"/>
    </row>
    <row r="333" spans="1:10" ht="47.25">
      <c r="A333" s="18" t="s">
        <v>1819</v>
      </c>
      <c r="B333" s="114" t="s">
        <v>795</v>
      </c>
      <c r="C333" s="50" t="s">
        <v>2500</v>
      </c>
      <c r="D333" s="618">
        <v>2</v>
      </c>
      <c r="E333" s="147" t="s">
        <v>379</v>
      </c>
      <c r="F333" s="26"/>
      <c r="G333" s="53"/>
    </row>
    <row r="334" spans="1:10" ht="40.15" customHeight="1">
      <c r="A334" s="256" t="s">
        <v>1822</v>
      </c>
      <c r="B334" s="989" t="s">
        <v>2730</v>
      </c>
      <c r="C334" s="997"/>
      <c r="D334" s="997"/>
      <c r="E334" s="997"/>
      <c r="F334" s="997"/>
      <c r="G334" s="998"/>
      <c r="H334" s="29">
        <f>SUM(D335:D342)</f>
        <v>16</v>
      </c>
      <c r="I334" s="29">
        <f>COUNT(D335:D342)*2</f>
        <v>16</v>
      </c>
    </row>
    <row r="335" spans="1:10" ht="75">
      <c r="A335" s="18" t="s">
        <v>1823</v>
      </c>
      <c r="B335" s="114" t="s">
        <v>798</v>
      </c>
      <c r="C335" s="50" t="s">
        <v>2731</v>
      </c>
      <c r="D335" s="618">
        <v>2</v>
      </c>
      <c r="E335" s="245" t="s">
        <v>653</v>
      </c>
      <c r="F335" s="26"/>
      <c r="G335" s="53"/>
    </row>
    <row r="336" spans="1:10" ht="30">
      <c r="A336" s="18"/>
      <c r="B336" s="114"/>
      <c r="C336" s="50" t="s">
        <v>2732</v>
      </c>
      <c r="D336" s="618">
        <v>2</v>
      </c>
      <c r="E336" s="28" t="s">
        <v>648</v>
      </c>
      <c r="F336" s="26"/>
      <c r="G336" s="53"/>
    </row>
    <row r="337" spans="1:9" ht="30">
      <c r="A337" s="18"/>
      <c r="B337" s="114"/>
      <c r="C337" s="50" t="s">
        <v>2504</v>
      </c>
      <c r="D337" s="618">
        <v>2</v>
      </c>
      <c r="E337" s="28" t="s">
        <v>648</v>
      </c>
      <c r="F337" s="26"/>
      <c r="G337" s="53"/>
    </row>
    <row r="338" spans="1:9">
      <c r="A338" s="18"/>
      <c r="B338" s="114"/>
      <c r="C338" s="226" t="s">
        <v>2733</v>
      </c>
      <c r="D338" s="618">
        <v>2</v>
      </c>
      <c r="E338" s="28" t="s">
        <v>648</v>
      </c>
      <c r="F338" s="26"/>
      <c r="G338" s="53"/>
    </row>
    <row r="339" spans="1:9" ht="45">
      <c r="A339" s="18"/>
      <c r="B339" s="114"/>
      <c r="C339" s="25" t="s">
        <v>801</v>
      </c>
      <c r="D339" s="618">
        <v>2</v>
      </c>
      <c r="E339" s="297" t="s">
        <v>653</v>
      </c>
      <c r="F339" s="26"/>
      <c r="G339" s="53"/>
    </row>
    <row r="340" spans="1:9" ht="30">
      <c r="A340" s="18"/>
      <c r="B340" s="114"/>
      <c r="C340" s="25" t="s">
        <v>802</v>
      </c>
      <c r="D340" s="618">
        <v>2</v>
      </c>
      <c r="E340" s="22" t="s">
        <v>648</v>
      </c>
      <c r="F340" s="26"/>
      <c r="G340" s="53"/>
    </row>
    <row r="341" spans="1:9" ht="31.5">
      <c r="A341" s="18" t="s">
        <v>1833</v>
      </c>
      <c r="B341" s="114" t="s">
        <v>804</v>
      </c>
      <c r="C341" s="50" t="s">
        <v>2508</v>
      </c>
      <c r="D341" s="618">
        <v>2</v>
      </c>
      <c r="E341" s="297" t="s">
        <v>851</v>
      </c>
      <c r="F341" s="26"/>
      <c r="G341" s="53"/>
    </row>
    <row r="342" spans="1:9" ht="45">
      <c r="A342" s="18"/>
      <c r="B342" s="114"/>
      <c r="C342" s="50" t="s">
        <v>2509</v>
      </c>
      <c r="D342" s="618">
        <v>2</v>
      </c>
      <c r="E342" s="22" t="s">
        <v>851</v>
      </c>
      <c r="F342" s="26"/>
      <c r="G342" s="53"/>
    </row>
    <row r="343" spans="1:9" ht="40.15" customHeight="1">
      <c r="A343" s="256" t="s">
        <v>1836</v>
      </c>
      <c r="B343" s="989" t="s">
        <v>1837</v>
      </c>
      <c r="C343" s="997"/>
      <c r="D343" s="997"/>
      <c r="E343" s="997"/>
      <c r="F343" s="997"/>
      <c r="G343" s="998"/>
      <c r="H343" s="29">
        <f>SUM(D344:D353)</f>
        <v>18</v>
      </c>
      <c r="I343" s="29">
        <f>COUNT(D344:D353)*2</f>
        <v>18</v>
      </c>
    </row>
    <row r="344" spans="1:9" ht="63">
      <c r="A344" s="18" t="s">
        <v>1838</v>
      </c>
      <c r="B344" s="114" t="s">
        <v>1839</v>
      </c>
      <c r="C344" s="114" t="s">
        <v>2734</v>
      </c>
      <c r="D344" s="618">
        <v>2</v>
      </c>
      <c r="E344" s="25" t="s">
        <v>540</v>
      </c>
      <c r="F344" s="26"/>
      <c r="G344" s="53"/>
    </row>
    <row r="345" spans="1:9" ht="63">
      <c r="A345" s="18"/>
      <c r="B345" s="114"/>
      <c r="C345" s="19" t="s">
        <v>1842</v>
      </c>
      <c r="D345" s="618">
        <v>2</v>
      </c>
      <c r="E345" s="25" t="s">
        <v>653</v>
      </c>
      <c r="F345" s="26"/>
      <c r="G345" s="53"/>
    </row>
    <row r="346" spans="1:9" ht="75">
      <c r="A346" s="18" t="s">
        <v>1844</v>
      </c>
      <c r="B346" s="30" t="s">
        <v>1845</v>
      </c>
      <c r="C346" s="50" t="s">
        <v>813</v>
      </c>
      <c r="D346" s="618">
        <v>2</v>
      </c>
      <c r="E346" s="25" t="s">
        <v>653</v>
      </c>
      <c r="F346" s="30" t="s">
        <v>821</v>
      </c>
      <c r="G346" s="53"/>
    </row>
    <row r="347" spans="1:9" ht="30">
      <c r="A347" s="98"/>
      <c r="B347" s="114"/>
      <c r="C347" s="50" t="s">
        <v>816</v>
      </c>
      <c r="D347" s="618">
        <v>2</v>
      </c>
      <c r="E347" s="25" t="s">
        <v>653</v>
      </c>
      <c r="F347" s="26"/>
      <c r="G347" s="53"/>
    </row>
    <row r="348" spans="1:9">
      <c r="A348" s="98"/>
      <c r="B348" s="114"/>
      <c r="C348" s="50" t="s">
        <v>817</v>
      </c>
      <c r="D348" s="618">
        <v>2</v>
      </c>
      <c r="E348" s="25" t="s">
        <v>540</v>
      </c>
      <c r="F348" s="26"/>
      <c r="G348" s="53"/>
    </row>
    <row r="349" spans="1:9" ht="30">
      <c r="A349" s="98"/>
      <c r="B349" s="114"/>
      <c r="C349" s="50" t="s">
        <v>818</v>
      </c>
      <c r="D349" s="618">
        <v>2</v>
      </c>
      <c r="E349" s="25" t="s">
        <v>648</v>
      </c>
      <c r="F349" s="26"/>
      <c r="G349" s="53"/>
    </row>
    <row r="350" spans="1:9" ht="31.5">
      <c r="A350" s="98"/>
      <c r="B350" s="26"/>
      <c r="C350" s="224" t="s">
        <v>819</v>
      </c>
      <c r="D350" s="618">
        <v>2</v>
      </c>
      <c r="E350" s="44" t="s">
        <v>540</v>
      </c>
      <c r="F350" s="26"/>
      <c r="G350" s="53"/>
    </row>
    <row r="351" spans="1:9" ht="31.5">
      <c r="A351" s="98"/>
      <c r="B351" s="26"/>
      <c r="C351" s="224" t="s">
        <v>2512</v>
      </c>
      <c r="D351" s="618">
        <v>2</v>
      </c>
      <c r="E351" s="37" t="s">
        <v>648</v>
      </c>
      <c r="F351" s="26"/>
      <c r="G351" s="53"/>
    </row>
    <row r="352" spans="1:9" ht="31.5">
      <c r="A352" s="18" t="s">
        <v>1859</v>
      </c>
      <c r="B352" s="114" t="s">
        <v>823</v>
      </c>
      <c r="C352" s="50" t="s">
        <v>2513</v>
      </c>
      <c r="D352" s="618">
        <v>2</v>
      </c>
      <c r="E352" s="28" t="s">
        <v>653</v>
      </c>
      <c r="F352" s="26"/>
      <c r="G352" s="53"/>
    </row>
    <row r="353" spans="1:10" ht="47.25" hidden="1">
      <c r="A353" s="27" t="s">
        <v>825</v>
      </c>
      <c r="B353" s="114" t="s">
        <v>1862</v>
      </c>
      <c r="C353" s="26"/>
      <c r="D353" s="537"/>
      <c r="E353" s="28"/>
      <c r="F353" s="26"/>
      <c r="G353" s="26"/>
      <c r="H353" s="99"/>
      <c r="I353" s="99"/>
      <c r="J353" s="99"/>
    </row>
    <row r="354" spans="1:10" ht="40.15" customHeight="1">
      <c r="A354" s="256" t="s">
        <v>1863</v>
      </c>
      <c r="B354" s="989" t="s">
        <v>76</v>
      </c>
      <c r="C354" s="997"/>
      <c r="D354" s="997"/>
      <c r="E354" s="997"/>
      <c r="F354" s="997"/>
      <c r="G354" s="998"/>
      <c r="H354" s="29">
        <f>SUM(D355:D363)</f>
        <v>18</v>
      </c>
      <c r="I354" s="29">
        <f>COUNT(D355:D363)*2</f>
        <v>18</v>
      </c>
    </row>
    <row r="355" spans="1:10" ht="45">
      <c r="A355" s="18" t="s">
        <v>1864</v>
      </c>
      <c r="B355" s="114" t="s">
        <v>828</v>
      </c>
      <c r="C355" s="23" t="s">
        <v>829</v>
      </c>
      <c r="D355" s="618">
        <v>2</v>
      </c>
      <c r="E355" s="28" t="s">
        <v>379</v>
      </c>
      <c r="F355" s="50" t="s">
        <v>2735</v>
      </c>
      <c r="G355" s="53"/>
    </row>
    <row r="356" spans="1:10" ht="60">
      <c r="A356" s="18" t="s">
        <v>1866</v>
      </c>
      <c r="B356" s="30" t="s">
        <v>832</v>
      </c>
      <c r="C356" s="19" t="s">
        <v>833</v>
      </c>
      <c r="D356" s="618">
        <v>2</v>
      </c>
      <c r="E356" s="28" t="s">
        <v>648</v>
      </c>
      <c r="F356" s="23" t="s">
        <v>834</v>
      </c>
      <c r="G356" s="53"/>
    </row>
    <row r="357" spans="1:10" ht="47.25">
      <c r="A357" s="18"/>
      <c r="B357" s="30"/>
      <c r="C357" s="19" t="s">
        <v>2515</v>
      </c>
      <c r="D357" s="618">
        <v>2</v>
      </c>
      <c r="E357" s="28" t="s">
        <v>540</v>
      </c>
      <c r="F357" s="23" t="s">
        <v>836</v>
      </c>
      <c r="G357" s="53"/>
    </row>
    <row r="358" spans="1:10" ht="47.25">
      <c r="A358" s="18" t="s">
        <v>1868</v>
      </c>
      <c r="B358" s="114" t="s">
        <v>838</v>
      </c>
      <c r="C358" s="23" t="s">
        <v>839</v>
      </c>
      <c r="D358" s="618">
        <v>2</v>
      </c>
      <c r="E358" s="28" t="s">
        <v>540</v>
      </c>
      <c r="F358" s="26"/>
      <c r="G358" s="53"/>
    </row>
    <row r="359" spans="1:10" ht="30">
      <c r="A359" s="18"/>
      <c r="B359" s="114"/>
      <c r="C359" s="23" t="s">
        <v>840</v>
      </c>
      <c r="D359" s="618">
        <v>2</v>
      </c>
      <c r="E359" s="28" t="s">
        <v>648</v>
      </c>
      <c r="F359" s="26"/>
      <c r="G359" s="53"/>
    </row>
    <row r="360" spans="1:10">
      <c r="A360" s="18"/>
      <c r="B360" s="114"/>
      <c r="C360" s="23" t="s">
        <v>841</v>
      </c>
      <c r="D360" s="618">
        <v>2</v>
      </c>
      <c r="E360" s="28" t="s">
        <v>540</v>
      </c>
      <c r="F360" s="26"/>
      <c r="G360" s="53"/>
    </row>
    <row r="361" spans="1:10" ht="30">
      <c r="A361" s="18" t="s">
        <v>1870</v>
      </c>
      <c r="B361" s="114" t="s">
        <v>843</v>
      </c>
      <c r="C361" s="23" t="s">
        <v>844</v>
      </c>
      <c r="D361" s="618">
        <v>2</v>
      </c>
      <c r="E361" s="28" t="s">
        <v>653</v>
      </c>
      <c r="F361" s="23" t="s">
        <v>845</v>
      </c>
      <c r="G361" s="53"/>
    </row>
    <row r="362" spans="1:10" ht="45">
      <c r="A362" s="18" t="s">
        <v>1871</v>
      </c>
      <c r="B362" s="126" t="s">
        <v>847</v>
      </c>
      <c r="C362" s="250" t="s">
        <v>848</v>
      </c>
      <c r="D362" s="618">
        <v>2</v>
      </c>
      <c r="E362" s="28" t="s">
        <v>653</v>
      </c>
      <c r="F362" s="23" t="s">
        <v>2736</v>
      </c>
      <c r="G362" s="154"/>
    </row>
    <row r="363" spans="1:10" ht="31.5">
      <c r="A363" s="18"/>
      <c r="B363" s="114"/>
      <c r="C363" s="19" t="s">
        <v>850</v>
      </c>
      <c r="D363" s="618">
        <v>2</v>
      </c>
      <c r="E363" s="28" t="s">
        <v>653</v>
      </c>
      <c r="F363" s="23"/>
      <c r="G363" s="53"/>
    </row>
    <row r="364" spans="1:10" ht="40.15" customHeight="1">
      <c r="A364" s="117" t="s">
        <v>1873</v>
      </c>
      <c r="B364" s="989" t="s">
        <v>1874</v>
      </c>
      <c r="C364" s="997"/>
      <c r="D364" s="997"/>
      <c r="E364" s="997"/>
      <c r="F364" s="997"/>
      <c r="G364" s="998"/>
      <c r="H364" s="29">
        <f>SUM(D365:D366)</f>
        <v>4</v>
      </c>
      <c r="I364" s="29">
        <f>COUNT(D365:D366)*2</f>
        <v>4</v>
      </c>
    </row>
    <row r="365" spans="1:10" ht="45">
      <c r="A365" s="18" t="s">
        <v>1875</v>
      </c>
      <c r="B365" s="30" t="s">
        <v>854</v>
      </c>
      <c r="C365" s="150" t="s">
        <v>855</v>
      </c>
      <c r="D365" s="618">
        <v>2</v>
      </c>
      <c r="E365" s="28" t="s">
        <v>379</v>
      </c>
      <c r="F365" s="30" t="s">
        <v>1876</v>
      </c>
      <c r="G365" s="53"/>
    </row>
    <row r="366" spans="1:10" ht="45">
      <c r="A366" s="18" t="s">
        <v>1877</v>
      </c>
      <c r="B366" s="30" t="s">
        <v>858</v>
      </c>
      <c r="C366" s="23" t="s">
        <v>2737</v>
      </c>
      <c r="D366" s="618">
        <v>2</v>
      </c>
      <c r="E366" s="28" t="s">
        <v>379</v>
      </c>
      <c r="F366" s="26"/>
      <c r="G366" s="53"/>
    </row>
    <row r="367" spans="1:10" ht="40.15" customHeight="1">
      <c r="A367" s="256" t="s">
        <v>1880</v>
      </c>
      <c r="B367" s="989" t="s">
        <v>1881</v>
      </c>
      <c r="C367" s="997"/>
      <c r="D367" s="997"/>
      <c r="E367" s="997"/>
      <c r="F367" s="997"/>
      <c r="G367" s="998"/>
      <c r="H367" s="29">
        <f>SUM(D368:D372)</f>
        <v>10</v>
      </c>
      <c r="I367" s="29">
        <f>COUNT(D368:D372)*2</f>
        <v>10</v>
      </c>
    </row>
    <row r="368" spans="1:10" ht="45">
      <c r="A368" s="18" t="s">
        <v>1882</v>
      </c>
      <c r="B368" s="30" t="s">
        <v>1883</v>
      </c>
      <c r="C368" s="50" t="s">
        <v>2517</v>
      </c>
      <c r="D368" s="618">
        <v>2</v>
      </c>
      <c r="E368" s="28" t="s">
        <v>648</v>
      </c>
      <c r="F368" s="26"/>
      <c r="G368" s="53"/>
    </row>
    <row r="369" spans="1:9" ht="45">
      <c r="A369" s="18" t="s">
        <v>1886</v>
      </c>
      <c r="B369" s="30" t="s">
        <v>864</v>
      </c>
      <c r="C369" s="30" t="s">
        <v>865</v>
      </c>
      <c r="D369" s="618">
        <v>2</v>
      </c>
      <c r="E369" s="28" t="s">
        <v>648</v>
      </c>
      <c r="F369" s="50"/>
      <c r="G369" s="53"/>
    </row>
    <row r="370" spans="1:9" ht="30">
      <c r="A370" s="18"/>
      <c r="B370" s="30"/>
      <c r="C370" s="23" t="s">
        <v>866</v>
      </c>
      <c r="D370" s="618">
        <v>2</v>
      </c>
      <c r="E370" s="28" t="s">
        <v>540</v>
      </c>
      <c r="F370" s="50"/>
      <c r="G370" s="53"/>
    </row>
    <row r="371" spans="1:9" ht="30">
      <c r="A371" s="18"/>
      <c r="B371" s="30"/>
      <c r="C371" s="23" t="s">
        <v>867</v>
      </c>
      <c r="D371" s="618">
        <v>2</v>
      </c>
      <c r="E371" s="28" t="s">
        <v>648</v>
      </c>
      <c r="F371" s="50"/>
      <c r="G371" s="53"/>
    </row>
    <row r="372" spans="1:9" ht="15">
      <c r="A372" s="18"/>
      <c r="B372" s="30"/>
      <c r="C372" s="23" t="s">
        <v>2518</v>
      </c>
      <c r="D372" s="618">
        <v>2</v>
      </c>
      <c r="E372" s="28" t="s">
        <v>271</v>
      </c>
      <c r="F372" s="50"/>
      <c r="G372" s="53"/>
    </row>
    <row r="373" spans="1:9" ht="40.15" customHeight="1">
      <c r="A373" s="256" t="s">
        <v>1890</v>
      </c>
      <c r="B373" s="989" t="s">
        <v>1891</v>
      </c>
      <c r="C373" s="997"/>
      <c r="D373" s="997"/>
      <c r="E373" s="997"/>
      <c r="F373" s="997"/>
      <c r="G373" s="998"/>
      <c r="H373" s="29">
        <f>SUM(D374:D386)</f>
        <v>26</v>
      </c>
      <c r="I373" s="29">
        <f>COUNT(D374:D386)*2</f>
        <v>26</v>
      </c>
    </row>
    <row r="374" spans="1:9" ht="75">
      <c r="A374" s="18" t="s">
        <v>1892</v>
      </c>
      <c r="B374" s="160" t="s">
        <v>1893</v>
      </c>
      <c r="C374" s="23" t="s">
        <v>871</v>
      </c>
      <c r="D374" s="534">
        <v>2</v>
      </c>
      <c r="E374" s="28" t="s">
        <v>271</v>
      </c>
      <c r="F374" s="23" t="s">
        <v>2738</v>
      </c>
      <c r="G374" s="53"/>
    </row>
    <row r="375" spans="1:9" ht="60">
      <c r="A375" s="18"/>
      <c r="B375" s="160"/>
      <c r="C375" s="23" t="s">
        <v>873</v>
      </c>
      <c r="D375" s="534">
        <v>2</v>
      </c>
      <c r="E375" s="28" t="s">
        <v>540</v>
      </c>
      <c r="F375" s="23" t="s">
        <v>874</v>
      </c>
      <c r="G375" s="53"/>
    </row>
    <row r="376" spans="1:9" ht="60">
      <c r="A376" s="18"/>
      <c r="B376" s="160"/>
      <c r="C376" s="23" t="s">
        <v>875</v>
      </c>
      <c r="D376" s="534">
        <v>2</v>
      </c>
      <c r="E376" s="28" t="s">
        <v>540</v>
      </c>
      <c r="F376" s="23" t="s">
        <v>876</v>
      </c>
      <c r="G376" s="53"/>
    </row>
    <row r="377" spans="1:9" ht="47.25">
      <c r="A377" s="18" t="s">
        <v>1897</v>
      </c>
      <c r="B377" s="114" t="s">
        <v>878</v>
      </c>
      <c r="C377" s="19" t="s">
        <v>879</v>
      </c>
      <c r="D377" s="534">
        <v>2</v>
      </c>
      <c r="E377" s="28" t="s">
        <v>648</v>
      </c>
      <c r="F377" s="26"/>
      <c r="G377" s="53"/>
    </row>
    <row r="378" spans="1:9" ht="45">
      <c r="A378" s="18"/>
      <c r="B378" s="114"/>
      <c r="C378" s="23" t="s">
        <v>880</v>
      </c>
      <c r="D378" s="534">
        <v>2</v>
      </c>
      <c r="E378" s="28" t="s">
        <v>653</v>
      </c>
      <c r="F378" s="26"/>
      <c r="G378" s="53"/>
    </row>
    <row r="379" spans="1:9" ht="47.25">
      <c r="A379" s="18" t="s">
        <v>1899</v>
      </c>
      <c r="B379" s="114" t="s">
        <v>882</v>
      </c>
      <c r="C379" s="254" t="s">
        <v>883</v>
      </c>
      <c r="D379" s="534">
        <v>2</v>
      </c>
      <c r="E379" s="28" t="s">
        <v>379</v>
      </c>
      <c r="F379" s="23"/>
      <c r="G379" s="53"/>
    </row>
    <row r="380" spans="1:9" ht="45">
      <c r="A380" s="18"/>
      <c r="B380" s="114"/>
      <c r="C380" s="23" t="s">
        <v>884</v>
      </c>
      <c r="D380" s="534">
        <v>2</v>
      </c>
      <c r="E380" s="28" t="s">
        <v>341</v>
      </c>
      <c r="F380" s="23" t="s">
        <v>2739</v>
      </c>
      <c r="G380" s="53"/>
    </row>
    <row r="381" spans="1:9" ht="45">
      <c r="A381" s="18"/>
      <c r="B381" s="114"/>
      <c r="C381" s="23" t="s">
        <v>886</v>
      </c>
      <c r="D381" s="534">
        <v>2</v>
      </c>
      <c r="E381" s="28" t="s">
        <v>341</v>
      </c>
      <c r="F381" s="30" t="s">
        <v>887</v>
      </c>
      <c r="G381" s="53"/>
    </row>
    <row r="382" spans="1:9" ht="30">
      <c r="A382" s="18"/>
      <c r="B382" s="114"/>
      <c r="C382" s="23" t="s">
        <v>888</v>
      </c>
      <c r="D382" s="534">
        <v>2</v>
      </c>
      <c r="E382" s="28" t="s">
        <v>653</v>
      </c>
      <c r="F382" s="23"/>
      <c r="G382" s="53"/>
    </row>
    <row r="383" spans="1:9" ht="45">
      <c r="A383" s="18" t="s">
        <v>1902</v>
      </c>
      <c r="B383" s="114" t="s">
        <v>890</v>
      </c>
      <c r="C383" s="30" t="s">
        <v>2740</v>
      </c>
      <c r="D383" s="534">
        <v>2</v>
      </c>
      <c r="E383" s="28" t="s">
        <v>540</v>
      </c>
      <c r="F383" s="30" t="s">
        <v>2741</v>
      </c>
      <c r="G383" s="53"/>
    </row>
    <row r="384" spans="1:9" ht="30">
      <c r="A384" s="18"/>
      <c r="C384" s="30" t="s">
        <v>2742</v>
      </c>
      <c r="D384" s="534">
        <v>2</v>
      </c>
      <c r="E384" s="28" t="s">
        <v>540</v>
      </c>
      <c r="F384" s="30" t="s">
        <v>2743</v>
      </c>
      <c r="G384" s="53"/>
    </row>
    <row r="385" spans="1:9" ht="45">
      <c r="A385" s="18"/>
      <c r="C385" s="50" t="s">
        <v>891</v>
      </c>
      <c r="D385" s="534">
        <v>2</v>
      </c>
      <c r="E385" s="37" t="s">
        <v>271</v>
      </c>
      <c r="F385" s="30"/>
      <c r="G385" s="53"/>
    </row>
    <row r="386" spans="1:9" ht="45">
      <c r="A386" s="18" t="s">
        <v>1905</v>
      </c>
      <c r="B386" s="114" t="s">
        <v>893</v>
      </c>
      <c r="C386" s="23" t="s">
        <v>894</v>
      </c>
      <c r="D386" s="534">
        <v>2</v>
      </c>
      <c r="E386" s="28" t="s">
        <v>432</v>
      </c>
      <c r="F386" s="26"/>
      <c r="G386" s="53"/>
    </row>
    <row r="387" spans="1:9" ht="40.15" customHeight="1">
      <c r="A387" s="256" t="s">
        <v>1906</v>
      </c>
      <c r="B387" s="989" t="s">
        <v>1907</v>
      </c>
      <c r="C387" s="997"/>
      <c r="D387" s="997"/>
      <c r="E387" s="997"/>
      <c r="F387" s="997"/>
      <c r="G387" s="998"/>
      <c r="H387" s="29">
        <f>SUM(D388:D395)</f>
        <v>16</v>
      </c>
      <c r="I387" s="29">
        <f>COUNT(D388:D395)*2</f>
        <v>16</v>
      </c>
    </row>
    <row r="388" spans="1:9" ht="47.25">
      <c r="A388" s="18" t="s">
        <v>1908</v>
      </c>
      <c r="B388" s="114" t="s">
        <v>897</v>
      </c>
      <c r="C388" s="50" t="s">
        <v>899</v>
      </c>
      <c r="D388" s="618">
        <v>2</v>
      </c>
      <c r="E388" s="28" t="s">
        <v>648</v>
      </c>
      <c r="F388" s="26"/>
      <c r="G388" s="53"/>
    </row>
    <row r="389" spans="1:9" ht="47.25">
      <c r="A389" s="18" t="s">
        <v>1911</v>
      </c>
      <c r="B389" s="114" t="s">
        <v>901</v>
      </c>
      <c r="C389" s="23" t="s">
        <v>902</v>
      </c>
      <c r="D389" s="618">
        <v>2</v>
      </c>
      <c r="E389" s="28" t="s">
        <v>648</v>
      </c>
      <c r="F389" s="23" t="s">
        <v>903</v>
      </c>
      <c r="G389" s="53"/>
    </row>
    <row r="390" spans="1:9" ht="31.5">
      <c r="A390" s="18" t="s">
        <v>1913</v>
      </c>
      <c r="B390" s="114" t="s">
        <v>905</v>
      </c>
      <c r="C390" s="23" t="s">
        <v>906</v>
      </c>
      <c r="D390" s="618">
        <v>2</v>
      </c>
      <c r="E390" s="28" t="s">
        <v>648</v>
      </c>
      <c r="F390" s="23" t="s">
        <v>907</v>
      </c>
      <c r="G390" s="53"/>
    </row>
    <row r="391" spans="1:9" ht="31.5">
      <c r="A391" s="18" t="s">
        <v>1914</v>
      </c>
      <c r="B391" s="160" t="s">
        <v>909</v>
      </c>
      <c r="C391" s="298" t="s">
        <v>909</v>
      </c>
      <c r="D391" s="618">
        <v>2</v>
      </c>
      <c r="E391" s="28" t="s">
        <v>648</v>
      </c>
      <c r="F391" s="30" t="s">
        <v>2744</v>
      </c>
      <c r="G391" s="53"/>
    </row>
    <row r="392" spans="1:9" ht="45">
      <c r="A392" s="18" t="s">
        <v>1919</v>
      </c>
      <c r="B392" s="114" t="s">
        <v>913</v>
      </c>
      <c r="C392" s="50" t="s">
        <v>2524</v>
      </c>
      <c r="D392" s="618">
        <v>2</v>
      </c>
      <c r="E392" s="28" t="s">
        <v>369</v>
      </c>
      <c r="F392" s="30" t="s">
        <v>2745</v>
      </c>
      <c r="G392" s="53"/>
    </row>
    <row r="393" spans="1:9" ht="120">
      <c r="A393" s="18" t="s">
        <v>1922</v>
      </c>
      <c r="B393" s="114" t="s">
        <v>917</v>
      </c>
      <c r="C393" s="50" t="s">
        <v>1923</v>
      </c>
      <c r="D393" s="618">
        <v>2</v>
      </c>
      <c r="E393" s="28" t="s">
        <v>648</v>
      </c>
      <c r="F393" s="50" t="s">
        <v>2746</v>
      </c>
      <c r="G393" s="53"/>
    </row>
    <row r="394" spans="1:9" ht="30">
      <c r="A394" s="18"/>
      <c r="C394" s="30" t="s">
        <v>920</v>
      </c>
      <c r="D394" s="618">
        <v>2</v>
      </c>
      <c r="E394" s="28" t="s">
        <v>648</v>
      </c>
      <c r="F394" s="26"/>
      <c r="G394" s="53"/>
    </row>
    <row r="395" spans="1:9" ht="47.25">
      <c r="A395" s="18" t="s">
        <v>1926</v>
      </c>
      <c r="B395" s="114" t="s">
        <v>922</v>
      </c>
      <c r="C395" s="69" t="s">
        <v>2527</v>
      </c>
      <c r="D395" s="618">
        <v>2</v>
      </c>
      <c r="E395" s="28" t="s">
        <v>341</v>
      </c>
      <c r="F395" s="26"/>
      <c r="G395" s="53"/>
    </row>
    <row r="396" spans="1:9" ht="40.15" customHeight="1">
      <c r="A396" s="256" t="s">
        <v>1927</v>
      </c>
      <c r="B396" s="989" t="s">
        <v>66</v>
      </c>
      <c r="C396" s="997"/>
      <c r="D396" s="997"/>
      <c r="E396" s="997"/>
      <c r="F396" s="997"/>
      <c r="G396" s="998"/>
      <c r="H396" s="29">
        <f>SUM(D397:D405)</f>
        <v>18</v>
      </c>
      <c r="I396" s="29">
        <f>COUNT(D397:D405)*2</f>
        <v>18</v>
      </c>
    </row>
    <row r="397" spans="1:9" ht="31.5">
      <c r="A397" s="18" t="s">
        <v>1928</v>
      </c>
      <c r="B397" s="114" t="s">
        <v>925</v>
      </c>
      <c r="C397" s="23" t="s">
        <v>2528</v>
      </c>
      <c r="D397" s="618">
        <v>2</v>
      </c>
      <c r="E397" s="28" t="s">
        <v>540</v>
      </c>
      <c r="F397" s="26"/>
      <c r="G397" s="53"/>
    </row>
    <row r="398" spans="1:9" ht="30">
      <c r="A398" s="18"/>
      <c r="B398" s="114"/>
      <c r="C398" s="219" t="s">
        <v>928</v>
      </c>
      <c r="D398" s="618">
        <v>2</v>
      </c>
      <c r="E398" s="28" t="s">
        <v>540</v>
      </c>
      <c r="F398" s="26"/>
      <c r="G398" s="53"/>
    </row>
    <row r="399" spans="1:9" ht="30">
      <c r="A399" s="18"/>
      <c r="B399" s="114"/>
      <c r="C399" s="219" t="s">
        <v>929</v>
      </c>
      <c r="D399" s="618">
        <v>2</v>
      </c>
      <c r="E399" s="28" t="s">
        <v>432</v>
      </c>
      <c r="F399" s="26"/>
      <c r="G399" s="53"/>
    </row>
    <row r="400" spans="1:9" ht="45">
      <c r="A400" s="18"/>
      <c r="B400" s="114"/>
      <c r="C400" s="223" t="s">
        <v>930</v>
      </c>
      <c r="D400" s="618">
        <v>2</v>
      </c>
      <c r="E400" s="28" t="s">
        <v>540</v>
      </c>
      <c r="F400" s="26"/>
      <c r="G400" s="53"/>
    </row>
    <row r="401" spans="1:10" ht="47.25">
      <c r="A401" s="18" t="s">
        <v>1929</v>
      </c>
      <c r="B401" s="114" t="s">
        <v>932</v>
      </c>
      <c r="C401" s="23" t="s">
        <v>933</v>
      </c>
      <c r="D401" s="618">
        <v>2</v>
      </c>
      <c r="E401" s="28" t="s">
        <v>934</v>
      </c>
      <c r="F401" s="23" t="s">
        <v>935</v>
      </c>
      <c r="G401" s="53"/>
    </row>
    <row r="402" spans="1:10" ht="60">
      <c r="A402" s="18"/>
      <c r="B402" s="114"/>
      <c r="C402" s="50" t="s">
        <v>936</v>
      </c>
      <c r="D402" s="618">
        <v>2</v>
      </c>
      <c r="E402" s="28" t="s">
        <v>648</v>
      </c>
      <c r="F402" s="50"/>
      <c r="G402" s="53"/>
    </row>
    <row r="403" spans="1:10" ht="30">
      <c r="A403" s="18"/>
      <c r="B403" s="114"/>
      <c r="C403" s="23" t="s">
        <v>937</v>
      </c>
      <c r="D403" s="618">
        <v>2</v>
      </c>
      <c r="E403" s="28" t="s">
        <v>540</v>
      </c>
      <c r="F403" s="23"/>
      <c r="G403" s="53"/>
    </row>
    <row r="404" spans="1:10" ht="75">
      <c r="A404" s="18" t="s">
        <v>1930</v>
      </c>
      <c r="B404" s="114" t="s">
        <v>939</v>
      </c>
      <c r="C404" s="30" t="s">
        <v>2747</v>
      </c>
      <c r="D404" s="618">
        <v>2</v>
      </c>
      <c r="E404" s="22" t="s">
        <v>432</v>
      </c>
      <c r="F404" s="26"/>
      <c r="G404" s="53"/>
    </row>
    <row r="405" spans="1:10" ht="30">
      <c r="A405" s="18"/>
      <c r="B405" s="114"/>
      <c r="C405" s="50" t="s">
        <v>2531</v>
      </c>
      <c r="D405" s="618">
        <v>2</v>
      </c>
      <c r="E405" s="28" t="s">
        <v>432</v>
      </c>
      <c r="F405" s="26"/>
      <c r="G405" s="53"/>
    </row>
    <row r="406" spans="1:10" ht="40.15" hidden="1" customHeight="1">
      <c r="A406" s="255" t="s">
        <v>1931</v>
      </c>
      <c r="B406" s="989" t="s">
        <v>64</v>
      </c>
      <c r="C406" s="997"/>
      <c r="D406" s="997"/>
      <c r="E406" s="997"/>
      <c r="F406" s="997"/>
      <c r="G406" s="998"/>
      <c r="H406" s="99">
        <f>SUM(D407:D409)</f>
        <v>0</v>
      </c>
      <c r="I406" s="99">
        <f>COUNT(D407:D409)*2</f>
        <v>0</v>
      </c>
      <c r="J406" s="99"/>
    </row>
    <row r="407" spans="1:10" ht="60" hidden="1">
      <c r="A407" s="27" t="s">
        <v>1932</v>
      </c>
      <c r="B407" s="30" t="s">
        <v>943</v>
      </c>
      <c r="C407" s="26"/>
      <c r="D407" s="537"/>
      <c r="E407" s="28"/>
      <c r="F407" s="26"/>
      <c r="G407" s="26"/>
      <c r="H407" s="99"/>
      <c r="I407" s="99"/>
      <c r="J407" s="99"/>
    </row>
    <row r="408" spans="1:10" ht="45" hidden="1">
      <c r="A408" s="27" t="s">
        <v>944</v>
      </c>
      <c r="B408" s="30" t="s">
        <v>945</v>
      </c>
      <c r="C408" s="26"/>
      <c r="D408" s="537"/>
      <c r="E408" s="28"/>
      <c r="F408" s="26"/>
      <c r="G408" s="26"/>
      <c r="H408" s="99"/>
      <c r="I408" s="99"/>
      <c r="J408" s="99"/>
    </row>
    <row r="409" spans="1:10" ht="78.75" hidden="1">
      <c r="A409" s="27" t="s">
        <v>1933</v>
      </c>
      <c r="B409" s="114" t="s">
        <v>947</v>
      </c>
      <c r="C409" s="26"/>
      <c r="D409" s="537"/>
      <c r="E409" s="28"/>
      <c r="F409" s="26"/>
      <c r="G409" s="26"/>
      <c r="H409" s="99"/>
      <c r="I409" s="99"/>
      <c r="J409" s="99"/>
    </row>
    <row r="410" spans="1:10" ht="40.15" customHeight="1">
      <c r="A410" s="117" t="s">
        <v>2532</v>
      </c>
      <c r="B410" s="989" t="s">
        <v>62</v>
      </c>
      <c r="C410" s="997"/>
      <c r="D410" s="997"/>
      <c r="E410" s="997"/>
      <c r="F410" s="997"/>
      <c r="G410" s="998"/>
      <c r="H410" s="29">
        <f>SUM(D411:D416)</f>
        <v>4</v>
      </c>
      <c r="I410" s="29">
        <f>COUNT(D411:D416)*2</f>
        <v>4</v>
      </c>
    </row>
    <row r="411" spans="1:10" ht="31.5" hidden="1">
      <c r="A411" s="27" t="s">
        <v>1935</v>
      </c>
      <c r="B411" s="114" t="s">
        <v>949</v>
      </c>
      <c r="C411" s="26"/>
      <c r="D411" s="537"/>
      <c r="E411" s="28"/>
      <c r="F411" s="26"/>
      <c r="G411" s="26"/>
      <c r="H411" s="99"/>
      <c r="I411" s="99"/>
      <c r="J411" s="99"/>
    </row>
    <row r="412" spans="1:10" ht="31.5" hidden="1">
      <c r="A412" s="27" t="s">
        <v>1936</v>
      </c>
      <c r="B412" s="114" t="s">
        <v>956</v>
      </c>
      <c r="C412" s="26"/>
      <c r="D412" s="537"/>
      <c r="E412" s="28"/>
      <c r="F412" s="26"/>
      <c r="G412" s="26"/>
      <c r="H412" s="99"/>
      <c r="I412" s="99"/>
      <c r="J412" s="99"/>
    </row>
    <row r="413" spans="1:10" ht="31.5">
      <c r="A413" s="18" t="s">
        <v>2533</v>
      </c>
      <c r="B413" s="114" t="s">
        <v>962</v>
      </c>
      <c r="C413" s="23" t="s">
        <v>968</v>
      </c>
      <c r="D413" s="618">
        <v>2</v>
      </c>
      <c r="E413" s="37" t="s">
        <v>540</v>
      </c>
      <c r="F413" s="26"/>
      <c r="G413" s="53"/>
    </row>
    <row r="414" spans="1:10" ht="30">
      <c r="A414" s="18"/>
      <c r="B414" s="114"/>
      <c r="C414" s="23" t="s">
        <v>967</v>
      </c>
      <c r="D414" s="618">
        <v>2</v>
      </c>
      <c r="E414" s="28" t="s">
        <v>540</v>
      </c>
      <c r="F414" s="26"/>
      <c r="G414" s="53"/>
    </row>
    <row r="415" spans="1:10" ht="63" hidden="1">
      <c r="A415" s="27" t="s">
        <v>1937</v>
      </c>
      <c r="B415" s="160" t="s">
        <v>970</v>
      </c>
      <c r="C415" s="26"/>
      <c r="D415" s="537"/>
      <c r="E415" s="28"/>
      <c r="F415" s="26"/>
      <c r="G415" s="26"/>
      <c r="H415" s="99"/>
      <c r="I415" s="99"/>
      <c r="J415" s="99"/>
    </row>
    <row r="416" spans="1:10" ht="31.5" hidden="1">
      <c r="A416" s="27" t="s">
        <v>1939</v>
      </c>
      <c r="B416" s="114" t="s">
        <v>981</v>
      </c>
      <c r="C416" s="26"/>
      <c r="D416" s="537"/>
      <c r="E416" s="28"/>
      <c r="F416" s="26"/>
      <c r="G416" s="26"/>
      <c r="H416" s="99"/>
      <c r="I416" s="99"/>
      <c r="J416" s="99"/>
    </row>
    <row r="417" spans="1:10" ht="40.15" customHeight="1">
      <c r="A417" s="256" t="s">
        <v>1940</v>
      </c>
      <c r="B417" s="989" t="s">
        <v>60</v>
      </c>
      <c r="C417" s="997"/>
      <c r="D417" s="997"/>
      <c r="E417" s="997"/>
      <c r="F417" s="997"/>
      <c r="G417" s="998"/>
      <c r="H417" s="29">
        <f>SUM(D418:D420)</f>
        <v>4</v>
      </c>
      <c r="I417" s="29">
        <f>COUNT(D418:D420)*2</f>
        <v>4</v>
      </c>
    </row>
    <row r="418" spans="1:10" ht="31.5">
      <c r="A418" s="18" t="s">
        <v>1941</v>
      </c>
      <c r="B418" s="114" t="s">
        <v>990</v>
      </c>
      <c r="C418" s="23" t="s">
        <v>2748</v>
      </c>
      <c r="D418" s="618">
        <v>2</v>
      </c>
      <c r="E418" s="28" t="s">
        <v>341</v>
      </c>
      <c r="F418" s="26"/>
      <c r="G418" s="53"/>
    </row>
    <row r="419" spans="1:10" ht="31.5" hidden="1">
      <c r="A419" s="27" t="s">
        <v>992</v>
      </c>
      <c r="B419" s="114" t="s">
        <v>993</v>
      </c>
      <c r="C419" s="26"/>
      <c r="D419" s="537"/>
      <c r="E419" s="28"/>
      <c r="F419" s="26"/>
      <c r="G419" s="26"/>
      <c r="H419" s="99"/>
      <c r="I419" s="99"/>
      <c r="J419" s="99"/>
    </row>
    <row r="420" spans="1:10" ht="31.5">
      <c r="A420" s="18" t="s">
        <v>1942</v>
      </c>
      <c r="B420" s="114" t="s">
        <v>995</v>
      </c>
      <c r="C420" s="50" t="s">
        <v>996</v>
      </c>
      <c r="D420" s="618">
        <v>2</v>
      </c>
      <c r="E420" s="28" t="s">
        <v>540</v>
      </c>
      <c r="F420" s="26"/>
      <c r="G420" s="53"/>
    </row>
    <row r="421" spans="1:10" ht="40.15" customHeight="1">
      <c r="A421" s="256" t="s">
        <v>1945</v>
      </c>
      <c r="B421" s="989" t="s">
        <v>58</v>
      </c>
      <c r="C421" s="997"/>
      <c r="D421" s="997"/>
      <c r="E421" s="997"/>
      <c r="F421" s="997"/>
      <c r="G421" s="998"/>
      <c r="H421" s="29">
        <f>SUM(D422:D435)</f>
        <v>14</v>
      </c>
      <c r="I421" s="29">
        <f>COUNT(D422:D435)*2</f>
        <v>14</v>
      </c>
    </row>
    <row r="422" spans="1:10" ht="47.25" hidden="1">
      <c r="A422" s="27" t="s">
        <v>997</v>
      </c>
      <c r="B422" s="114" t="s">
        <v>998</v>
      </c>
      <c r="C422" s="26"/>
      <c r="D422" s="537"/>
      <c r="E422" s="28"/>
      <c r="F422" s="26"/>
      <c r="G422" s="26"/>
      <c r="H422" s="99"/>
      <c r="I422" s="99"/>
      <c r="J422" s="99"/>
    </row>
    <row r="423" spans="1:10" ht="31.5" hidden="1">
      <c r="A423" s="27" t="s">
        <v>999</v>
      </c>
      <c r="B423" s="114" t="s">
        <v>1000</v>
      </c>
      <c r="C423" s="26"/>
      <c r="D423" s="537"/>
      <c r="E423" s="28"/>
      <c r="F423" s="26"/>
      <c r="G423" s="26"/>
      <c r="H423" s="99"/>
      <c r="I423" s="99"/>
      <c r="J423" s="99"/>
    </row>
    <row r="424" spans="1:10" ht="31.5" hidden="1">
      <c r="A424" s="27" t="s">
        <v>1001</v>
      </c>
      <c r="B424" s="114" t="s">
        <v>1002</v>
      </c>
      <c r="C424" s="26"/>
      <c r="D424" s="537"/>
      <c r="E424" s="28"/>
      <c r="F424" s="26"/>
      <c r="G424" s="26"/>
      <c r="H424" s="99"/>
      <c r="I424" s="99"/>
      <c r="J424" s="99"/>
    </row>
    <row r="425" spans="1:10" ht="31.5" hidden="1">
      <c r="A425" s="27" t="s">
        <v>1003</v>
      </c>
      <c r="B425" s="114" t="s">
        <v>1004</v>
      </c>
      <c r="C425" s="26"/>
      <c r="D425" s="537"/>
      <c r="E425" s="28"/>
      <c r="F425" s="26"/>
      <c r="G425" s="26"/>
      <c r="H425" s="99"/>
      <c r="I425" s="99"/>
      <c r="J425" s="99"/>
    </row>
    <row r="426" spans="1:10" ht="47.25" hidden="1">
      <c r="A426" s="27" t="s">
        <v>1946</v>
      </c>
      <c r="B426" s="114" t="s">
        <v>1006</v>
      </c>
      <c r="C426" s="26"/>
      <c r="D426" s="537"/>
      <c r="E426" s="28"/>
      <c r="F426" s="26"/>
      <c r="G426" s="26"/>
      <c r="H426" s="99"/>
      <c r="I426" s="99"/>
      <c r="J426" s="99"/>
    </row>
    <row r="427" spans="1:10" ht="31.5" hidden="1">
      <c r="A427" s="27" t="s">
        <v>1007</v>
      </c>
      <c r="B427" s="114" t="s">
        <v>1008</v>
      </c>
      <c r="C427" s="26"/>
      <c r="D427" s="537"/>
      <c r="E427" s="28"/>
      <c r="F427" s="26"/>
      <c r="G427" s="26"/>
      <c r="H427" s="99"/>
      <c r="I427" s="99"/>
      <c r="J427" s="99"/>
    </row>
    <row r="428" spans="1:10" ht="31.5" hidden="1">
      <c r="A428" s="27" t="s">
        <v>1009</v>
      </c>
      <c r="B428" s="114" t="s">
        <v>1010</v>
      </c>
      <c r="C428" s="26"/>
      <c r="D428" s="537"/>
      <c r="E428" s="28"/>
      <c r="F428" s="26"/>
      <c r="G428" s="26"/>
      <c r="H428" s="99"/>
      <c r="I428" s="99"/>
      <c r="J428" s="99"/>
    </row>
    <row r="429" spans="1:10" ht="31.5">
      <c r="A429" s="18" t="s">
        <v>1011</v>
      </c>
      <c r="B429" s="114" t="s">
        <v>1012</v>
      </c>
      <c r="C429" s="30" t="s">
        <v>2749</v>
      </c>
      <c r="D429" s="618">
        <v>2</v>
      </c>
      <c r="E429" s="28" t="s">
        <v>653</v>
      </c>
      <c r="F429" s="26"/>
      <c r="G429" s="53"/>
    </row>
    <row r="430" spans="1:10" ht="31.5">
      <c r="A430" s="18" t="s">
        <v>1014</v>
      </c>
      <c r="B430" s="114" t="s">
        <v>1015</v>
      </c>
      <c r="C430" s="50" t="s">
        <v>1016</v>
      </c>
      <c r="D430" s="618">
        <v>2</v>
      </c>
      <c r="E430" s="28" t="s">
        <v>648</v>
      </c>
      <c r="F430" s="26"/>
      <c r="G430" s="53"/>
    </row>
    <row r="431" spans="1:10" ht="30">
      <c r="A431" s="18"/>
      <c r="B431" s="19"/>
      <c r="C431" s="50" t="s">
        <v>1017</v>
      </c>
      <c r="D431" s="618">
        <v>2</v>
      </c>
      <c r="E431" s="28" t="s">
        <v>271</v>
      </c>
      <c r="F431" s="26"/>
      <c r="G431" s="53"/>
    </row>
    <row r="432" spans="1:10" ht="30">
      <c r="A432" s="18"/>
      <c r="B432" s="19"/>
      <c r="C432" s="50" t="s">
        <v>2534</v>
      </c>
      <c r="D432" s="618">
        <v>2</v>
      </c>
      <c r="E432" s="28" t="s">
        <v>648</v>
      </c>
      <c r="F432" s="26"/>
      <c r="G432" s="53"/>
    </row>
    <row r="433" spans="1:12" ht="30">
      <c r="A433" s="18"/>
      <c r="B433" s="19"/>
      <c r="C433" s="50" t="s">
        <v>1019</v>
      </c>
      <c r="D433" s="618">
        <v>2</v>
      </c>
      <c r="E433" s="28" t="s">
        <v>540</v>
      </c>
      <c r="F433" s="26"/>
      <c r="G433" s="53"/>
    </row>
    <row r="434" spans="1:12" ht="30">
      <c r="A434" s="18"/>
      <c r="B434" s="19"/>
      <c r="C434" s="223" t="s">
        <v>2535</v>
      </c>
      <c r="D434" s="618">
        <v>2</v>
      </c>
      <c r="E434" s="28" t="s">
        <v>648</v>
      </c>
      <c r="F434" s="26"/>
      <c r="G434" s="53"/>
    </row>
    <row r="435" spans="1:12" ht="47.25">
      <c r="A435" s="18" t="s">
        <v>1021</v>
      </c>
      <c r="B435" s="114" t="s">
        <v>1022</v>
      </c>
      <c r="C435" s="25" t="s">
        <v>1023</v>
      </c>
      <c r="D435" s="618">
        <v>2</v>
      </c>
      <c r="E435" s="28" t="s">
        <v>648</v>
      </c>
      <c r="F435" s="26"/>
      <c r="G435" s="53"/>
    </row>
    <row r="436" spans="1:12" ht="40.15" customHeight="1">
      <c r="A436" s="117" t="s">
        <v>57</v>
      </c>
      <c r="B436" s="989" t="s">
        <v>2536</v>
      </c>
      <c r="C436" s="997"/>
      <c r="D436" s="997"/>
      <c r="E436" s="997"/>
      <c r="F436" s="997"/>
      <c r="G436" s="998"/>
      <c r="H436" s="29">
        <f>SUM(D437:D439)</f>
        <v>2</v>
      </c>
      <c r="I436" s="29">
        <f>COUNT(D437:D439)*2</f>
        <v>2</v>
      </c>
    </row>
    <row r="437" spans="1:12" ht="63">
      <c r="A437" s="18" t="s">
        <v>1024</v>
      </c>
      <c r="B437" s="114" t="s">
        <v>2537</v>
      </c>
      <c r="C437" s="50" t="s">
        <v>2538</v>
      </c>
      <c r="D437" s="618">
        <v>2</v>
      </c>
      <c r="E437" s="28" t="s">
        <v>540</v>
      </c>
      <c r="F437" s="26"/>
      <c r="G437" s="53"/>
    </row>
    <row r="438" spans="1:12" ht="63" hidden="1">
      <c r="A438" s="27" t="s">
        <v>1026</v>
      </c>
      <c r="B438" s="114" t="s">
        <v>2539</v>
      </c>
      <c r="C438" s="26"/>
      <c r="D438" s="537"/>
      <c r="E438" s="28"/>
      <c r="F438" s="26"/>
      <c r="G438" s="26"/>
      <c r="H438" s="99"/>
      <c r="I438" s="99"/>
      <c r="J438" s="99"/>
    </row>
    <row r="439" spans="1:12" ht="47.25" hidden="1">
      <c r="A439" s="27" t="s">
        <v>1028</v>
      </c>
      <c r="B439" s="114" t="s">
        <v>2540</v>
      </c>
      <c r="C439" s="26"/>
      <c r="D439" s="537"/>
      <c r="E439" s="28"/>
      <c r="F439" s="26"/>
      <c r="G439" s="26"/>
      <c r="H439" s="99"/>
      <c r="I439" s="99"/>
      <c r="J439" s="99"/>
    </row>
    <row r="440" spans="1:12" ht="40.15" hidden="1" customHeight="1">
      <c r="A440" s="255" t="s">
        <v>1953</v>
      </c>
      <c r="B440" s="989" t="s">
        <v>1954</v>
      </c>
      <c r="C440" s="997"/>
      <c r="D440" s="997"/>
      <c r="E440" s="997"/>
      <c r="F440" s="997"/>
      <c r="G440" s="998"/>
      <c r="H440" s="99">
        <f>SUM(D441:D444)</f>
        <v>0</v>
      </c>
      <c r="I440" s="99">
        <f>COUNT(D441:D444)*2</f>
        <v>0</v>
      </c>
      <c r="J440" s="99"/>
    </row>
    <row r="441" spans="1:12" ht="31.5" hidden="1">
      <c r="A441" s="27" t="s">
        <v>1955</v>
      </c>
      <c r="B441" s="114" t="s">
        <v>1956</v>
      </c>
      <c r="C441" s="26"/>
      <c r="D441" s="537"/>
      <c r="E441" s="28"/>
      <c r="F441" s="26"/>
      <c r="G441" s="26"/>
      <c r="H441" s="99"/>
      <c r="I441" s="99"/>
      <c r="J441" s="99"/>
    </row>
    <row r="442" spans="1:12" ht="31.5" hidden="1">
      <c r="A442" s="27" t="s">
        <v>1036</v>
      </c>
      <c r="B442" s="114" t="s">
        <v>1957</v>
      </c>
      <c r="C442" s="26"/>
      <c r="D442" s="537"/>
      <c r="E442" s="28"/>
      <c r="F442" s="26"/>
      <c r="G442" s="26"/>
      <c r="H442" s="99"/>
      <c r="I442" s="99"/>
      <c r="J442" s="99"/>
    </row>
    <row r="443" spans="1:12" ht="31.5" hidden="1">
      <c r="A443" s="27" t="s">
        <v>1038</v>
      </c>
      <c r="B443" s="114" t="s">
        <v>1958</v>
      </c>
      <c r="C443" s="26"/>
      <c r="D443" s="537"/>
      <c r="E443" s="28"/>
      <c r="F443" s="26"/>
      <c r="G443" s="26"/>
      <c r="H443" s="99"/>
      <c r="I443" s="99"/>
      <c r="J443" s="99"/>
    </row>
    <row r="444" spans="1:12" ht="31.5" hidden="1">
      <c r="A444" s="27" t="s">
        <v>1040</v>
      </c>
      <c r="B444" s="114" t="s">
        <v>1959</v>
      </c>
      <c r="C444" s="26"/>
      <c r="D444" s="537"/>
      <c r="E444" s="28"/>
      <c r="F444" s="26"/>
      <c r="G444" s="26"/>
      <c r="H444" s="99"/>
      <c r="I444" s="99"/>
      <c r="J444" s="99"/>
    </row>
    <row r="445" spans="1:12" ht="40.15" customHeight="1">
      <c r="A445" s="256" t="s">
        <v>1960</v>
      </c>
      <c r="B445" s="989" t="s">
        <v>2750</v>
      </c>
      <c r="C445" s="997"/>
      <c r="D445" s="997"/>
      <c r="E445" s="997"/>
      <c r="F445" s="997"/>
      <c r="G445" s="998"/>
      <c r="H445" s="29">
        <f>SUM(D446:D450)</f>
        <v>8</v>
      </c>
      <c r="I445" s="29">
        <f>COUNT(D446:D450)*2</f>
        <v>8</v>
      </c>
    </row>
    <row r="446" spans="1:12" ht="47.25">
      <c r="A446" s="18" t="s">
        <v>2541</v>
      </c>
      <c r="B446" s="114" t="s">
        <v>1043</v>
      </c>
      <c r="C446" s="19" t="s">
        <v>1044</v>
      </c>
      <c r="D446" s="618">
        <v>2</v>
      </c>
      <c r="E446" s="28" t="s">
        <v>420</v>
      </c>
      <c r="F446" s="26"/>
      <c r="G446" s="53"/>
      <c r="L446" s="299"/>
    </row>
    <row r="447" spans="1:12" ht="30">
      <c r="A447" s="18"/>
      <c r="B447" s="114"/>
      <c r="C447" s="23" t="s">
        <v>1045</v>
      </c>
      <c r="D447" s="618">
        <v>2</v>
      </c>
      <c r="E447" s="28" t="s">
        <v>648</v>
      </c>
      <c r="F447" s="26"/>
      <c r="G447" s="53"/>
    </row>
    <row r="448" spans="1:12" ht="47.25">
      <c r="A448" s="18" t="s">
        <v>1961</v>
      </c>
      <c r="B448" s="114" t="s">
        <v>1047</v>
      </c>
      <c r="C448" s="50" t="s">
        <v>2544</v>
      </c>
      <c r="D448" s="618">
        <v>2</v>
      </c>
      <c r="E448" s="28" t="s">
        <v>540</v>
      </c>
      <c r="F448" s="26"/>
      <c r="G448" s="53"/>
    </row>
    <row r="449" spans="1:10" ht="60">
      <c r="A449" s="18"/>
      <c r="B449" s="114"/>
      <c r="C449" s="50" t="s">
        <v>2542</v>
      </c>
      <c r="D449" s="618">
        <v>2</v>
      </c>
      <c r="E449" s="28" t="s">
        <v>648</v>
      </c>
      <c r="F449" s="26"/>
      <c r="G449" s="53"/>
    </row>
    <row r="450" spans="1:10" ht="63" hidden="1">
      <c r="A450" s="27" t="s">
        <v>1054</v>
      </c>
      <c r="B450" s="114" t="s">
        <v>1059</v>
      </c>
      <c r="C450" s="26"/>
      <c r="D450" s="537"/>
      <c r="E450" s="28"/>
      <c r="F450" s="26"/>
      <c r="G450" s="26"/>
      <c r="H450" s="99"/>
      <c r="I450" s="99"/>
      <c r="J450" s="99"/>
    </row>
    <row r="451" spans="1:10" ht="37.5" customHeight="1">
      <c r="A451" s="18"/>
      <c r="B451" s="1003" t="s">
        <v>4720</v>
      </c>
      <c r="C451" s="929"/>
      <c r="D451" s="929"/>
      <c r="E451" s="929"/>
      <c r="F451" s="929"/>
      <c r="G451" s="929"/>
    </row>
    <row r="452" spans="1:10" ht="40.15" customHeight="1">
      <c r="A452" s="117" t="s">
        <v>51</v>
      </c>
      <c r="B452" s="1156" t="s">
        <v>1966</v>
      </c>
      <c r="C452" s="1087"/>
      <c r="D452" s="1087"/>
      <c r="E452" s="1087"/>
      <c r="F452" s="1087"/>
      <c r="G452" s="1157"/>
      <c r="H452" s="29">
        <f>SUM(D453:D458)</f>
        <v>2</v>
      </c>
      <c r="I452" s="29">
        <f>COUNT(D453:D458)*2</f>
        <v>2</v>
      </c>
    </row>
    <row r="453" spans="1:10" ht="47.25">
      <c r="A453" s="18" t="s">
        <v>1060</v>
      </c>
      <c r="B453" s="114" t="s">
        <v>1061</v>
      </c>
      <c r="C453" s="114" t="s">
        <v>2547</v>
      </c>
      <c r="D453" s="618">
        <v>2</v>
      </c>
      <c r="E453" s="28" t="s">
        <v>653</v>
      </c>
      <c r="F453" s="26"/>
      <c r="G453" s="53"/>
    </row>
    <row r="454" spans="1:10" ht="78.75" hidden="1">
      <c r="A454" s="27" t="s">
        <v>1062</v>
      </c>
      <c r="B454" s="114" t="s">
        <v>1967</v>
      </c>
      <c r="C454" s="26"/>
      <c r="D454" s="537"/>
      <c r="E454" s="28"/>
      <c r="F454" s="26"/>
      <c r="G454" s="26"/>
      <c r="H454" s="99"/>
      <c r="I454" s="99"/>
      <c r="J454" s="99"/>
    </row>
    <row r="455" spans="1:10" ht="47.25" hidden="1">
      <c r="A455" s="27" t="s">
        <v>1064</v>
      </c>
      <c r="B455" s="114" t="s">
        <v>1968</v>
      </c>
      <c r="C455" s="26"/>
      <c r="D455" s="537"/>
      <c r="E455" s="28"/>
      <c r="F455" s="26"/>
      <c r="G455" s="26"/>
      <c r="H455" s="99"/>
      <c r="I455" s="99"/>
      <c r="J455" s="99"/>
    </row>
    <row r="456" spans="1:10" ht="78.75" hidden="1">
      <c r="A456" s="27" t="s">
        <v>1066</v>
      </c>
      <c r="B456" s="114" t="s">
        <v>1067</v>
      </c>
      <c r="C456" s="26"/>
      <c r="D456" s="537"/>
      <c r="E456" s="28"/>
      <c r="F456" s="26"/>
      <c r="G456" s="26"/>
      <c r="H456" s="99"/>
      <c r="I456" s="99"/>
      <c r="J456" s="99"/>
    </row>
    <row r="457" spans="1:10" ht="47.25" hidden="1">
      <c r="A457" s="27" t="s">
        <v>1068</v>
      </c>
      <c r="B457" s="114" t="s">
        <v>1069</v>
      </c>
      <c r="C457" s="26"/>
      <c r="D457" s="537"/>
      <c r="E457" s="28"/>
      <c r="F457" s="26"/>
      <c r="G457" s="26"/>
      <c r="H457" s="99"/>
      <c r="I457" s="99"/>
      <c r="J457" s="99"/>
    </row>
    <row r="458" spans="1:10" ht="45" hidden="1">
      <c r="A458" s="27" t="s">
        <v>1070</v>
      </c>
      <c r="B458" s="30" t="s">
        <v>1071</v>
      </c>
      <c r="C458" s="26"/>
      <c r="D458" s="537"/>
      <c r="E458" s="28"/>
      <c r="F458" s="26"/>
      <c r="G458" s="26"/>
      <c r="H458" s="99"/>
      <c r="I458" s="99"/>
      <c r="J458" s="99"/>
    </row>
    <row r="459" spans="1:10" ht="40.15" hidden="1" customHeight="1">
      <c r="A459" s="255" t="s">
        <v>49</v>
      </c>
      <c r="B459" s="1156" t="s">
        <v>1969</v>
      </c>
      <c r="C459" s="1087"/>
      <c r="D459" s="1087"/>
      <c r="E459" s="1087"/>
      <c r="F459" s="1087"/>
      <c r="G459" s="1157"/>
      <c r="H459" s="99">
        <f>SUM(D460:D470)</f>
        <v>0</v>
      </c>
      <c r="I459" s="99">
        <f>COUNT(D460:D470)*2</f>
        <v>0</v>
      </c>
      <c r="J459" s="99"/>
    </row>
    <row r="460" spans="1:10" ht="75" hidden="1">
      <c r="A460" s="27" t="s">
        <v>1072</v>
      </c>
      <c r="B460" s="23" t="s">
        <v>1970</v>
      </c>
      <c r="C460" s="28"/>
      <c r="D460" s="52"/>
      <c r="E460" s="28"/>
      <c r="F460" s="28"/>
      <c r="G460" s="479"/>
      <c r="H460" s="99"/>
      <c r="I460" s="99"/>
      <c r="J460" s="99"/>
    </row>
    <row r="461" spans="1:10" ht="45" hidden="1">
      <c r="A461" s="27" t="s">
        <v>1073</v>
      </c>
      <c r="B461" s="23" t="s">
        <v>1981</v>
      </c>
      <c r="C461" s="28"/>
      <c r="D461" s="52"/>
      <c r="E461" s="28"/>
      <c r="F461" s="28"/>
      <c r="G461" s="479"/>
      <c r="H461" s="99"/>
      <c r="I461" s="99"/>
      <c r="J461" s="99"/>
    </row>
    <row r="462" spans="1:10" ht="45" hidden="1">
      <c r="A462" s="27" t="s">
        <v>1075</v>
      </c>
      <c r="B462" s="172" t="s">
        <v>1991</v>
      </c>
      <c r="C462" s="28"/>
      <c r="D462" s="52"/>
      <c r="E462" s="28"/>
      <c r="F462" s="28"/>
      <c r="G462" s="479"/>
      <c r="H462" s="99"/>
      <c r="I462" s="99"/>
      <c r="J462" s="99"/>
    </row>
    <row r="463" spans="1:10" ht="45" hidden="1">
      <c r="A463" s="27" t="s">
        <v>1076</v>
      </c>
      <c r="B463" s="23" t="s">
        <v>1074</v>
      </c>
      <c r="C463" s="28"/>
      <c r="D463" s="52"/>
      <c r="E463" s="28"/>
      <c r="F463" s="28"/>
      <c r="G463" s="479"/>
      <c r="H463" s="99"/>
      <c r="I463" s="99"/>
      <c r="J463" s="99"/>
    </row>
    <row r="464" spans="1:10" ht="60" hidden="1">
      <c r="A464" s="27" t="s">
        <v>2001</v>
      </c>
      <c r="B464" s="23" t="s">
        <v>2002</v>
      </c>
      <c r="C464" s="28"/>
      <c r="D464" s="52"/>
      <c r="E464" s="28"/>
      <c r="F464" s="28"/>
      <c r="G464" s="479"/>
      <c r="H464" s="99"/>
      <c r="I464" s="99"/>
      <c r="J464" s="99"/>
    </row>
    <row r="465" spans="1:10" ht="45" hidden="1">
      <c r="A465" s="27" t="s">
        <v>2007</v>
      </c>
      <c r="B465" s="23" t="s">
        <v>2008</v>
      </c>
      <c r="C465" s="28"/>
      <c r="D465" s="52"/>
      <c r="E465" s="28"/>
      <c r="F465" s="28"/>
      <c r="G465" s="479"/>
      <c r="H465" s="99"/>
      <c r="I465" s="99"/>
      <c r="J465" s="99"/>
    </row>
    <row r="466" spans="1:10" ht="45" hidden="1">
      <c r="A466" s="27" t="s">
        <v>2019</v>
      </c>
      <c r="B466" s="23" t="s">
        <v>2020</v>
      </c>
      <c r="C466" s="28"/>
      <c r="D466" s="52"/>
      <c r="E466" s="28"/>
      <c r="F466" s="28"/>
      <c r="G466" s="479"/>
      <c r="H466" s="99"/>
      <c r="I466" s="99"/>
      <c r="J466" s="99"/>
    </row>
    <row r="467" spans="1:10" ht="45" hidden="1">
      <c r="A467" s="27" t="s">
        <v>2024</v>
      </c>
      <c r="B467" s="23" t="s">
        <v>2025</v>
      </c>
      <c r="C467" s="28"/>
      <c r="D467" s="52"/>
      <c r="E467" s="28"/>
      <c r="F467" s="28"/>
      <c r="G467" s="479"/>
      <c r="H467" s="99"/>
      <c r="I467" s="99"/>
      <c r="J467" s="99"/>
    </row>
    <row r="468" spans="1:10" ht="30" hidden="1">
      <c r="A468" s="27" t="s">
        <v>2032</v>
      </c>
      <c r="B468" s="23" t="s">
        <v>2033</v>
      </c>
      <c r="C468" s="28"/>
      <c r="D468" s="52"/>
      <c r="E468" s="28"/>
      <c r="F468" s="28"/>
      <c r="G468" s="479"/>
      <c r="H468" s="99"/>
      <c r="I468" s="99"/>
      <c r="J468" s="99"/>
    </row>
    <row r="469" spans="1:10" ht="45" hidden="1">
      <c r="A469" s="27" t="s">
        <v>2036</v>
      </c>
      <c r="B469" s="23" t="s">
        <v>2037</v>
      </c>
      <c r="C469" s="28"/>
      <c r="D469" s="52"/>
      <c r="E469" s="28"/>
      <c r="F469" s="28"/>
      <c r="G469" s="479"/>
      <c r="H469" s="99"/>
      <c r="I469" s="99"/>
      <c r="J469" s="99"/>
    </row>
    <row r="470" spans="1:10" ht="60" hidden="1">
      <c r="A470" s="27" t="s">
        <v>2044</v>
      </c>
      <c r="B470" s="23" t="s">
        <v>2045</v>
      </c>
      <c r="C470" s="28"/>
      <c r="D470" s="52"/>
      <c r="E470" s="28"/>
      <c r="F470" s="28"/>
      <c r="G470" s="479"/>
      <c r="H470" s="99"/>
      <c r="I470" s="99"/>
      <c r="J470" s="99"/>
    </row>
    <row r="471" spans="1:10" ht="40.15" hidden="1" customHeight="1">
      <c r="A471" s="255" t="s">
        <v>47</v>
      </c>
      <c r="B471" s="1156" t="s">
        <v>2048</v>
      </c>
      <c r="C471" s="1087"/>
      <c r="D471" s="1087"/>
      <c r="E471" s="1087"/>
      <c r="F471" s="1087"/>
      <c r="G471" s="1157"/>
      <c r="H471" s="99">
        <f>SUM(D472:D477)</f>
        <v>0</v>
      </c>
      <c r="I471" s="99">
        <f>COUNT(D472:D477)*2</f>
        <v>0</v>
      </c>
      <c r="J471" s="99"/>
    </row>
    <row r="472" spans="1:10" ht="60" hidden="1">
      <c r="A472" s="27" t="s">
        <v>1077</v>
      </c>
      <c r="B472" s="23" t="s">
        <v>2049</v>
      </c>
      <c r="C472" s="26"/>
      <c r="D472" s="537"/>
      <c r="E472" s="28"/>
      <c r="F472" s="26"/>
      <c r="G472" s="26"/>
      <c r="H472" s="99"/>
      <c r="I472" s="99"/>
      <c r="J472" s="99"/>
    </row>
    <row r="473" spans="1:10" ht="60" hidden="1">
      <c r="A473" s="27" t="s">
        <v>1078</v>
      </c>
      <c r="B473" s="23" t="s">
        <v>2058</v>
      </c>
      <c r="C473" s="26"/>
      <c r="D473" s="537"/>
      <c r="E473" s="28"/>
      <c r="F473" s="26"/>
      <c r="G473" s="26"/>
      <c r="H473" s="99"/>
      <c r="I473" s="99"/>
      <c r="J473" s="99"/>
    </row>
    <row r="474" spans="1:10" ht="45" hidden="1">
      <c r="A474" s="27" t="s">
        <v>1079</v>
      </c>
      <c r="B474" s="23" t="s">
        <v>2061</v>
      </c>
      <c r="C474" s="26"/>
      <c r="D474" s="537"/>
      <c r="E474" s="28"/>
      <c r="F474" s="26"/>
      <c r="G474" s="26"/>
      <c r="H474" s="99"/>
      <c r="I474" s="99"/>
      <c r="J474" s="99"/>
    </row>
    <row r="475" spans="1:10" ht="60" hidden="1">
      <c r="A475" s="27" t="s">
        <v>1080</v>
      </c>
      <c r="B475" s="23" t="s">
        <v>2067</v>
      </c>
      <c r="C475" s="26"/>
      <c r="D475" s="537"/>
      <c r="E475" s="28"/>
      <c r="F475" s="26"/>
      <c r="G475" s="26"/>
      <c r="H475" s="99"/>
      <c r="I475" s="99"/>
      <c r="J475" s="99"/>
    </row>
    <row r="476" spans="1:10" ht="60" hidden="1">
      <c r="A476" s="27" t="s">
        <v>1081</v>
      </c>
      <c r="B476" s="23" t="s">
        <v>6226</v>
      </c>
      <c r="C476" s="26"/>
      <c r="D476" s="537"/>
      <c r="E476" s="28"/>
      <c r="F476" s="26"/>
      <c r="G476" s="26"/>
      <c r="H476" s="99"/>
      <c r="I476" s="99"/>
      <c r="J476" s="99"/>
    </row>
    <row r="477" spans="1:10" ht="47.25" hidden="1">
      <c r="A477" s="27" t="s">
        <v>6224</v>
      </c>
      <c r="B477" s="116" t="s">
        <v>1082</v>
      </c>
      <c r="C477" s="26"/>
      <c r="D477" s="537"/>
      <c r="E477" s="28"/>
      <c r="F477" s="26"/>
      <c r="G477" s="26"/>
      <c r="H477" s="99"/>
      <c r="I477" s="99"/>
      <c r="J477" s="99"/>
    </row>
    <row r="478" spans="1:10" ht="40.15" customHeight="1">
      <c r="A478" s="256" t="s">
        <v>45</v>
      </c>
      <c r="B478" s="1156" t="s">
        <v>44</v>
      </c>
      <c r="C478" s="1087"/>
      <c r="D478" s="1087"/>
      <c r="E478" s="1087"/>
      <c r="F478" s="1087"/>
      <c r="G478" s="1157"/>
      <c r="H478" s="29">
        <f>SUM(D479:D494)</f>
        <v>20</v>
      </c>
      <c r="I478" s="29">
        <f>COUNT(D479:D494)*2</f>
        <v>20</v>
      </c>
    </row>
    <row r="479" spans="1:10" ht="31.5" hidden="1">
      <c r="A479" s="27" t="s">
        <v>1083</v>
      </c>
      <c r="B479" s="114" t="s">
        <v>1084</v>
      </c>
      <c r="C479" s="26"/>
      <c r="D479" s="537"/>
      <c r="E479" s="28"/>
      <c r="F479" s="26"/>
      <c r="G479" s="26"/>
      <c r="H479" s="99"/>
      <c r="I479" s="99"/>
      <c r="J479" s="99"/>
    </row>
    <row r="480" spans="1:10" ht="60">
      <c r="A480" s="18" t="s">
        <v>1085</v>
      </c>
      <c r="B480" s="30" t="s">
        <v>1086</v>
      </c>
      <c r="C480" s="30" t="s">
        <v>2751</v>
      </c>
      <c r="D480" s="618">
        <v>2</v>
      </c>
      <c r="E480" s="28" t="s">
        <v>540</v>
      </c>
      <c r="F480" s="30" t="s">
        <v>2752</v>
      </c>
      <c r="G480" s="53"/>
    </row>
    <row r="481" spans="1:10" ht="15">
      <c r="A481" s="18"/>
      <c r="B481" s="30"/>
      <c r="C481" s="30" t="s">
        <v>2753</v>
      </c>
      <c r="D481" s="618">
        <v>2</v>
      </c>
      <c r="E481" s="28" t="s">
        <v>540</v>
      </c>
      <c r="F481" s="30" t="s">
        <v>2754</v>
      </c>
      <c r="G481" s="53"/>
    </row>
    <row r="482" spans="1:10" ht="30">
      <c r="A482" s="18"/>
      <c r="B482" s="30"/>
      <c r="C482" s="30" t="s">
        <v>2755</v>
      </c>
      <c r="D482" s="618">
        <v>2</v>
      </c>
      <c r="E482" s="28" t="s">
        <v>540</v>
      </c>
      <c r="F482" s="26"/>
      <c r="G482" s="53"/>
    </row>
    <row r="483" spans="1:10" ht="45">
      <c r="A483" s="18"/>
      <c r="B483" s="30"/>
      <c r="C483" s="30" t="s">
        <v>2756</v>
      </c>
      <c r="D483" s="618">
        <v>2</v>
      </c>
      <c r="E483" s="28" t="s">
        <v>540</v>
      </c>
      <c r="F483" s="26"/>
      <c r="G483" s="53"/>
    </row>
    <row r="484" spans="1:10" ht="30">
      <c r="A484" s="18"/>
      <c r="B484" s="30"/>
      <c r="C484" s="30" t="s">
        <v>2757</v>
      </c>
      <c r="D484" s="618">
        <v>2</v>
      </c>
      <c r="E484" s="28" t="s">
        <v>540</v>
      </c>
      <c r="F484" s="26"/>
      <c r="G484" s="53"/>
    </row>
    <row r="485" spans="1:10" ht="31.5" hidden="1">
      <c r="A485" s="27" t="s">
        <v>1087</v>
      </c>
      <c r="B485" s="114" t="s">
        <v>1088</v>
      </c>
      <c r="C485" s="26"/>
      <c r="D485" s="537"/>
      <c r="E485" s="28"/>
      <c r="F485" s="26"/>
      <c r="G485" s="26"/>
      <c r="H485" s="99"/>
      <c r="I485" s="99"/>
      <c r="J485" s="99"/>
    </row>
    <row r="486" spans="1:10" ht="31.5" hidden="1">
      <c r="A486" s="27" t="s">
        <v>1089</v>
      </c>
      <c r="B486" s="114" t="s">
        <v>6227</v>
      </c>
      <c r="C486" s="26"/>
      <c r="D486" s="537"/>
      <c r="E486" s="28"/>
      <c r="F486" s="26"/>
      <c r="G486" s="26"/>
      <c r="H486" s="99"/>
      <c r="I486" s="99"/>
      <c r="J486" s="99"/>
    </row>
    <row r="487" spans="1:10" ht="31.5" hidden="1">
      <c r="A487" s="27" t="s">
        <v>1090</v>
      </c>
      <c r="B487" s="114" t="s">
        <v>6228</v>
      </c>
      <c r="C487" s="26"/>
      <c r="D487" s="537"/>
      <c r="E487" s="28"/>
      <c r="F487" s="26"/>
      <c r="G487" s="26"/>
      <c r="H487" s="99"/>
      <c r="I487" s="99"/>
      <c r="J487" s="99"/>
    </row>
    <row r="488" spans="1:10" ht="31.5" hidden="1">
      <c r="A488" s="27" t="s">
        <v>1092</v>
      </c>
      <c r="B488" s="19" t="s">
        <v>6229</v>
      </c>
      <c r="C488" s="26"/>
      <c r="D488" s="537"/>
      <c r="E488" s="28"/>
      <c r="F488" s="26"/>
      <c r="G488" s="26"/>
      <c r="H488" s="99"/>
      <c r="I488" s="99"/>
      <c r="J488" s="99"/>
    </row>
    <row r="489" spans="1:10" ht="47.25">
      <c r="A489" s="18" t="s">
        <v>1094</v>
      </c>
      <c r="B489" s="114" t="s">
        <v>1091</v>
      </c>
      <c r="C489" s="30" t="s">
        <v>2758</v>
      </c>
      <c r="D489" s="618">
        <v>2</v>
      </c>
      <c r="E489" s="28" t="s">
        <v>540</v>
      </c>
      <c r="F489" s="26"/>
      <c r="G489" s="53"/>
    </row>
    <row r="490" spans="1:10" ht="47.25">
      <c r="A490" s="18" t="s">
        <v>3447</v>
      </c>
      <c r="B490" s="114" t="s">
        <v>1093</v>
      </c>
      <c r="C490" s="30" t="s">
        <v>2759</v>
      </c>
      <c r="D490" s="618">
        <v>2</v>
      </c>
      <c r="E490" s="28" t="s">
        <v>648</v>
      </c>
      <c r="F490" s="26"/>
      <c r="G490" s="53"/>
    </row>
    <row r="491" spans="1:10">
      <c r="A491" s="18"/>
      <c r="B491" s="114"/>
      <c r="C491" s="30" t="s">
        <v>2760</v>
      </c>
      <c r="D491" s="618">
        <v>2</v>
      </c>
      <c r="E491" s="28" t="s">
        <v>648</v>
      </c>
      <c r="F491" s="26"/>
      <c r="G491" s="53"/>
    </row>
    <row r="492" spans="1:10" ht="30">
      <c r="A492" s="18"/>
      <c r="B492" s="114"/>
      <c r="C492" s="30" t="s">
        <v>2761</v>
      </c>
      <c r="D492" s="618">
        <v>2</v>
      </c>
      <c r="E492" s="28" t="s">
        <v>540</v>
      </c>
      <c r="F492" s="26" t="s">
        <v>2762</v>
      </c>
      <c r="G492" s="53"/>
    </row>
    <row r="493" spans="1:10" ht="31.5">
      <c r="A493" s="18" t="s">
        <v>3448</v>
      </c>
      <c r="B493" s="114" t="s">
        <v>1095</v>
      </c>
      <c r="C493" s="30" t="s">
        <v>2763</v>
      </c>
      <c r="D493" s="618">
        <v>2</v>
      </c>
      <c r="E493" s="28" t="s">
        <v>540</v>
      </c>
      <c r="F493" s="26"/>
      <c r="G493" s="53"/>
    </row>
    <row r="494" spans="1:10" ht="47.25" hidden="1">
      <c r="A494" s="27" t="s">
        <v>6231</v>
      </c>
      <c r="B494" s="19" t="s">
        <v>6232</v>
      </c>
      <c r="C494" s="30"/>
      <c r="D494" s="618"/>
      <c r="E494" s="28"/>
      <c r="F494" s="26"/>
      <c r="G494" s="53"/>
      <c r="H494" s="99"/>
      <c r="I494" s="99"/>
      <c r="J494" s="99"/>
    </row>
    <row r="495" spans="1:10" ht="40.15" hidden="1" customHeight="1">
      <c r="A495" s="255" t="s">
        <v>43</v>
      </c>
      <c r="B495" s="1156" t="s">
        <v>2070</v>
      </c>
      <c r="C495" s="1087"/>
      <c r="D495" s="1087"/>
      <c r="E495" s="1087"/>
      <c r="F495" s="1087"/>
      <c r="G495" s="1157"/>
      <c r="H495" s="99">
        <f>SUM(D496:D501)</f>
        <v>0</v>
      </c>
      <c r="I495" s="99">
        <f>COUNT(D496:D501)*2</f>
        <v>0</v>
      </c>
      <c r="J495" s="99"/>
    </row>
    <row r="496" spans="1:10" ht="31.5" hidden="1">
      <c r="A496" s="27" t="s">
        <v>1096</v>
      </c>
      <c r="B496" s="114" t="s">
        <v>1097</v>
      </c>
      <c r="C496" s="26"/>
      <c r="D496" s="537"/>
      <c r="E496" s="28"/>
      <c r="F496" s="26"/>
      <c r="G496" s="26"/>
      <c r="H496" s="99"/>
      <c r="I496" s="99"/>
      <c r="J496" s="99"/>
    </row>
    <row r="497" spans="1:10" ht="31.5" hidden="1">
      <c r="A497" s="27" t="s">
        <v>1098</v>
      </c>
      <c r="B497" s="114" t="s">
        <v>2071</v>
      </c>
      <c r="C497" s="26"/>
      <c r="D497" s="537"/>
      <c r="E497" s="28"/>
      <c r="F497" s="26"/>
      <c r="G497" s="26"/>
      <c r="H497" s="99"/>
      <c r="I497" s="99"/>
      <c r="J497" s="99"/>
    </row>
    <row r="498" spans="1:10" ht="31.5" hidden="1">
      <c r="A498" s="27" t="s">
        <v>1100</v>
      </c>
      <c r="B498" s="114" t="s">
        <v>2072</v>
      </c>
      <c r="C498" s="26"/>
      <c r="D498" s="537"/>
      <c r="E498" s="28"/>
      <c r="F498" s="26"/>
      <c r="G498" s="26"/>
      <c r="H498" s="99"/>
      <c r="I498" s="99"/>
      <c r="J498" s="99"/>
    </row>
    <row r="499" spans="1:10" ht="47.25" hidden="1">
      <c r="A499" s="27" t="s">
        <v>1102</v>
      </c>
      <c r="B499" s="114" t="s">
        <v>2073</v>
      </c>
      <c r="C499" s="26"/>
      <c r="D499" s="537"/>
      <c r="E499" s="28"/>
      <c r="F499" s="26"/>
      <c r="G499" s="26"/>
      <c r="H499" s="99"/>
      <c r="I499" s="99"/>
      <c r="J499" s="99"/>
    </row>
    <row r="500" spans="1:10" ht="47.25" hidden="1">
      <c r="A500" s="27" t="s">
        <v>1104</v>
      </c>
      <c r="B500" s="114" t="s">
        <v>2074</v>
      </c>
      <c r="C500" s="26"/>
      <c r="D500" s="537"/>
      <c r="E500" s="28"/>
      <c r="F500" s="26"/>
      <c r="G500" s="26"/>
      <c r="H500" s="99"/>
      <c r="I500" s="99"/>
      <c r="J500" s="99"/>
    </row>
    <row r="501" spans="1:10" ht="47.25" hidden="1">
      <c r="A501" s="27" t="s">
        <v>1106</v>
      </c>
      <c r="B501" s="114" t="s">
        <v>2075</v>
      </c>
      <c r="C501" s="26"/>
      <c r="D501" s="537"/>
      <c r="E501" s="28"/>
      <c r="F501" s="26"/>
      <c r="G501" s="26"/>
      <c r="H501" s="99"/>
      <c r="I501" s="99"/>
      <c r="J501" s="99"/>
    </row>
    <row r="502" spans="1:10" ht="40.15" hidden="1" customHeight="1">
      <c r="A502" s="255" t="s">
        <v>41</v>
      </c>
      <c r="B502" s="1156" t="s">
        <v>2076</v>
      </c>
      <c r="C502" s="1087"/>
      <c r="D502" s="1087"/>
      <c r="E502" s="1087"/>
      <c r="F502" s="1087"/>
      <c r="G502" s="1157"/>
      <c r="H502" s="99">
        <f>SUM(D503:D506)</f>
        <v>0</v>
      </c>
      <c r="I502" s="99">
        <f>COUNT(D503:D506)*2</f>
        <v>0</v>
      </c>
      <c r="J502" s="99"/>
    </row>
    <row r="503" spans="1:10" ht="31.5" hidden="1">
      <c r="A503" s="27" t="s">
        <v>1108</v>
      </c>
      <c r="B503" s="114" t="s">
        <v>2077</v>
      </c>
      <c r="C503" s="26"/>
      <c r="D503" s="537"/>
      <c r="E503" s="28"/>
      <c r="F503" s="26"/>
      <c r="G503" s="26"/>
      <c r="H503" s="99"/>
      <c r="I503" s="99"/>
      <c r="J503" s="99"/>
    </row>
    <row r="504" spans="1:10" ht="31.5" hidden="1">
      <c r="A504" s="27" t="s">
        <v>1110</v>
      </c>
      <c r="B504" s="114" t="s">
        <v>2078</v>
      </c>
      <c r="C504" s="26"/>
      <c r="D504" s="537"/>
      <c r="E504" s="28"/>
      <c r="F504" s="26"/>
      <c r="G504" s="26"/>
      <c r="H504" s="99"/>
      <c r="I504" s="99"/>
      <c r="J504" s="99"/>
    </row>
    <row r="505" spans="1:10" ht="31.5" hidden="1">
      <c r="A505" s="27" t="s">
        <v>1112</v>
      </c>
      <c r="B505" s="114" t="s">
        <v>2079</v>
      </c>
      <c r="C505" s="26"/>
      <c r="D505" s="537"/>
      <c r="E505" s="28"/>
      <c r="F505" s="26"/>
      <c r="G505" s="26"/>
      <c r="H505" s="99"/>
      <c r="I505" s="99"/>
      <c r="J505" s="99"/>
    </row>
    <row r="506" spans="1:10" ht="31.5" hidden="1">
      <c r="A506" s="27" t="s">
        <v>1114</v>
      </c>
      <c r="B506" s="114" t="s">
        <v>2080</v>
      </c>
      <c r="C506" s="26"/>
      <c r="D506" s="537"/>
      <c r="E506" s="28"/>
      <c r="F506" s="26"/>
      <c r="G506" s="26"/>
      <c r="H506" s="99"/>
      <c r="I506" s="99"/>
      <c r="J506" s="99"/>
    </row>
    <row r="507" spans="1:10" ht="27" hidden="1" customHeight="1">
      <c r="A507" s="27" t="s">
        <v>2423</v>
      </c>
      <c r="B507" s="928" t="s">
        <v>6538</v>
      </c>
      <c r="C507" s="929"/>
      <c r="D507" s="929"/>
      <c r="E507" s="929"/>
      <c r="F507" s="929"/>
      <c r="G507" s="929"/>
      <c r="H507" s="99"/>
      <c r="I507" s="99"/>
      <c r="J507" s="99"/>
    </row>
    <row r="508" spans="1:10" ht="40.15" hidden="1" customHeight="1">
      <c r="A508" s="255" t="s">
        <v>39</v>
      </c>
      <c r="B508" s="1156" t="s">
        <v>2081</v>
      </c>
      <c r="C508" s="1087"/>
      <c r="D508" s="1087"/>
      <c r="E508" s="1087"/>
      <c r="F508" s="1087"/>
      <c r="G508" s="1157"/>
      <c r="H508" s="99">
        <f>SUM(D509:D518)</f>
        <v>0</v>
      </c>
      <c r="I508" s="99">
        <f>COUNT(D509:D518)*2</f>
        <v>0</v>
      </c>
      <c r="J508" s="99"/>
    </row>
    <row r="509" spans="1:10" ht="63" hidden="1">
      <c r="A509" s="27" t="s">
        <v>1116</v>
      </c>
      <c r="B509" s="114" t="s">
        <v>293</v>
      </c>
      <c r="C509" s="26"/>
      <c r="D509" s="537"/>
      <c r="E509" s="28"/>
      <c r="F509" s="26"/>
      <c r="G509" s="26"/>
      <c r="H509" s="99"/>
      <c r="I509" s="99"/>
      <c r="J509" s="99"/>
    </row>
    <row r="510" spans="1:10" ht="47.25" hidden="1">
      <c r="A510" s="27" t="s">
        <v>1118</v>
      </c>
      <c r="B510" s="114" t="s">
        <v>295</v>
      </c>
      <c r="C510" s="26"/>
      <c r="D510" s="537"/>
      <c r="E510" s="28"/>
      <c r="F510" s="26"/>
      <c r="G510" s="26"/>
      <c r="H510" s="99"/>
      <c r="I510" s="99"/>
      <c r="J510" s="99"/>
    </row>
    <row r="511" spans="1:10" ht="47.25" hidden="1">
      <c r="A511" s="27" t="s">
        <v>1120</v>
      </c>
      <c r="B511" s="114" t="s">
        <v>297</v>
      </c>
      <c r="C511" s="26"/>
      <c r="D511" s="537"/>
      <c r="E511" s="28"/>
      <c r="F511" s="26"/>
      <c r="G511" s="26"/>
      <c r="H511" s="99"/>
      <c r="I511" s="99"/>
      <c r="J511" s="99"/>
    </row>
    <row r="512" spans="1:10" ht="47.25" hidden="1">
      <c r="A512" s="27" t="s">
        <v>1122</v>
      </c>
      <c r="B512" s="114" t="s">
        <v>299</v>
      </c>
      <c r="C512" s="26"/>
      <c r="D512" s="537"/>
      <c r="E512" s="28"/>
      <c r="F512" s="26"/>
      <c r="G512" s="26"/>
      <c r="H512" s="99"/>
      <c r="I512" s="99"/>
      <c r="J512" s="99"/>
    </row>
    <row r="513" spans="1:10" ht="47.25" hidden="1">
      <c r="A513" s="27" t="s">
        <v>1124</v>
      </c>
      <c r="B513" s="114" t="s">
        <v>2082</v>
      </c>
      <c r="C513" s="26"/>
      <c r="D513" s="537"/>
      <c r="E513" s="28"/>
      <c r="F513" s="26"/>
      <c r="G513" s="26"/>
      <c r="H513" s="99"/>
      <c r="I513" s="99"/>
      <c r="J513" s="99"/>
    </row>
    <row r="514" spans="1:10" ht="47.25" hidden="1">
      <c r="A514" s="27" t="s">
        <v>1126</v>
      </c>
      <c r="B514" s="114" t="s">
        <v>303</v>
      </c>
      <c r="C514" s="26"/>
      <c r="D514" s="537"/>
      <c r="E514" s="28"/>
      <c r="F514" s="26"/>
      <c r="G514" s="26"/>
      <c r="H514" s="99"/>
      <c r="I514" s="99"/>
      <c r="J514" s="99"/>
    </row>
    <row r="515" spans="1:10" ht="47.25" hidden="1">
      <c r="A515" s="27" t="s">
        <v>1128</v>
      </c>
      <c r="B515" s="114" t="s">
        <v>305</v>
      </c>
      <c r="C515" s="26"/>
      <c r="D515" s="537"/>
      <c r="E515" s="28"/>
      <c r="F515" s="26"/>
      <c r="G515" s="26"/>
      <c r="H515" s="99"/>
      <c r="I515" s="99"/>
      <c r="J515" s="99"/>
    </row>
    <row r="516" spans="1:10" ht="78.75" hidden="1">
      <c r="A516" s="27" t="s">
        <v>1130</v>
      </c>
      <c r="B516" s="114" t="s">
        <v>2083</v>
      </c>
      <c r="C516" s="26"/>
      <c r="D516" s="537"/>
      <c r="E516" s="28"/>
      <c r="F516" s="26"/>
      <c r="G516" s="26"/>
      <c r="H516" s="99"/>
      <c r="I516" s="99"/>
      <c r="J516" s="99"/>
    </row>
    <row r="517" spans="1:10" ht="47.25" hidden="1">
      <c r="A517" s="27" t="s">
        <v>1132</v>
      </c>
      <c r="B517" s="114" t="s">
        <v>2084</v>
      </c>
      <c r="C517" s="26"/>
      <c r="D517" s="537"/>
      <c r="E517" s="28"/>
      <c r="F517" s="26"/>
      <c r="G517" s="26"/>
      <c r="H517" s="99"/>
      <c r="I517" s="99"/>
      <c r="J517" s="99"/>
    </row>
    <row r="518" spans="1:10" ht="47.25" hidden="1">
      <c r="A518" s="27" t="s">
        <v>1134</v>
      </c>
      <c r="B518" s="114" t="s">
        <v>2085</v>
      </c>
      <c r="C518" s="262"/>
      <c r="D518" s="537"/>
      <c r="E518" s="28"/>
      <c r="F518" s="26"/>
      <c r="G518" s="26"/>
      <c r="H518" s="99"/>
      <c r="I518" s="99"/>
      <c r="J518" s="99"/>
    </row>
    <row r="519" spans="1:10" ht="18.75">
      <c r="A519" s="300"/>
      <c r="B519" s="995" t="s">
        <v>1136</v>
      </c>
      <c r="C519" s="995"/>
      <c r="D519" s="995"/>
      <c r="E519" s="995"/>
      <c r="F519" s="995"/>
      <c r="G519" s="995"/>
      <c r="H519" s="29">
        <f>H520+H528+H539+H544+H554+H565</f>
        <v>100</v>
      </c>
      <c r="I519" s="29">
        <f>I520+I528+I539+I544+I554+I565</f>
        <v>100</v>
      </c>
    </row>
    <row r="520" spans="1:10" ht="40.15" customHeight="1">
      <c r="A520" s="301" t="s">
        <v>2086</v>
      </c>
      <c r="B520" s="1156" t="s">
        <v>2087</v>
      </c>
      <c r="C520" s="1087"/>
      <c r="D520" s="1087"/>
      <c r="E520" s="1087"/>
      <c r="F520" s="1087"/>
      <c r="G520" s="1157"/>
      <c r="H520" s="29">
        <f>SUM(D521:D527)</f>
        <v>10</v>
      </c>
      <c r="I520" s="29">
        <f>COUNT(D521:D527)*2</f>
        <v>10</v>
      </c>
    </row>
    <row r="521" spans="1:10" ht="31.5" hidden="1">
      <c r="A521" s="79" t="s">
        <v>1137</v>
      </c>
      <c r="B521" s="114" t="s">
        <v>2088</v>
      </c>
      <c r="C521" s="66"/>
      <c r="D521" s="626"/>
      <c r="E521" s="22"/>
      <c r="F521" s="66"/>
      <c r="G521" s="66"/>
      <c r="H521" s="99"/>
      <c r="I521" s="99"/>
      <c r="J521" s="99"/>
    </row>
    <row r="522" spans="1:10" ht="63" hidden="1">
      <c r="A522" s="79" t="s">
        <v>2089</v>
      </c>
      <c r="B522" s="114" t="s">
        <v>2090</v>
      </c>
      <c r="C522" s="26"/>
      <c r="D522" s="537"/>
      <c r="E522" s="28"/>
      <c r="F522" s="26"/>
      <c r="G522" s="66"/>
      <c r="H522" s="99"/>
      <c r="I522" s="99"/>
      <c r="J522" s="99"/>
    </row>
    <row r="523" spans="1:10" ht="60">
      <c r="A523" s="182" t="s">
        <v>1143</v>
      </c>
      <c r="B523" s="114" t="s">
        <v>2093</v>
      </c>
      <c r="C523" s="25" t="s">
        <v>2568</v>
      </c>
      <c r="D523" s="627">
        <v>2</v>
      </c>
      <c r="E523" s="22" t="s">
        <v>540</v>
      </c>
      <c r="F523" s="25" t="s">
        <v>2569</v>
      </c>
      <c r="G523" s="183"/>
    </row>
    <row r="524" spans="1:10" ht="47.25">
      <c r="A524" s="182" t="s">
        <v>2094</v>
      </c>
      <c r="B524" s="114" t="s">
        <v>2095</v>
      </c>
      <c r="C524" s="23" t="s">
        <v>1147</v>
      </c>
      <c r="D524" s="627">
        <v>2</v>
      </c>
      <c r="E524" s="22" t="s">
        <v>540</v>
      </c>
      <c r="F524" s="25" t="s">
        <v>2570</v>
      </c>
      <c r="G524" s="183"/>
    </row>
    <row r="525" spans="1:10" ht="30">
      <c r="A525" s="182"/>
      <c r="B525" s="114"/>
      <c r="C525" s="23" t="s">
        <v>1149</v>
      </c>
      <c r="D525" s="627">
        <v>2</v>
      </c>
      <c r="E525" s="22" t="s">
        <v>540</v>
      </c>
      <c r="F525" s="22"/>
      <c r="G525" s="183"/>
    </row>
    <row r="526" spans="1:10" ht="47.25">
      <c r="A526" s="182" t="s">
        <v>2098</v>
      </c>
      <c r="B526" s="114" t="s">
        <v>2099</v>
      </c>
      <c r="C526" s="247" t="s">
        <v>1152</v>
      </c>
      <c r="D526" s="627">
        <v>2</v>
      </c>
      <c r="E526" s="22" t="s">
        <v>540</v>
      </c>
      <c r="F526" s="30" t="s">
        <v>1153</v>
      </c>
      <c r="G526" s="183"/>
    </row>
    <row r="527" spans="1:10" ht="31.5">
      <c r="A527" s="182" t="s">
        <v>1154</v>
      </c>
      <c r="B527" s="184" t="s">
        <v>2100</v>
      </c>
      <c r="C527" s="25" t="s">
        <v>1156</v>
      </c>
      <c r="D527" s="627">
        <v>2</v>
      </c>
      <c r="E527" s="22" t="s">
        <v>540</v>
      </c>
      <c r="F527" s="66"/>
      <c r="G527" s="183"/>
    </row>
    <row r="528" spans="1:10" ht="40.15" customHeight="1">
      <c r="A528" s="256" t="s">
        <v>2101</v>
      </c>
      <c r="B528" s="1156" t="s">
        <v>2102</v>
      </c>
      <c r="C528" s="1087"/>
      <c r="D528" s="1087"/>
      <c r="E528" s="1087"/>
      <c r="F528" s="1087"/>
      <c r="G528" s="1157"/>
      <c r="H528" s="29">
        <f>SUM(D529:D538)</f>
        <v>20</v>
      </c>
      <c r="I528" s="29">
        <f>COUNT(D529:D538)*2</f>
        <v>20</v>
      </c>
    </row>
    <row r="529" spans="1:9" ht="31.5">
      <c r="A529" s="182" t="s">
        <v>2103</v>
      </c>
      <c r="B529" s="114" t="s">
        <v>1158</v>
      </c>
      <c r="C529" s="23" t="s">
        <v>1159</v>
      </c>
      <c r="D529" s="622">
        <v>2</v>
      </c>
      <c r="E529" s="22" t="s">
        <v>341</v>
      </c>
      <c r="F529" s="50" t="s">
        <v>1160</v>
      </c>
      <c r="G529" s="183"/>
    </row>
    <row r="530" spans="1:9" ht="30">
      <c r="A530" s="182"/>
      <c r="B530" s="114"/>
      <c r="C530" s="23" t="s">
        <v>1161</v>
      </c>
      <c r="D530" s="622">
        <v>2</v>
      </c>
      <c r="E530" s="22" t="s">
        <v>379</v>
      </c>
      <c r="F530" s="50" t="s">
        <v>1162</v>
      </c>
      <c r="G530" s="183"/>
    </row>
    <row r="531" spans="1:9" ht="45">
      <c r="A531" s="182"/>
      <c r="B531" s="114"/>
      <c r="C531" s="23" t="s">
        <v>1163</v>
      </c>
      <c r="D531" s="622">
        <v>2</v>
      </c>
      <c r="E531" s="22" t="s">
        <v>379</v>
      </c>
      <c r="F531" s="50" t="s">
        <v>1164</v>
      </c>
      <c r="G531" s="183"/>
    </row>
    <row r="532" spans="1:9" ht="30">
      <c r="A532" s="182"/>
      <c r="B532" s="114"/>
      <c r="C532" s="23" t="s">
        <v>2571</v>
      </c>
      <c r="D532" s="622">
        <v>2</v>
      </c>
      <c r="E532" s="22" t="s">
        <v>379</v>
      </c>
      <c r="F532" s="50" t="s">
        <v>1166</v>
      </c>
      <c r="G532" s="183"/>
    </row>
    <row r="533" spans="1:9" ht="45">
      <c r="A533" s="182"/>
      <c r="B533" s="114"/>
      <c r="C533" s="23" t="s">
        <v>1167</v>
      </c>
      <c r="D533" s="622">
        <v>2</v>
      </c>
      <c r="E533" s="22" t="s">
        <v>341</v>
      </c>
      <c r="F533" s="50" t="s">
        <v>1168</v>
      </c>
      <c r="G533" s="183"/>
    </row>
    <row r="534" spans="1:9" ht="47.25">
      <c r="A534" s="182" t="s">
        <v>2109</v>
      </c>
      <c r="B534" s="114" t="s">
        <v>2110</v>
      </c>
      <c r="C534" s="23" t="s">
        <v>1171</v>
      </c>
      <c r="D534" s="622">
        <v>2</v>
      </c>
      <c r="E534" s="22" t="s">
        <v>271</v>
      </c>
      <c r="F534" s="50" t="s">
        <v>1172</v>
      </c>
      <c r="G534" s="183"/>
    </row>
    <row r="535" spans="1:9">
      <c r="A535" s="182"/>
      <c r="B535" s="114"/>
      <c r="C535" s="23" t="s">
        <v>1173</v>
      </c>
      <c r="D535" s="622">
        <v>2</v>
      </c>
      <c r="E535" s="22" t="s">
        <v>420</v>
      </c>
      <c r="F535" s="22"/>
      <c r="G535" s="183"/>
    </row>
    <row r="536" spans="1:9" ht="45">
      <c r="A536" s="182"/>
      <c r="B536" s="114"/>
      <c r="C536" s="42" t="s">
        <v>2764</v>
      </c>
      <c r="D536" s="622">
        <v>2</v>
      </c>
      <c r="E536" s="22" t="s">
        <v>680</v>
      </c>
      <c r="F536" s="50" t="s">
        <v>2765</v>
      </c>
      <c r="G536" s="183"/>
    </row>
    <row r="537" spans="1:9" ht="47.25">
      <c r="A537" s="182" t="s">
        <v>2113</v>
      </c>
      <c r="B537" s="114" t="s">
        <v>2114</v>
      </c>
      <c r="C537" s="23" t="s">
        <v>1176</v>
      </c>
      <c r="D537" s="622">
        <v>2</v>
      </c>
      <c r="E537" s="22" t="s">
        <v>341</v>
      </c>
      <c r="F537" s="22"/>
      <c r="G537" s="183"/>
    </row>
    <row r="538" spans="1:9" ht="45">
      <c r="A538" s="182"/>
      <c r="B538" s="114"/>
      <c r="C538" s="30" t="s">
        <v>2572</v>
      </c>
      <c r="D538" s="622">
        <v>2</v>
      </c>
      <c r="E538" s="28" t="s">
        <v>379</v>
      </c>
      <c r="F538" s="25" t="s">
        <v>2573</v>
      </c>
      <c r="G538" s="183"/>
    </row>
    <row r="539" spans="1:9" ht="40.15" customHeight="1">
      <c r="A539" s="256" t="s">
        <v>2119</v>
      </c>
      <c r="B539" s="1156" t="s">
        <v>2120</v>
      </c>
      <c r="C539" s="1087"/>
      <c r="D539" s="1087"/>
      <c r="E539" s="1087"/>
      <c r="F539" s="1087"/>
      <c r="G539" s="1157"/>
      <c r="H539" s="29">
        <f>SUM(D540:D543)</f>
        <v>8</v>
      </c>
      <c r="I539" s="29">
        <f>COUNT(D540:D543)*2</f>
        <v>8</v>
      </c>
    </row>
    <row r="540" spans="1:9" ht="47.25">
      <c r="A540" s="182" t="s">
        <v>2121</v>
      </c>
      <c r="B540" s="114" t="s">
        <v>2122</v>
      </c>
      <c r="C540" s="50" t="s">
        <v>1181</v>
      </c>
      <c r="D540" s="622">
        <v>2</v>
      </c>
      <c r="E540" s="22" t="s">
        <v>379</v>
      </c>
      <c r="F540" s="66"/>
      <c r="G540" s="183"/>
    </row>
    <row r="541" spans="1:9">
      <c r="A541" s="182"/>
      <c r="B541" s="191"/>
      <c r="C541" s="50" t="s">
        <v>1182</v>
      </c>
      <c r="D541" s="622">
        <v>2</v>
      </c>
      <c r="E541" s="22" t="s">
        <v>379</v>
      </c>
      <c r="F541" s="66"/>
      <c r="G541" s="183"/>
    </row>
    <row r="542" spans="1:9" ht="47.25">
      <c r="A542" s="182" t="s">
        <v>2133</v>
      </c>
      <c r="B542" s="114" t="s">
        <v>2134</v>
      </c>
      <c r="C542" s="25" t="s">
        <v>1186</v>
      </c>
      <c r="D542" s="622">
        <v>2</v>
      </c>
      <c r="E542" s="22" t="s">
        <v>379</v>
      </c>
      <c r="F542" s="66"/>
      <c r="G542" s="183"/>
    </row>
    <row r="543" spans="1:9" ht="30">
      <c r="A543" s="182"/>
      <c r="B543" s="114"/>
      <c r="C543" s="25" t="s">
        <v>1187</v>
      </c>
      <c r="D543" s="622">
        <v>2</v>
      </c>
      <c r="E543" s="22" t="s">
        <v>420</v>
      </c>
      <c r="F543" s="66"/>
      <c r="G543" s="183"/>
    </row>
    <row r="544" spans="1:9" ht="40.15" customHeight="1">
      <c r="A544" s="256" t="s">
        <v>2136</v>
      </c>
      <c r="B544" s="1156" t="s">
        <v>2137</v>
      </c>
      <c r="C544" s="1087"/>
      <c r="D544" s="1087"/>
      <c r="E544" s="1087"/>
      <c r="F544" s="1087"/>
      <c r="G544" s="1157"/>
      <c r="H544" s="29">
        <f>SUM(D545:D553)</f>
        <v>18</v>
      </c>
      <c r="I544" s="29">
        <f>COUNT(D545:D553)*2</f>
        <v>18</v>
      </c>
    </row>
    <row r="545" spans="1:10" ht="105">
      <c r="A545" s="182" t="s">
        <v>2138</v>
      </c>
      <c r="B545" s="30" t="s">
        <v>2139</v>
      </c>
      <c r="C545" s="20" t="s">
        <v>1190</v>
      </c>
      <c r="D545" s="627">
        <v>2</v>
      </c>
      <c r="E545" s="22" t="s">
        <v>271</v>
      </c>
      <c r="F545" s="50" t="s">
        <v>2574</v>
      </c>
      <c r="G545" s="183"/>
    </row>
    <row r="546" spans="1:10" ht="150">
      <c r="A546" s="182"/>
      <c r="B546" s="42"/>
      <c r="C546" s="25" t="s">
        <v>2575</v>
      </c>
      <c r="D546" s="627">
        <v>2</v>
      </c>
      <c r="E546" s="22" t="s">
        <v>271</v>
      </c>
      <c r="F546" s="50" t="s">
        <v>2576</v>
      </c>
      <c r="G546" s="183"/>
    </row>
    <row r="547" spans="1:10" ht="30">
      <c r="A547" s="182"/>
      <c r="B547" s="42"/>
      <c r="C547" s="30" t="s">
        <v>2577</v>
      </c>
      <c r="D547" s="627">
        <v>2</v>
      </c>
      <c r="E547" s="22" t="s">
        <v>271</v>
      </c>
      <c r="F547" s="26" t="s">
        <v>1195</v>
      </c>
      <c r="G547" s="183"/>
    </row>
    <row r="548" spans="1:10" ht="45">
      <c r="A548" s="182"/>
      <c r="B548" s="42"/>
      <c r="C548" s="30" t="s">
        <v>1196</v>
      </c>
      <c r="D548" s="627">
        <v>2</v>
      </c>
      <c r="E548" s="22" t="s">
        <v>271</v>
      </c>
      <c r="F548" s="25" t="s">
        <v>1197</v>
      </c>
      <c r="G548" s="183"/>
    </row>
    <row r="549" spans="1:10" ht="30">
      <c r="A549" s="182"/>
      <c r="B549" s="42"/>
      <c r="C549" s="25" t="s">
        <v>1198</v>
      </c>
      <c r="D549" s="627">
        <v>2</v>
      </c>
      <c r="E549" s="22" t="s">
        <v>271</v>
      </c>
      <c r="F549" s="50" t="s">
        <v>1199</v>
      </c>
      <c r="G549" s="183"/>
    </row>
    <row r="550" spans="1:10" ht="30">
      <c r="A550" s="182"/>
      <c r="B550" s="42"/>
      <c r="C550" s="303" t="s">
        <v>1200</v>
      </c>
      <c r="D550" s="627">
        <v>2</v>
      </c>
      <c r="E550" s="22" t="s">
        <v>271</v>
      </c>
      <c r="F550" s="50"/>
      <c r="G550" s="183"/>
    </row>
    <row r="551" spans="1:10" ht="60">
      <c r="A551" s="182" t="s">
        <v>2144</v>
      </c>
      <c r="B551" s="30" t="s">
        <v>2145</v>
      </c>
      <c r="C551" s="76" t="s">
        <v>2146</v>
      </c>
      <c r="D551" s="627">
        <v>2</v>
      </c>
      <c r="E551" s="304" t="s">
        <v>379</v>
      </c>
      <c r="F551" s="30" t="s">
        <v>2578</v>
      </c>
      <c r="G551" s="183"/>
    </row>
    <row r="552" spans="1:10" ht="45">
      <c r="A552" s="182"/>
      <c r="B552" s="90"/>
      <c r="C552" s="76" t="s">
        <v>1205</v>
      </c>
      <c r="D552" s="627">
        <v>2</v>
      </c>
      <c r="E552" s="304" t="s">
        <v>379</v>
      </c>
      <c r="F552" s="30" t="s">
        <v>1206</v>
      </c>
      <c r="G552" s="305"/>
    </row>
    <row r="553" spans="1:10" ht="30">
      <c r="A553" s="182"/>
      <c r="B553" s="90"/>
      <c r="C553" s="25" t="s">
        <v>1209</v>
      </c>
      <c r="D553" s="627">
        <v>2</v>
      </c>
      <c r="E553" s="304" t="s">
        <v>379</v>
      </c>
      <c r="F553" s="30"/>
      <c r="G553" s="305"/>
    </row>
    <row r="554" spans="1:10" ht="40.15" customHeight="1">
      <c r="A554" s="256" t="s">
        <v>2152</v>
      </c>
      <c r="B554" s="1156" t="s">
        <v>28</v>
      </c>
      <c r="C554" s="1087"/>
      <c r="D554" s="1087"/>
      <c r="E554" s="1087"/>
      <c r="F554" s="1087"/>
      <c r="G554" s="1157"/>
      <c r="H554" s="29">
        <f>SUM(D555:D564)</f>
        <v>16</v>
      </c>
      <c r="I554" s="29">
        <f>COUNT(D555:D564)*2</f>
        <v>16</v>
      </c>
    </row>
    <row r="555" spans="1:10" ht="30" hidden="1">
      <c r="A555" s="79" t="s">
        <v>2153</v>
      </c>
      <c r="B555" s="30" t="s">
        <v>1211</v>
      </c>
      <c r="C555" s="50"/>
      <c r="D555" s="626"/>
      <c r="E555" s="22"/>
      <c r="F555" s="66"/>
      <c r="G555" s="66"/>
      <c r="H555" s="99"/>
      <c r="I555" s="99"/>
      <c r="J555" s="99"/>
    </row>
    <row r="556" spans="1:10" ht="45">
      <c r="A556" s="182" t="s">
        <v>2155</v>
      </c>
      <c r="B556" s="30" t="s">
        <v>2156</v>
      </c>
      <c r="C556" s="23" t="s">
        <v>1215</v>
      </c>
      <c r="D556" s="627">
        <v>2</v>
      </c>
      <c r="E556" s="22" t="s">
        <v>379</v>
      </c>
      <c r="F556" s="25" t="s">
        <v>1216</v>
      </c>
      <c r="G556" s="183"/>
    </row>
    <row r="557" spans="1:10" ht="30">
      <c r="A557" s="182"/>
      <c r="B557" s="42"/>
      <c r="C557" s="23" t="s">
        <v>1217</v>
      </c>
      <c r="D557" s="627">
        <v>2</v>
      </c>
      <c r="E557" s="22" t="s">
        <v>379</v>
      </c>
      <c r="F557" s="25" t="s">
        <v>2579</v>
      </c>
      <c r="G557" s="183"/>
    </row>
    <row r="558" spans="1:10" ht="45">
      <c r="A558" s="182" t="s">
        <v>2159</v>
      </c>
      <c r="B558" s="30" t="s">
        <v>2160</v>
      </c>
      <c r="C558" s="23" t="s">
        <v>1221</v>
      </c>
      <c r="D558" s="627">
        <v>2</v>
      </c>
      <c r="E558" s="22" t="s">
        <v>540</v>
      </c>
      <c r="F558" s="22"/>
      <c r="G558" s="183"/>
    </row>
    <row r="559" spans="1:10" ht="30">
      <c r="A559" s="182"/>
      <c r="B559" s="42"/>
      <c r="C559" s="23" t="s">
        <v>2163</v>
      </c>
      <c r="D559" s="627">
        <v>2</v>
      </c>
      <c r="E559" s="22" t="s">
        <v>540</v>
      </c>
      <c r="F559" s="22"/>
      <c r="G559" s="183"/>
    </row>
    <row r="560" spans="1:10" ht="45">
      <c r="A560" s="182"/>
      <c r="B560" s="42"/>
      <c r="C560" s="30" t="s">
        <v>1223</v>
      </c>
      <c r="D560" s="627">
        <v>2</v>
      </c>
      <c r="E560" s="22" t="s">
        <v>540</v>
      </c>
      <c r="F560" s="22"/>
      <c r="G560" s="183"/>
    </row>
    <row r="561" spans="1:10" ht="30">
      <c r="A561" s="182"/>
      <c r="B561" s="42"/>
      <c r="C561" s="23" t="s">
        <v>1224</v>
      </c>
      <c r="D561" s="627">
        <v>2</v>
      </c>
      <c r="E561" s="22" t="s">
        <v>379</v>
      </c>
      <c r="F561" s="25" t="s">
        <v>1225</v>
      </c>
      <c r="G561" s="183"/>
    </row>
    <row r="562" spans="1:10" ht="45">
      <c r="A562" s="182"/>
      <c r="B562" s="42"/>
      <c r="C562" s="23" t="s">
        <v>1226</v>
      </c>
      <c r="D562" s="627">
        <v>2</v>
      </c>
      <c r="E562" s="22" t="s">
        <v>379</v>
      </c>
      <c r="F562" s="25" t="s">
        <v>1227</v>
      </c>
      <c r="G562" s="183"/>
    </row>
    <row r="563" spans="1:10" ht="45">
      <c r="A563" s="182" t="s">
        <v>2166</v>
      </c>
      <c r="B563" s="30" t="s">
        <v>2167</v>
      </c>
      <c r="C563" s="50" t="s">
        <v>2580</v>
      </c>
      <c r="D563" s="627">
        <v>2</v>
      </c>
      <c r="E563" s="22" t="s">
        <v>379</v>
      </c>
      <c r="F563" s="66"/>
      <c r="G563" s="183"/>
    </row>
    <row r="564" spans="1:10" ht="30" hidden="1">
      <c r="A564" s="79" t="s">
        <v>1232</v>
      </c>
      <c r="B564" s="30" t="s">
        <v>2168</v>
      </c>
      <c r="C564" s="66"/>
      <c r="D564" s="626"/>
      <c r="E564" s="22"/>
      <c r="F564" s="66"/>
      <c r="G564" s="66"/>
      <c r="H564" s="99"/>
      <c r="I564" s="99"/>
      <c r="J564" s="99"/>
    </row>
    <row r="565" spans="1:10" ht="40.15" customHeight="1">
      <c r="A565" s="256" t="s">
        <v>2169</v>
      </c>
      <c r="B565" s="1156" t="s">
        <v>2170</v>
      </c>
      <c r="C565" s="1087"/>
      <c r="D565" s="1087"/>
      <c r="E565" s="1087"/>
      <c r="F565" s="1087"/>
      <c r="G565" s="1157"/>
      <c r="H565" s="29">
        <f>SUM(D566:D579)</f>
        <v>28</v>
      </c>
      <c r="I565" s="29">
        <f>COUNT(D566:D579)*2</f>
        <v>28</v>
      </c>
    </row>
    <row r="566" spans="1:10" ht="63">
      <c r="A566" s="182" t="s">
        <v>2171</v>
      </c>
      <c r="B566" s="114" t="s">
        <v>2172</v>
      </c>
      <c r="C566" s="20" t="s">
        <v>3053</v>
      </c>
      <c r="D566" s="624">
        <v>2</v>
      </c>
      <c r="E566" s="71" t="s">
        <v>341</v>
      </c>
      <c r="F566" s="42" t="s">
        <v>3523</v>
      </c>
      <c r="G566" s="183"/>
    </row>
    <row r="567" spans="1:10" ht="30">
      <c r="A567" s="182"/>
      <c r="B567" s="191"/>
      <c r="C567" s="25" t="s">
        <v>6669</v>
      </c>
      <c r="D567" s="624">
        <v>2</v>
      </c>
      <c r="E567" s="71" t="s">
        <v>341</v>
      </c>
      <c r="F567" s="236"/>
      <c r="G567" s="183"/>
    </row>
    <row r="568" spans="1:10" ht="105">
      <c r="A568" s="182"/>
      <c r="B568" s="191"/>
      <c r="C568" s="25" t="s">
        <v>6668</v>
      </c>
      <c r="D568" s="624">
        <v>2</v>
      </c>
      <c r="E568" s="71" t="s">
        <v>379</v>
      </c>
      <c r="F568" s="25" t="s">
        <v>6679</v>
      </c>
      <c r="G568" s="183"/>
    </row>
    <row r="569" spans="1:10" ht="90">
      <c r="A569" s="182"/>
      <c r="B569" s="191"/>
      <c r="C569" s="25" t="s">
        <v>2175</v>
      </c>
      <c r="D569" s="624">
        <v>2</v>
      </c>
      <c r="E569" s="71" t="s">
        <v>341</v>
      </c>
      <c r="F569" s="25" t="s">
        <v>6678</v>
      </c>
      <c r="G569" s="183"/>
    </row>
    <row r="570" spans="1:10" ht="45">
      <c r="A570" s="182"/>
      <c r="B570" s="191"/>
      <c r="C570" s="20" t="s">
        <v>1237</v>
      </c>
      <c r="D570" s="624">
        <v>2</v>
      </c>
      <c r="E570" s="71" t="s">
        <v>341</v>
      </c>
      <c r="F570" s="42" t="s">
        <v>3524</v>
      </c>
      <c r="G570" s="183"/>
    </row>
    <row r="571" spans="1:10" ht="30">
      <c r="A571" s="182"/>
      <c r="B571" s="191"/>
      <c r="C571" s="23" t="s">
        <v>1238</v>
      </c>
      <c r="D571" s="624">
        <v>2</v>
      </c>
      <c r="E571" s="71"/>
      <c r="F571" s="236"/>
      <c r="G571" s="183"/>
    </row>
    <row r="572" spans="1:10" ht="31.5">
      <c r="A572" s="182" t="s">
        <v>2176</v>
      </c>
      <c r="B572" s="114" t="s">
        <v>2177</v>
      </c>
      <c r="C572" s="23" t="s">
        <v>1241</v>
      </c>
      <c r="D572" s="629">
        <v>2</v>
      </c>
      <c r="E572" s="31" t="s">
        <v>341</v>
      </c>
      <c r="F572" s="20" t="s">
        <v>6676</v>
      </c>
      <c r="G572" s="183"/>
    </row>
    <row r="573" spans="1:10" ht="135">
      <c r="A573" s="182"/>
      <c r="B573" s="191"/>
      <c r="C573" s="23" t="s">
        <v>6671</v>
      </c>
      <c r="D573" s="52">
        <v>2</v>
      </c>
      <c r="E573" s="31" t="s">
        <v>341</v>
      </c>
      <c r="F573" s="20" t="s">
        <v>6677</v>
      </c>
      <c r="G573" s="183"/>
    </row>
    <row r="574" spans="1:10" ht="30">
      <c r="A574" s="182"/>
      <c r="B574" s="191"/>
      <c r="C574" s="23" t="s">
        <v>1243</v>
      </c>
      <c r="D574" s="52">
        <v>2</v>
      </c>
      <c r="E574" s="31" t="s">
        <v>271</v>
      </c>
      <c r="F574" s="20" t="s">
        <v>1244</v>
      </c>
      <c r="G574" s="183"/>
    </row>
    <row r="575" spans="1:10" ht="45">
      <c r="A575" s="182"/>
      <c r="B575" s="191"/>
      <c r="C575" s="23" t="s">
        <v>1245</v>
      </c>
      <c r="D575" s="52">
        <v>2</v>
      </c>
      <c r="E575" s="31" t="s">
        <v>420</v>
      </c>
      <c r="F575" s="20" t="s">
        <v>1246</v>
      </c>
      <c r="G575" s="183"/>
    </row>
    <row r="576" spans="1:10" ht="60">
      <c r="A576" s="182"/>
      <c r="B576" s="191"/>
      <c r="C576" s="23" t="s">
        <v>6672</v>
      </c>
      <c r="D576" s="52">
        <v>2</v>
      </c>
      <c r="E576" s="22" t="s">
        <v>341</v>
      </c>
      <c r="F576" s="30" t="s">
        <v>6675</v>
      </c>
      <c r="G576" s="183"/>
    </row>
    <row r="577" spans="1:10" ht="47.25">
      <c r="A577" s="182" t="s">
        <v>2181</v>
      </c>
      <c r="B577" s="114" t="s">
        <v>2182</v>
      </c>
      <c r="C577" s="549" t="s">
        <v>1249</v>
      </c>
      <c r="D577" s="624">
        <v>2</v>
      </c>
      <c r="E577" s="273" t="s">
        <v>271</v>
      </c>
      <c r="F577" s="66"/>
      <c r="G577" s="183"/>
    </row>
    <row r="578" spans="1:10" ht="45">
      <c r="A578" s="307"/>
      <c r="B578" s="26"/>
      <c r="C578" s="551" t="s">
        <v>1251</v>
      </c>
      <c r="D578" s="624">
        <v>2</v>
      </c>
      <c r="E578" s="71"/>
      <c r="F578" s="66"/>
      <c r="G578" s="183"/>
    </row>
    <row r="579" spans="1:10" ht="30">
      <c r="A579" s="178"/>
      <c r="B579" s="26"/>
      <c r="C579" s="552" t="s">
        <v>6670</v>
      </c>
      <c r="D579" s="624">
        <v>2</v>
      </c>
      <c r="E579" s="71" t="s">
        <v>540</v>
      </c>
      <c r="F579" s="66"/>
      <c r="G579" s="183"/>
    </row>
    <row r="580" spans="1:10" ht="18.75">
      <c r="A580" s="300"/>
      <c r="B580" s="995" t="s">
        <v>2184</v>
      </c>
      <c r="C580" s="995"/>
      <c r="D580" s="995"/>
      <c r="E580" s="995"/>
      <c r="F580" s="995"/>
      <c r="G580" s="995"/>
      <c r="H580" s="29">
        <f>H581+H584+H588+H592+H607+H611+H617+H625+H629+H636</f>
        <v>66</v>
      </c>
      <c r="I580" s="29">
        <f>I581+I584+I588+I592+I607+I611+I617+I625+I629+I636</f>
        <v>66</v>
      </c>
    </row>
    <row r="581" spans="1:10" ht="40.15" customHeight="1">
      <c r="A581" s="256" t="s">
        <v>25</v>
      </c>
      <c r="B581" s="1156" t="s">
        <v>24</v>
      </c>
      <c r="C581" s="1087"/>
      <c r="D581" s="1087"/>
      <c r="E581" s="1087"/>
      <c r="F581" s="1087"/>
      <c r="G581" s="1157"/>
      <c r="H581" s="29">
        <f>SUM(D582:D583)</f>
        <v>2</v>
      </c>
      <c r="I581" s="29">
        <f>COUNT(D582:D583)*2</f>
        <v>2</v>
      </c>
    </row>
    <row r="582" spans="1:10" ht="63">
      <c r="A582" s="43" t="s">
        <v>1254</v>
      </c>
      <c r="B582" s="114" t="s">
        <v>1255</v>
      </c>
      <c r="C582" s="74" t="s">
        <v>1256</v>
      </c>
      <c r="D582" s="618">
        <v>2</v>
      </c>
      <c r="E582" s="28" t="s">
        <v>540</v>
      </c>
      <c r="F582" s="26"/>
      <c r="G582" s="53"/>
    </row>
    <row r="583" spans="1:10" ht="37.5" hidden="1" customHeight="1">
      <c r="A583" s="68" t="s">
        <v>1257</v>
      </c>
      <c r="B583" s="30" t="s">
        <v>1258</v>
      </c>
      <c r="C583" s="26"/>
      <c r="D583" s="618"/>
      <c r="E583" s="28"/>
      <c r="F583" s="26"/>
      <c r="G583" s="26"/>
      <c r="H583" s="99"/>
      <c r="I583" s="99"/>
      <c r="J583" s="99"/>
    </row>
    <row r="584" spans="1:10" ht="40.15" customHeight="1">
      <c r="A584" s="256" t="s">
        <v>23</v>
      </c>
      <c r="B584" s="1156" t="s">
        <v>2187</v>
      </c>
      <c r="C584" s="1087"/>
      <c r="D584" s="1087"/>
      <c r="E584" s="1087"/>
      <c r="F584" s="1087"/>
      <c r="G584" s="1157"/>
      <c r="H584" s="29">
        <f>SUM(D585:D587)</f>
        <v>2</v>
      </c>
      <c r="I584" s="29">
        <f>COUNT(D585:D587)*2</f>
        <v>2</v>
      </c>
    </row>
    <row r="585" spans="1:10" ht="34.5" customHeight="1">
      <c r="A585" s="43" t="s">
        <v>1259</v>
      </c>
      <c r="B585" s="114" t="s">
        <v>2188</v>
      </c>
      <c r="C585" s="50" t="s">
        <v>2766</v>
      </c>
      <c r="D585" s="618">
        <v>2</v>
      </c>
      <c r="E585" s="28" t="s">
        <v>648</v>
      </c>
      <c r="F585" s="26"/>
      <c r="G585" s="53"/>
    </row>
    <row r="586" spans="1:10" ht="36.75" hidden="1" customHeight="1">
      <c r="A586" s="68" t="s">
        <v>1261</v>
      </c>
      <c r="B586" s="114" t="s">
        <v>2190</v>
      </c>
      <c r="C586" s="26"/>
      <c r="D586" s="618"/>
      <c r="E586" s="28"/>
      <c r="F586" s="26"/>
      <c r="G586" s="26"/>
      <c r="H586" s="99"/>
      <c r="I586" s="99"/>
      <c r="J586" s="99"/>
    </row>
    <row r="587" spans="1:10" ht="59.25" hidden="1" customHeight="1">
      <c r="A587" s="68" t="s">
        <v>1263</v>
      </c>
      <c r="B587" s="114" t="s">
        <v>2192</v>
      </c>
      <c r="C587" s="26"/>
      <c r="D587" s="618"/>
      <c r="E587" s="28"/>
      <c r="F587" s="26"/>
      <c r="G587" s="26"/>
      <c r="H587" s="99"/>
      <c r="I587" s="99"/>
      <c r="J587" s="99"/>
    </row>
    <row r="588" spans="1:10" ht="40.15" customHeight="1">
      <c r="A588" s="256" t="s">
        <v>2194</v>
      </c>
      <c r="B588" s="1156" t="s">
        <v>2195</v>
      </c>
      <c r="C588" s="1087"/>
      <c r="D588" s="1087"/>
      <c r="E588" s="1087"/>
      <c r="F588" s="1087"/>
      <c r="G588" s="1157"/>
      <c r="H588" s="29">
        <f>SUM(D589:D591)</f>
        <v>4</v>
      </c>
      <c r="I588" s="29">
        <f>COUNT(D589:D591)*2</f>
        <v>4</v>
      </c>
    </row>
    <row r="589" spans="1:10" ht="100.5" customHeight="1">
      <c r="A589" s="18" t="s">
        <v>2196</v>
      </c>
      <c r="B589" s="114" t="s">
        <v>2197</v>
      </c>
      <c r="C589" s="25" t="s">
        <v>2767</v>
      </c>
      <c r="D589" s="618">
        <v>2</v>
      </c>
      <c r="E589" s="28" t="s">
        <v>540</v>
      </c>
      <c r="F589" s="26"/>
      <c r="G589" s="53"/>
    </row>
    <row r="590" spans="1:10" ht="38.25" hidden="1" customHeight="1">
      <c r="A590" s="27" t="s">
        <v>2200</v>
      </c>
      <c r="B590" s="114" t="s">
        <v>2201</v>
      </c>
      <c r="C590" s="26"/>
      <c r="D590" s="618"/>
      <c r="E590" s="28"/>
      <c r="F590" s="26"/>
      <c r="G590" s="26"/>
      <c r="H590" s="99"/>
      <c r="I590" s="99"/>
      <c r="J590" s="99"/>
    </row>
    <row r="591" spans="1:10" ht="47.25">
      <c r="A591" s="18" t="s">
        <v>2202</v>
      </c>
      <c r="B591" s="160" t="s">
        <v>2203</v>
      </c>
      <c r="C591" s="191" t="s">
        <v>1274</v>
      </c>
      <c r="D591" s="618">
        <v>2</v>
      </c>
      <c r="E591" s="28" t="s">
        <v>540</v>
      </c>
      <c r="F591" s="191" t="s">
        <v>1275</v>
      </c>
      <c r="G591" s="53"/>
    </row>
    <row r="592" spans="1:10" ht="40.15" customHeight="1">
      <c r="A592" s="256" t="s">
        <v>2205</v>
      </c>
      <c r="B592" s="1156" t="s">
        <v>2206</v>
      </c>
      <c r="C592" s="1087"/>
      <c r="D592" s="1087"/>
      <c r="E592" s="1087"/>
      <c r="F592" s="1087"/>
      <c r="G592" s="1157"/>
      <c r="H592" s="29">
        <f>SUM(D593:D606)</f>
        <v>28</v>
      </c>
      <c r="I592" s="29">
        <f>COUNT(D593:D606)*2</f>
        <v>28</v>
      </c>
    </row>
    <row r="593" spans="1:9" ht="45">
      <c r="A593" s="18" t="s">
        <v>2207</v>
      </c>
      <c r="B593" s="114" t="s">
        <v>1277</v>
      </c>
      <c r="C593" s="123" t="s">
        <v>1278</v>
      </c>
      <c r="D593" s="618">
        <v>2</v>
      </c>
      <c r="E593" s="28" t="s">
        <v>648</v>
      </c>
      <c r="F593" s="26"/>
      <c r="G593" s="53"/>
    </row>
    <row r="594" spans="1:9" ht="30">
      <c r="A594" s="18"/>
      <c r="B594" s="191"/>
      <c r="C594" s="23" t="s">
        <v>1279</v>
      </c>
      <c r="D594" s="618">
        <v>2</v>
      </c>
      <c r="E594" s="28" t="s">
        <v>377</v>
      </c>
      <c r="F594" s="26"/>
      <c r="G594" s="53"/>
    </row>
    <row r="595" spans="1:9" ht="47.25">
      <c r="A595" s="18" t="s">
        <v>2210</v>
      </c>
      <c r="B595" s="114" t="s">
        <v>1281</v>
      </c>
      <c r="C595" s="50" t="s">
        <v>2768</v>
      </c>
      <c r="D595" s="618">
        <v>2</v>
      </c>
      <c r="E595" s="28" t="s">
        <v>648</v>
      </c>
      <c r="F595" s="26"/>
      <c r="G595" s="26"/>
    </row>
    <row r="596" spans="1:9" ht="45">
      <c r="A596" s="18"/>
      <c r="B596" s="114"/>
      <c r="C596" s="50" t="s">
        <v>2769</v>
      </c>
      <c r="D596" s="618">
        <v>2</v>
      </c>
      <c r="E596" s="28" t="s">
        <v>648</v>
      </c>
      <c r="F596" s="26"/>
      <c r="G596" s="26"/>
    </row>
    <row r="597" spans="1:9" ht="60">
      <c r="A597" s="18"/>
      <c r="B597" s="114"/>
      <c r="C597" s="118" t="s">
        <v>2586</v>
      </c>
      <c r="D597" s="618">
        <v>2</v>
      </c>
      <c r="E597" s="28" t="s">
        <v>648</v>
      </c>
      <c r="F597" s="30" t="s">
        <v>2770</v>
      </c>
      <c r="G597" s="26"/>
    </row>
    <row r="598" spans="1:9" ht="60">
      <c r="A598" s="18"/>
      <c r="B598" s="114"/>
      <c r="C598" s="118" t="s">
        <v>2588</v>
      </c>
      <c r="D598" s="618">
        <v>2</v>
      </c>
      <c r="E598" s="28" t="s">
        <v>648</v>
      </c>
      <c r="F598" s="30" t="s">
        <v>2771</v>
      </c>
      <c r="G598" s="26"/>
    </row>
    <row r="599" spans="1:9" ht="150">
      <c r="A599" s="18"/>
      <c r="B599" s="114"/>
      <c r="C599" s="118" t="s">
        <v>2590</v>
      </c>
      <c r="D599" s="618">
        <v>2</v>
      </c>
      <c r="E599" s="28" t="s">
        <v>648</v>
      </c>
      <c r="F599" s="30" t="s">
        <v>2772</v>
      </c>
      <c r="G599" s="26"/>
    </row>
    <row r="600" spans="1:9" ht="60">
      <c r="A600" s="18"/>
      <c r="B600" s="114"/>
      <c r="C600" s="118" t="s">
        <v>2217</v>
      </c>
      <c r="D600" s="618">
        <v>2</v>
      </c>
      <c r="E600" s="28" t="s">
        <v>648</v>
      </c>
      <c r="F600" s="30" t="s">
        <v>2773</v>
      </c>
      <c r="G600" s="26"/>
    </row>
    <row r="601" spans="1:9" ht="180">
      <c r="A601" s="18"/>
      <c r="B601" s="114"/>
      <c r="C601" s="118" t="s">
        <v>2219</v>
      </c>
      <c r="D601" s="618">
        <v>2</v>
      </c>
      <c r="E601" s="28" t="s">
        <v>648</v>
      </c>
      <c r="F601" s="30" t="s">
        <v>2774</v>
      </c>
      <c r="G601" s="26"/>
    </row>
    <row r="602" spans="1:9" ht="45">
      <c r="A602" s="18"/>
      <c r="B602" s="114"/>
      <c r="C602" s="118" t="s">
        <v>2594</v>
      </c>
      <c r="D602" s="618">
        <v>2</v>
      </c>
      <c r="E602" s="28" t="s">
        <v>648</v>
      </c>
      <c r="F602" s="30" t="s">
        <v>2775</v>
      </c>
      <c r="G602" s="26"/>
    </row>
    <row r="603" spans="1:9" ht="120">
      <c r="A603" s="18"/>
      <c r="B603" s="114"/>
      <c r="C603" s="118" t="s">
        <v>2223</v>
      </c>
      <c r="D603" s="618">
        <v>2</v>
      </c>
      <c r="E603" s="28" t="s">
        <v>648</v>
      </c>
      <c r="F603" s="30" t="s">
        <v>2776</v>
      </c>
      <c r="G603" s="53"/>
    </row>
    <row r="604" spans="1:9" ht="75">
      <c r="A604" s="18"/>
      <c r="B604" s="114"/>
      <c r="C604" s="118" t="s">
        <v>2597</v>
      </c>
      <c r="D604" s="618">
        <v>2</v>
      </c>
      <c r="E604" s="28" t="s">
        <v>648</v>
      </c>
      <c r="F604" s="30" t="s">
        <v>2777</v>
      </c>
      <c r="G604" s="53"/>
    </row>
    <row r="605" spans="1:9" ht="31.5">
      <c r="A605" s="18" t="s">
        <v>2227</v>
      </c>
      <c r="B605" s="114" t="s">
        <v>2228</v>
      </c>
      <c r="C605" s="50" t="s">
        <v>2608</v>
      </c>
      <c r="D605" s="618">
        <v>2</v>
      </c>
      <c r="E605" s="28" t="s">
        <v>540</v>
      </c>
      <c r="F605" s="26"/>
      <c r="G605" s="53"/>
    </row>
    <row r="606" spans="1:9" ht="45">
      <c r="A606" s="18" t="s">
        <v>2231</v>
      </c>
      <c r="B606" s="114" t="s">
        <v>1299</v>
      </c>
      <c r="C606" s="229" t="s">
        <v>1300</v>
      </c>
      <c r="D606" s="618">
        <v>2</v>
      </c>
      <c r="E606" s="28" t="s">
        <v>341</v>
      </c>
      <c r="F606" s="30" t="s">
        <v>2778</v>
      </c>
      <c r="G606" s="53"/>
    </row>
    <row r="607" spans="1:9" ht="40.15" customHeight="1">
      <c r="A607" s="256" t="s">
        <v>2238</v>
      </c>
      <c r="B607" s="1156" t="s">
        <v>2239</v>
      </c>
      <c r="C607" s="1087"/>
      <c r="D607" s="1087"/>
      <c r="E607" s="1087"/>
      <c r="F607" s="1087"/>
      <c r="G607" s="1157"/>
      <c r="H607" s="29">
        <f>SUM(D608:D610)</f>
        <v>6</v>
      </c>
      <c r="I607" s="29">
        <f>COUNT(D608:D610)*2</f>
        <v>6</v>
      </c>
    </row>
    <row r="608" spans="1:9" ht="31.5">
      <c r="A608" s="18" t="s">
        <v>2240</v>
      </c>
      <c r="B608" s="114" t="s">
        <v>2241</v>
      </c>
      <c r="C608" s="50" t="s">
        <v>1305</v>
      </c>
      <c r="D608" s="618">
        <v>2</v>
      </c>
      <c r="E608" s="28" t="s">
        <v>540</v>
      </c>
      <c r="F608" s="26"/>
      <c r="G608" s="53"/>
    </row>
    <row r="609" spans="1:10" ht="47.25">
      <c r="A609" s="18" t="s">
        <v>2243</v>
      </c>
      <c r="B609" s="114" t="s">
        <v>2610</v>
      </c>
      <c r="C609" s="25" t="s">
        <v>1308</v>
      </c>
      <c r="D609" s="618">
        <v>2</v>
      </c>
      <c r="E609" s="28" t="s">
        <v>540</v>
      </c>
      <c r="F609" s="26"/>
      <c r="G609" s="53"/>
    </row>
    <row r="610" spans="1:10" ht="31.5">
      <c r="A610" s="18" t="s">
        <v>1309</v>
      </c>
      <c r="B610" s="114" t="s">
        <v>2611</v>
      </c>
      <c r="C610" s="23" t="s">
        <v>1311</v>
      </c>
      <c r="D610" s="618">
        <v>2</v>
      </c>
      <c r="E610" s="28" t="s">
        <v>540</v>
      </c>
      <c r="F610" s="26"/>
      <c r="G610" s="53"/>
    </row>
    <row r="611" spans="1:10" ht="40.15" customHeight="1">
      <c r="A611" s="256" t="s">
        <v>2247</v>
      </c>
      <c r="B611" s="1156" t="s">
        <v>14</v>
      </c>
      <c r="C611" s="1087"/>
      <c r="D611" s="1087"/>
      <c r="E611" s="1087"/>
      <c r="F611" s="1087"/>
      <c r="G611" s="1157"/>
      <c r="H611" s="29">
        <f>SUM(D612:D616)</f>
        <v>10</v>
      </c>
      <c r="I611" s="29">
        <f>COUNT(D612:D616)*2</f>
        <v>10</v>
      </c>
    </row>
    <row r="612" spans="1:10" ht="60">
      <c r="A612" s="18" t="s">
        <v>2248</v>
      </c>
      <c r="B612" s="30" t="s">
        <v>2779</v>
      </c>
      <c r="C612" s="25" t="s">
        <v>1314</v>
      </c>
      <c r="D612" s="618">
        <v>2</v>
      </c>
      <c r="E612" s="28" t="s">
        <v>653</v>
      </c>
      <c r="F612" s="26"/>
      <c r="G612" s="53"/>
    </row>
    <row r="613" spans="1:10" ht="31.5">
      <c r="A613" s="18" t="s">
        <v>1315</v>
      </c>
      <c r="B613" s="114" t="s">
        <v>1316</v>
      </c>
      <c r="C613" s="25" t="s">
        <v>2780</v>
      </c>
      <c r="D613" s="618">
        <v>2</v>
      </c>
      <c r="E613" s="28" t="s">
        <v>653</v>
      </c>
      <c r="F613" s="26"/>
      <c r="G613" s="156" t="s">
        <v>2781</v>
      </c>
    </row>
    <row r="614" spans="1:10" ht="47.25">
      <c r="A614" s="18" t="s">
        <v>1320</v>
      </c>
      <c r="B614" s="160" t="s">
        <v>1321</v>
      </c>
      <c r="C614" s="123" t="s">
        <v>1322</v>
      </c>
      <c r="D614" s="618">
        <v>2</v>
      </c>
      <c r="E614" s="28" t="s">
        <v>653</v>
      </c>
      <c r="F614" s="26"/>
      <c r="G614" s="53"/>
    </row>
    <row r="615" spans="1:10" ht="47.25">
      <c r="A615" s="18" t="s">
        <v>2258</v>
      </c>
      <c r="B615" s="114" t="s">
        <v>1324</v>
      </c>
      <c r="C615" s="229" t="s">
        <v>1325</v>
      </c>
      <c r="D615" s="618">
        <v>2</v>
      </c>
      <c r="E615" s="28" t="s">
        <v>653</v>
      </c>
      <c r="F615" s="26"/>
      <c r="G615" s="53"/>
    </row>
    <row r="616" spans="1:10" ht="47.25">
      <c r="A616" s="18" t="s">
        <v>2260</v>
      </c>
      <c r="B616" s="114" t="s">
        <v>1327</v>
      </c>
      <c r="C616" s="50" t="s">
        <v>2262</v>
      </c>
      <c r="D616" s="618">
        <v>2</v>
      </c>
      <c r="E616" s="26" t="s">
        <v>653</v>
      </c>
      <c r="F616" s="26" t="s">
        <v>2614</v>
      </c>
      <c r="G616" s="53"/>
    </row>
    <row r="617" spans="1:10" ht="46.5" customHeight="1">
      <c r="A617" s="256" t="s">
        <v>2264</v>
      </c>
      <c r="B617" s="916" t="s">
        <v>1329</v>
      </c>
      <c r="C617" s="923"/>
      <c r="D617" s="923"/>
      <c r="E617" s="923"/>
      <c r="F617" s="923"/>
      <c r="G617" s="924"/>
      <c r="H617" s="29">
        <f>SUM(D618:D624)</f>
        <v>6</v>
      </c>
      <c r="I617" s="29">
        <f>COUNT(D618:D624)*2</f>
        <v>6</v>
      </c>
    </row>
    <row r="618" spans="1:10" ht="165" hidden="1">
      <c r="A618" s="27" t="s">
        <v>1330</v>
      </c>
      <c r="B618" s="50" t="s">
        <v>1332</v>
      </c>
      <c r="C618" s="50" t="s">
        <v>1333</v>
      </c>
      <c r="D618" s="544"/>
      <c r="E618" s="26" t="s">
        <v>540</v>
      </c>
      <c r="F618" s="91" t="s">
        <v>1334</v>
      </c>
      <c r="G618" s="26"/>
      <c r="H618" s="99"/>
      <c r="I618" s="99"/>
      <c r="J618" s="99"/>
    </row>
    <row r="619" spans="1:10" ht="90" hidden="1">
      <c r="A619" s="27" t="s">
        <v>1335</v>
      </c>
      <c r="B619" s="50" t="s">
        <v>1336</v>
      </c>
      <c r="C619" s="50" t="s">
        <v>1337</v>
      </c>
      <c r="D619" s="544"/>
      <c r="E619" s="26" t="s">
        <v>540</v>
      </c>
      <c r="F619" s="91" t="s">
        <v>1338</v>
      </c>
      <c r="G619" s="53"/>
      <c r="H619" s="99"/>
      <c r="I619" s="99"/>
      <c r="J619" s="99"/>
    </row>
    <row r="620" spans="1:10" ht="120" hidden="1">
      <c r="A620" s="27" t="s">
        <v>1339</v>
      </c>
      <c r="B620" s="50" t="s">
        <v>1340</v>
      </c>
      <c r="C620" s="50" t="s">
        <v>1341</v>
      </c>
      <c r="D620" s="544"/>
      <c r="E620" s="26" t="s">
        <v>540</v>
      </c>
      <c r="F620" s="91" t="s">
        <v>1342</v>
      </c>
      <c r="G620" s="53"/>
      <c r="H620" s="99"/>
      <c r="I620" s="99"/>
      <c r="J620" s="99"/>
    </row>
    <row r="621" spans="1:10" ht="120">
      <c r="A621" s="63" t="s">
        <v>1343</v>
      </c>
      <c r="B621" s="50" t="s">
        <v>1344</v>
      </c>
      <c r="C621" s="50" t="s">
        <v>1345</v>
      </c>
      <c r="D621" s="544">
        <v>2</v>
      </c>
      <c r="E621" s="26" t="s">
        <v>540</v>
      </c>
      <c r="F621" s="91" t="s">
        <v>1346</v>
      </c>
      <c r="G621" s="53"/>
    </row>
    <row r="622" spans="1:10" ht="90">
      <c r="A622" s="63" t="s">
        <v>1347</v>
      </c>
      <c r="B622" s="50" t="s">
        <v>1348</v>
      </c>
      <c r="C622" s="50" t="s">
        <v>1349</v>
      </c>
      <c r="D622" s="544">
        <v>2</v>
      </c>
      <c r="E622" s="26" t="s">
        <v>540</v>
      </c>
      <c r="F622" s="91" t="s">
        <v>1350</v>
      </c>
      <c r="G622" s="53"/>
    </row>
    <row r="623" spans="1:10" ht="105" hidden="1">
      <c r="A623" s="27" t="s">
        <v>1351</v>
      </c>
      <c r="B623" s="50" t="s">
        <v>1352</v>
      </c>
      <c r="C623" s="50" t="s">
        <v>1353</v>
      </c>
      <c r="D623" s="544"/>
      <c r="E623" s="26" t="s">
        <v>540</v>
      </c>
      <c r="F623" s="91" t="s">
        <v>1354</v>
      </c>
      <c r="G623" s="53"/>
      <c r="H623" s="99"/>
      <c r="I623" s="99"/>
      <c r="J623" s="99"/>
    </row>
    <row r="624" spans="1:10" ht="120">
      <c r="A624" s="63" t="s">
        <v>1355</v>
      </c>
      <c r="B624" s="50" t="s">
        <v>1356</v>
      </c>
      <c r="C624" s="50" t="s">
        <v>1357</v>
      </c>
      <c r="D624" s="544">
        <v>2</v>
      </c>
      <c r="E624" s="26" t="s">
        <v>540</v>
      </c>
      <c r="F624" s="91" t="s">
        <v>1358</v>
      </c>
      <c r="G624" s="53"/>
    </row>
    <row r="625" spans="1:10" ht="18.75">
      <c r="A625" s="256" t="s">
        <v>2267</v>
      </c>
      <c r="B625" s="1156" t="s">
        <v>2268</v>
      </c>
      <c r="C625" s="1087"/>
      <c r="D625" s="1087"/>
      <c r="E625" s="1087"/>
      <c r="F625" s="1087"/>
      <c r="G625" s="1157"/>
      <c r="H625" s="29">
        <f>SUM(D626:D628)</f>
        <v>6</v>
      </c>
      <c r="I625" s="29">
        <f>COUNT(D626:D628)*2</f>
        <v>6</v>
      </c>
    </row>
    <row r="626" spans="1:10" ht="31.5">
      <c r="A626" s="18" t="s">
        <v>2269</v>
      </c>
      <c r="B626" s="114" t="s">
        <v>2270</v>
      </c>
      <c r="C626" s="23" t="s">
        <v>1361</v>
      </c>
      <c r="D626" s="626">
        <v>2</v>
      </c>
      <c r="E626" s="28" t="s">
        <v>271</v>
      </c>
      <c r="F626" s="28" t="s">
        <v>1362</v>
      </c>
      <c r="G626" s="53"/>
    </row>
    <row r="627" spans="1:10" ht="30">
      <c r="A627" s="98"/>
      <c r="B627" s="191"/>
      <c r="C627" s="23" t="s">
        <v>1363</v>
      </c>
      <c r="D627" s="626">
        <v>2</v>
      </c>
      <c r="E627" s="28" t="s">
        <v>271</v>
      </c>
      <c r="F627" s="28" t="s">
        <v>1364</v>
      </c>
      <c r="G627" s="53"/>
    </row>
    <row r="628" spans="1:10" ht="31.5">
      <c r="A628" s="18" t="s">
        <v>2271</v>
      </c>
      <c r="B628" s="114" t="s">
        <v>2272</v>
      </c>
      <c r="C628" s="28" t="s">
        <v>2273</v>
      </c>
      <c r="D628" s="626">
        <v>2</v>
      </c>
      <c r="E628" s="34" t="s">
        <v>540</v>
      </c>
      <c r="F628" s="23" t="s">
        <v>1367</v>
      </c>
      <c r="G628" s="53"/>
    </row>
    <row r="629" spans="1:10" hidden="1">
      <c r="A629" s="92" t="s">
        <v>10</v>
      </c>
      <c r="B629" s="930" t="s">
        <v>1368</v>
      </c>
      <c r="C629" s="931"/>
      <c r="D629" s="931"/>
      <c r="E629" s="931"/>
      <c r="F629" s="931"/>
      <c r="G629" s="935"/>
      <c r="H629" s="99">
        <f>SUM(D630:D635)</f>
        <v>0</v>
      </c>
      <c r="I629" s="99">
        <f>COUNT(D630:D635)</f>
        <v>0</v>
      </c>
      <c r="J629" s="99"/>
    </row>
    <row r="630" spans="1:10" ht="45" hidden="1">
      <c r="A630" s="92" t="s">
        <v>1369</v>
      </c>
      <c r="B630" s="50" t="s">
        <v>1370</v>
      </c>
      <c r="C630" s="28"/>
      <c r="D630" s="626"/>
      <c r="E630" s="28"/>
      <c r="F630" s="23"/>
      <c r="G630" s="53"/>
      <c r="H630" s="99"/>
      <c r="I630" s="99"/>
      <c r="J630" s="99"/>
    </row>
    <row r="631" spans="1:10" ht="60" hidden="1">
      <c r="A631" s="92" t="s">
        <v>1371</v>
      </c>
      <c r="B631" s="50" t="s">
        <v>1372</v>
      </c>
      <c r="C631" s="28"/>
      <c r="D631" s="626"/>
      <c r="E631" s="28"/>
      <c r="F631" s="23"/>
      <c r="G631" s="53"/>
      <c r="H631" s="99"/>
      <c r="I631" s="99"/>
      <c r="J631" s="99"/>
    </row>
    <row r="632" spans="1:10" ht="45" hidden="1">
      <c r="A632" s="92" t="s">
        <v>1373</v>
      </c>
      <c r="B632" s="50" t="s">
        <v>1374</v>
      </c>
      <c r="C632" s="28"/>
      <c r="D632" s="626"/>
      <c r="E632" s="28"/>
      <c r="F632" s="23"/>
      <c r="G632" s="53"/>
      <c r="H632" s="99"/>
      <c r="I632" s="99"/>
      <c r="J632" s="99"/>
    </row>
    <row r="633" spans="1:10" ht="75" hidden="1">
      <c r="A633" s="92" t="s">
        <v>1375</v>
      </c>
      <c r="B633" s="50" t="s">
        <v>1376</v>
      </c>
      <c r="C633" s="28"/>
      <c r="D633" s="626"/>
      <c r="E633" s="28"/>
      <c r="F633" s="23"/>
      <c r="G633" s="53"/>
      <c r="H633" s="99"/>
      <c r="I633" s="99"/>
      <c r="J633" s="99"/>
    </row>
    <row r="634" spans="1:10" ht="30" hidden="1">
      <c r="A634" s="92" t="s">
        <v>1377</v>
      </c>
      <c r="B634" s="50" t="s">
        <v>1378</v>
      </c>
      <c r="C634" s="28"/>
      <c r="D634" s="626"/>
      <c r="E634" s="28"/>
      <c r="F634" s="23"/>
      <c r="G634" s="53"/>
      <c r="H634" s="99"/>
      <c r="I634" s="99"/>
      <c r="J634" s="99"/>
    </row>
    <row r="635" spans="1:10" ht="30" hidden="1">
      <c r="A635" s="92" t="s">
        <v>1379</v>
      </c>
      <c r="B635" s="50" t="s">
        <v>1380</v>
      </c>
      <c r="C635" s="28"/>
      <c r="D635" s="626"/>
      <c r="E635" s="28"/>
      <c r="F635" s="23"/>
      <c r="G635" s="53"/>
      <c r="H635" s="99"/>
      <c r="I635" s="99"/>
      <c r="J635" s="99"/>
    </row>
    <row r="636" spans="1:10" ht="18.75">
      <c r="A636" s="60" t="s">
        <v>1381</v>
      </c>
      <c r="B636" s="1156" t="s">
        <v>8</v>
      </c>
      <c r="C636" s="1087"/>
      <c r="D636" s="1087"/>
      <c r="E636" s="1087"/>
      <c r="F636" s="1087"/>
      <c r="G636" s="1157"/>
      <c r="H636" s="29">
        <f>SUM(D637:D646)</f>
        <v>2</v>
      </c>
      <c r="I636" s="29">
        <f>COUNT(D637:D646)*2</f>
        <v>2</v>
      </c>
    </row>
    <row r="637" spans="1:10" ht="75" hidden="1">
      <c r="A637" s="92" t="s">
        <v>1382</v>
      </c>
      <c r="B637" s="50" t="s">
        <v>1383</v>
      </c>
      <c r="C637" s="308"/>
      <c r="D637" s="626"/>
      <c r="E637" s="308"/>
      <c r="F637" s="308"/>
      <c r="G637" s="308"/>
      <c r="H637" s="99"/>
      <c r="I637" s="99"/>
      <c r="J637" s="99"/>
    </row>
    <row r="638" spans="1:10" ht="60" hidden="1">
      <c r="A638" s="92" t="s">
        <v>1384</v>
      </c>
      <c r="B638" s="50" t="s">
        <v>1385</v>
      </c>
      <c r="C638" s="308"/>
      <c r="D638" s="626"/>
      <c r="E638" s="308"/>
      <c r="F638" s="308"/>
      <c r="G638" s="308"/>
      <c r="H638" s="99"/>
      <c r="I638" s="99"/>
      <c r="J638" s="99"/>
    </row>
    <row r="639" spans="1:10" ht="60" hidden="1">
      <c r="A639" s="92" t="s">
        <v>1386</v>
      </c>
      <c r="B639" s="50" t="s">
        <v>1387</v>
      </c>
      <c r="C639" s="308"/>
      <c r="D639" s="626"/>
      <c r="E639" s="308"/>
      <c r="F639" s="308"/>
      <c r="G639" s="308"/>
      <c r="H639" s="99"/>
      <c r="I639" s="99"/>
      <c r="J639" s="99"/>
    </row>
    <row r="640" spans="1:10" ht="45" hidden="1">
      <c r="A640" s="92" t="s">
        <v>1388</v>
      </c>
      <c r="B640" s="50" t="s">
        <v>1389</v>
      </c>
      <c r="C640" s="308"/>
      <c r="D640" s="626"/>
      <c r="E640" s="308"/>
      <c r="F640" s="308"/>
      <c r="G640" s="308"/>
      <c r="H640" s="99"/>
      <c r="I640" s="99"/>
      <c r="J640" s="99"/>
    </row>
    <row r="641" spans="1:10" ht="45" hidden="1">
      <c r="A641" s="92" t="s">
        <v>1390</v>
      </c>
      <c r="B641" s="50" t="s">
        <v>1391</v>
      </c>
      <c r="C641" s="308"/>
      <c r="D641" s="626"/>
      <c r="E641" s="308"/>
      <c r="F641" s="308"/>
      <c r="G641" s="308"/>
      <c r="H641" s="99"/>
      <c r="I641" s="99"/>
      <c r="J641" s="99"/>
    </row>
    <row r="642" spans="1:10" ht="75">
      <c r="A642" s="60" t="s">
        <v>1392</v>
      </c>
      <c r="B642" s="50" t="s">
        <v>2274</v>
      </c>
      <c r="C642" s="50" t="s">
        <v>1394</v>
      </c>
      <c r="D642" s="626">
        <v>2</v>
      </c>
      <c r="E642" s="34" t="s">
        <v>540</v>
      </c>
      <c r="F642" s="50" t="s">
        <v>2275</v>
      </c>
      <c r="G642" s="308"/>
    </row>
    <row r="643" spans="1:10" ht="75" hidden="1">
      <c r="A643" s="27" t="s">
        <v>1396</v>
      </c>
      <c r="B643" s="50" t="s">
        <v>1397</v>
      </c>
      <c r="C643" s="308"/>
      <c r="D643" s="626"/>
      <c r="E643" s="309"/>
      <c r="F643" s="308"/>
      <c r="G643" s="308"/>
      <c r="H643" s="99"/>
      <c r="I643" s="99"/>
      <c r="J643" s="99"/>
    </row>
    <row r="644" spans="1:10" ht="30" hidden="1">
      <c r="A644" s="27" t="s">
        <v>1398</v>
      </c>
      <c r="B644" s="50" t="s">
        <v>1399</v>
      </c>
      <c r="C644" s="308"/>
      <c r="D644" s="626"/>
      <c r="E644" s="308"/>
      <c r="F644" s="308"/>
      <c r="G644" s="308"/>
      <c r="H644" s="99"/>
      <c r="I644" s="99"/>
      <c r="J644" s="99"/>
    </row>
    <row r="645" spans="1:10" ht="30" hidden="1">
      <c r="A645" s="27" t="s">
        <v>1400</v>
      </c>
      <c r="B645" s="50" t="s">
        <v>1401</v>
      </c>
      <c r="C645" s="308"/>
      <c r="D645" s="626"/>
      <c r="E645" s="308"/>
      <c r="F645" s="308"/>
      <c r="G645" s="308"/>
      <c r="H645" s="99"/>
      <c r="I645" s="99"/>
      <c r="J645" s="99"/>
    </row>
    <row r="646" spans="1:10" ht="60" hidden="1">
      <c r="A646" s="27" t="s">
        <v>1402</v>
      </c>
      <c r="B646" s="50" t="s">
        <v>1403</v>
      </c>
      <c r="C646" s="26"/>
      <c r="D646" s="626"/>
      <c r="E646" s="26"/>
      <c r="F646" s="26"/>
      <c r="G646" s="21"/>
      <c r="H646" s="99"/>
      <c r="I646" s="99"/>
      <c r="J646" s="99"/>
    </row>
    <row r="647" spans="1:10" ht="18.75">
      <c r="A647" s="300"/>
      <c r="B647" s="995" t="s">
        <v>1404</v>
      </c>
      <c r="C647" s="995"/>
      <c r="D647" s="995"/>
      <c r="E647" s="995"/>
      <c r="F647" s="995"/>
      <c r="G647" s="995"/>
      <c r="H647" s="29">
        <f>H648+H656+H662+H671</f>
        <v>38</v>
      </c>
      <c r="I647" s="29">
        <f>I648+I656+I662+I671</f>
        <v>38</v>
      </c>
    </row>
    <row r="648" spans="1:10" ht="40.15" customHeight="1">
      <c r="A648" s="287" t="s">
        <v>2277</v>
      </c>
      <c r="B648" s="1156" t="s">
        <v>6</v>
      </c>
      <c r="C648" s="1087"/>
      <c r="D648" s="1087"/>
      <c r="E648" s="1087"/>
      <c r="F648" s="1087"/>
      <c r="G648" s="1157"/>
      <c r="H648" s="29">
        <f>SUM(D649:D655)</f>
        <v>12</v>
      </c>
      <c r="I648" s="29">
        <f>COUNT(D649:D655)*2</f>
        <v>12</v>
      </c>
    </row>
    <row r="649" spans="1:10" ht="30">
      <c r="A649" s="18" t="s">
        <v>2278</v>
      </c>
      <c r="B649" s="90" t="s">
        <v>1406</v>
      </c>
      <c r="C649" s="30" t="s">
        <v>2782</v>
      </c>
      <c r="D649" s="626">
        <v>2</v>
      </c>
      <c r="E649" s="22" t="s">
        <v>648</v>
      </c>
      <c r="F649" s="66"/>
      <c r="G649" s="183"/>
    </row>
    <row r="650" spans="1:10" ht="30">
      <c r="A650" s="18"/>
      <c r="B650" s="90"/>
      <c r="C650" s="229" t="s">
        <v>6640</v>
      </c>
      <c r="D650" s="626">
        <v>2</v>
      </c>
      <c r="E650" s="22" t="s">
        <v>648</v>
      </c>
      <c r="F650" s="66"/>
      <c r="G650" s="183"/>
    </row>
    <row r="651" spans="1:10" ht="30">
      <c r="A651" s="18"/>
      <c r="B651" s="90"/>
      <c r="C651" s="229" t="s">
        <v>6641</v>
      </c>
      <c r="D651" s="626">
        <v>2</v>
      </c>
      <c r="E651" s="22" t="s">
        <v>648</v>
      </c>
      <c r="F651" s="66"/>
      <c r="G651" s="183"/>
    </row>
    <row r="652" spans="1:10" ht="15">
      <c r="A652" s="18"/>
      <c r="B652" s="90"/>
      <c r="C652" s="229" t="s">
        <v>2783</v>
      </c>
      <c r="D652" s="626">
        <v>2</v>
      </c>
      <c r="E652" s="22" t="s">
        <v>648</v>
      </c>
      <c r="F652" s="66"/>
      <c r="G652" s="183"/>
    </row>
    <row r="653" spans="1:10" ht="15">
      <c r="A653" s="18"/>
      <c r="B653" s="90"/>
      <c r="C653" s="229" t="s">
        <v>2784</v>
      </c>
      <c r="D653" s="626">
        <v>2</v>
      </c>
      <c r="E653" s="22" t="s">
        <v>648</v>
      </c>
      <c r="F653" s="66"/>
      <c r="G653" s="183"/>
    </row>
    <row r="654" spans="1:10" ht="15">
      <c r="A654" s="18"/>
      <c r="B654" s="90"/>
      <c r="C654" s="229" t="s">
        <v>2785</v>
      </c>
      <c r="D654" s="626">
        <v>2</v>
      </c>
      <c r="E654" s="22" t="s">
        <v>648</v>
      </c>
      <c r="F654" s="66"/>
      <c r="G654" s="183"/>
    </row>
    <row r="655" spans="1:10" ht="45" hidden="1">
      <c r="A655" s="27" t="s">
        <v>2282</v>
      </c>
      <c r="B655" s="90" t="s">
        <v>2616</v>
      </c>
      <c r="C655" s="66"/>
      <c r="D655" s="626"/>
      <c r="E655" s="22"/>
      <c r="F655" s="66"/>
      <c r="G655" s="66"/>
      <c r="H655" s="99"/>
      <c r="I655" s="99"/>
      <c r="J655" s="99"/>
    </row>
    <row r="656" spans="1:10" ht="40.15" customHeight="1">
      <c r="A656" s="287" t="s">
        <v>2284</v>
      </c>
      <c r="B656" s="1156" t="s">
        <v>4</v>
      </c>
      <c r="C656" s="1087"/>
      <c r="D656" s="1087"/>
      <c r="E656" s="1087"/>
      <c r="F656" s="1087"/>
      <c r="G656" s="1157"/>
      <c r="H656" s="29">
        <f>SUM(D657:D661)</f>
        <v>8</v>
      </c>
      <c r="I656" s="29">
        <f>COUNT(D657:D661)*2</f>
        <v>8</v>
      </c>
    </row>
    <row r="657" spans="1:10" ht="30">
      <c r="A657" s="18" t="s">
        <v>2285</v>
      </c>
      <c r="B657" s="90" t="s">
        <v>1420</v>
      </c>
      <c r="C657" s="161" t="s">
        <v>2617</v>
      </c>
      <c r="D657" s="626">
        <v>2</v>
      </c>
      <c r="E657" s="22" t="s">
        <v>648</v>
      </c>
      <c r="F657" s="66"/>
      <c r="G657" s="183"/>
    </row>
    <row r="658" spans="1:10" ht="15">
      <c r="A658" s="18"/>
      <c r="B658" s="90"/>
      <c r="C658" s="367" t="s">
        <v>2618</v>
      </c>
      <c r="D658" s="626">
        <v>2</v>
      </c>
      <c r="E658" s="22" t="s">
        <v>648</v>
      </c>
      <c r="F658" s="66"/>
      <c r="G658" s="183"/>
    </row>
    <row r="659" spans="1:10" ht="30">
      <c r="A659" s="18"/>
      <c r="B659" s="90"/>
      <c r="C659" s="246" t="s">
        <v>2786</v>
      </c>
      <c r="D659" s="626">
        <v>2</v>
      </c>
      <c r="E659" s="22" t="s">
        <v>648</v>
      </c>
      <c r="F659" s="66"/>
      <c r="G659" s="183"/>
    </row>
    <row r="660" spans="1:10" ht="15">
      <c r="A660" s="18"/>
      <c r="B660" s="90"/>
      <c r="C660" s="229" t="s">
        <v>2787</v>
      </c>
      <c r="D660" s="626">
        <v>2</v>
      </c>
      <c r="E660" s="22" t="s">
        <v>648</v>
      </c>
      <c r="F660" s="66"/>
      <c r="G660" s="183"/>
    </row>
    <row r="661" spans="1:10" ht="42" hidden="1" customHeight="1">
      <c r="A661" s="27" t="s">
        <v>1428</v>
      </c>
      <c r="B661" s="90" t="s">
        <v>2621</v>
      </c>
      <c r="C661" s="66"/>
      <c r="D661" s="626"/>
      <c r="E661" s="22"/>
      <c r="F661" s="66"/>
      <c r="G661" s="66"/>
      <c r="H661" s="99"/>
      <c r="I661" s="99"/>
      <c r="J661" s="99"/>
    </row>
    <row r="662" spans="1:10" ht="40.15" customHeight="1">
      <c r="A662" s="287" t="s">
        <v>2291</v>
      </c>
      <c r="B662" s="1156" t="s">
        <v>2</v>
      </c>
      <c r="C662" s="1087"/>
      <c r="D662" s="1087"/>
      <c r="E662" s="1087"/>
      <c r="F662" s="1087"/>
      <c r="G662" s="1157"/>
      <c r="H662" s="29">
        <f>SUM(D663:D670)</f>
        <v>14</v>
      </c>
      <c r="I662" s="29">
        <f>COUNT(D663:D670)*2</f>
        <v>14</v>
      </c>
    </row>
    <row r="663" spans="1:10" ht="30">
      <c r="A663" s="18" t="s">
        <v>2292</v>
      </c>
      <c r="B663" s="30" t="s">
        <v>1431</v>
      </c>
      <c r="C663" s="657" t="s">
        <v>2788</v>
      </c>
      <c r="D663" s="626">
        <v>2</v>
      </c>
      <c r="E663" s="22" t="s">
        <v>648</v>
      </c>
      <c r="F663" s="66"/>
      <c r="G663" s="183"/>
    </row>
    <row r="664" spans="1:10" ht="15">
      <c r="A664" s="18"/>
      <c r="B664" s="90"/>
      <c r="C664" s="161" t="s">
        <v>2789</v>
      </c>
      <c r="D664" s="626">
        <v>2</v>
      </c>
      <c r="E664" s="22" t="s">
        <v>648</v>
      </c>
      <c r="F664" s="66"/>
      <c r="G664" s="183"/>
    </row>
    <row r="665" spans="1:10" ht="15">
      <c r="A665" s="18"/>
      <c r="B665" s="90"/>
      <c r="C665" s="161" t="s">
        <v>2790</v>
      </c>
      <c r="D665" s="626">
        <v>2</v>
      </c>
      <c r="E665" s="22" t="s">
        <v>648</v>
      </c>
      <c r="F665" s="66"/>
      <c r="G665" s="183"/>
    </row>
    <row r="666" spans="1:10" ht="30">
      <c r="A666" s="18"/>
      <c r="B666" s="90"/>
      <c r="C666" s="161" t="s">
        <v>1432</v>
      </c>
      <c r="D666" s="626">
        <v>2</v>
      </c>
      <c r="E666" s="22" t="s">
        <v>648</v>
      </c>
      <c r="F666" s="66"/>
      <c r="G666" s="183"/>
    </row>
    <row r="667" spans="1:10" ht="30">
      <c r="A667" s="18"/>
      <c r="B667" s="90"/>
      <c r="C667" s="161" t="s">
        <v>2791</v>
      </c>
      <c r="D667" s="626">
        <v>2</v>
      </c>
      <c r="E667" s="22" t="s">
        <v>648</v>
      </c>
      <c r="F667" s="66"/>
      <c r="G667" s="183"/>
    </row>
    <row r="668" spans="1:10" ht="15">
      <c r="A668" s="18"/>
      <c r="B668" s="90"/>
      <c r="C668" s="229" t="s">
        <v>2626</v>
      </c>
      <c r="D668" s="626">
        <v>2</v>
      </c>
      <c r="E668" s="22" t="s">
        <v>648</v>
      </c>
      <c r="F668" s="50"/>
      <c r="G668" s="310"/>
    </row>
    <row r="669" spans="1:10" ht="15">
      <c r="A669" s="18"/>
      <c r="B669" s="90"/>
      <c r="C669" s="229" t="s">
        <v>2792</v>
      </c>
      <c r="D669" s="626">
        <v>2</v>
      </c>
      <c r="E669" s="22" t="s">
        <v>648</v>
      </c>
      <c r="F669" s="50"/>
      <c r="G669" s="310"/>
    </row>
    <row r="670" spans="1:10" ht="45" hidden="1">
      <c r="A670" s="27" t="s">
        <v>1435</v>
      </c>
      <c r="B670" s="90" t="s">
        <v>2627</v>
      </c>
      <c r="C670" s="66"/>
      <c r="D670" s="626"/>
      <c r="E670" s="22"/>
      <c r="F670" s="66"/>
      <c r="G670" s="66"/>
      <c r="H670" s="99"/>
      <c r="I670" s="99"/>
      <c r="J670" s="99"/>
    </row>
    <row r="671" spans="1:10" ht="40.15" customHeight="1">
      <c r="A671" s="287" t="s">
        <v>2308</v>
      </c>
      <c r="B671" s="1156" t="s">
        <v>0</v>
      </c>
      <c r="C671" s="1087"/>
      <c r="D671" s="1087"/>
      <c r="E671" s="1087"/>
      <c r="F671" s="1087"/>
      <c r="G671" s="1157"/>
      <c r="H671" s="29">
        <f>SUM(D672:D674)</f>
        <v>4</v>
      </c>
      <c r="I671" s="29">
        <f>COUNT(D672:D674)*2</f>
        <v>4</v>
      </c>
    </row>
    <row r="672" spans="1:10" ht="30">
      <c r="A672" s="18" t="s">
        <v>2310</v>
      </c>
      <c r="B672" s="90" t="s">
        <v>1438</v>
      </c>
      <c r="C672" s="30" t="s">
        <v>2628</v>
      </c>
      <c r="D672" s="626">
        <v>2</v>
      </c>
      <c r="E672" s="22" t="s">
        <v>648</v>
      </c>
      <c r="F672" s="66"/>
      <c r="G672" s="183"/>
    </row>
    <row r="673" spans="1:10" ht="42.75" customHeight="1">
      <c r="A673" s="18"/>
      <c r="B673" s="90"/>
      <c r="C673" s="30" t="s">
        <v>6642</v>
      </c>
      <c r="D673" s="626">
        <v>2</v>
      </c>
      <c r="E673" s="22" t="s">
        <v>648</v>
      </c>
      <c r="F673" s="50" t="s">
        <v>2793</v>
      </c>
      <c r="G673" s="183"/>
    </row>
    <row r="674" spans="1:10" ht="47.25" hidden="1" customHeight="1">
      <c r="A674" s="27" t="s">
        <v>1443</v>
      </c>
      <c r="B674" s="90" t="s">
        <v>2631</v>
      </c>
      <c r="C674" s="66"/>
      <c r="D674" s="626"/>
      <c r="E674" s="22"/>
      <c r="F674" s="66"/>
      <c r="G674" s="66"/>
      <c r="H674" s="99"/>
      <c r="I674" s="99"/>
      <c r="J674" s="99"/>
    </row>
    <row r="675" spans="1:10" ht="24.6" customHeight="1">
      <c r="A675" s="753"/>
      <c r="B675" s="101"/>
      <c r="C675" s="101"/>
      <c r="D675" s="738"/>
      <c r="E675" s="101"/>
      <c r="F675" s="101"/>
      <c r="G675" s="99"/>
    </row>
    <row r="676" spans="1:10">
      <c r="A676" s="753"/>
      <c r="B676" s="101" t="s">
        <v>2794</v>
      </c>
      <c r="C676" s="101" t="s">
        <v>2316</v>
      </c>
      <c r="D676" s="738" t="s">
        <v>2795</v>
      </c>
      <c r="E676" s="101"/>
      <c r="F676" s="101">
        <f>H2</f>
        <v>5</v>
      </c>
      <c r="G676" s="99"/>
    </row>
    <row r="677" spans="1:10">
      <c r="A677" s="753" t="s">
        <v>176</v>
      </c>
      <c r="B677" s="101">
        <f>IF(F676=0,0,H43)</f>
        <v>32</v>
      </c>
      <c r="C677" s="101">
        <f>IF(F676=0,0,I43)</f>
        <v>32</v>
      </c>
      <c r="D677" s="754">
        <f>IF(D685=0,0,B677/C677)</f>
        <v>1</v>
      </c>
      <c r="E677" s="101"/>
      <c r="F677" s="101"/>
      <c r="G677" s="99"/>
    </row>
    <row r="678" spans="1:10">
      <c r="A678" s="753" t="s">
        <v>178</v>
      </c>
      <c r="B678" s="101">
        <f>IF(F676=0,0,H107)</f>
        <v>58</v>
      </c>
      <c r="C678" s="101">
        <f>IF(F676=0,0,I107)</f>
        <v>58</v>
      </c>
      <c r="D678" s="754">
        <f>IF(D685=0,0,B678/C678)</f>
        <v>1</v>
      </c>
      <c r="E678" s="101"/>
      <c r="F678" s="101"/>
      <c r="G678" s="99"/>
    </row>
    <row r="679" spans="1:10">
      <c r="A679" s="753" t="s">
        <v>180</v>
      </c>
      <c r="B679" s="101">
        <f>IF(F676=0,0,H163)</f>
        <v>130</v>
      </c>
      <c r="C679" s="101">
        <f>IF(F676=0,0,I163)</f>
        <v>130</v>
      </c>
      <c r="D679" s="754">
        <f>IF(D685=0,0,B679/C679)</f>
        <v>1</v>
      </c>
      <c r="E679" s="101"/>
      <c r="F679" s="101"/>
      <c r="G679" s="99"/>
    </row>
    <row r="680" spans="1:10">
      <c r="A680" s="753" t="s">
        <v>182</v>
      </c>
      <c r="B680" s="716">
        <f>IF(F676=0,0,H245)</f>
        <v>106</v>
      </c>
      <c r="C680" s="716">
        <f>IF(F676=0,0,I245)</f>
        <v>106</v>
      </c>
      <c r="D680" s="754">
        <f>IF(D685=0,0,B680/C680)</f>
        <v>1</v>
      </c>
      <c r="E680" s="101"/>
      <c r="F680" s="101"/>
      <c r="G680" s="99"/>
    </row>
    <row r="681" spans="1:10">
      <c r="A681" s="753" t="s">
        <v>184</v>
      </c>
      <c r="B681" s="716">
        <f>IF(F676=0,0,H324)</f>
        <v>194</v>
      </c>
      <c r="C681" s="716">
        <f>IF(F676=0,0,I324)</f>
        <v>194</v>
      </c>
      <c r="D681" s="754">
        <f>IF(D685=0,0,B681/C681)</f>
        <v>1</v>
      </c>
      <c r="E681" s="101"/>
      <c r="F681" s="101"/>
      <c r="G681" s="99"/>
    </row>
    <row r="682" spans="1:10">
      <c r="A682" s="753" t="s">
        <v>186</v>
      </c>
      <c r="B682" s="716">
        <f>IF(F676=0,0,H519)</f>
        <v>100</v>
      </c>
      <c r="C682" s="716">
        <f>IF(F676=0,0,I519)</f>
        <v>100</v>
      </c>
      <c r="D682" s="754">
        <f>IF(D685=0,0,B682/C682)</f>
        <v>1</v>
      </c>
      <c r="E682" s="101"/>
      <c r="F682" s="101"/>
      <c r="G682" s="99"/>
    </row>
    <row r="683" spans="1:10">
      <c r="A683" s="753" t="s">
        <v>187</v>
      </c>
      <c r="B683" s="716">
        <f>IF(F676=0,0,H580)</f>
        <v>66</v>
      </c>
      <c r="C683" s="716">
        <f>IF(F676=0,0,I580)</f>
        <v>66</v>
      </c>
      <c r="D683" s="754">
        <f>IF(D685=0,0,B683/C683)</f>
        <v>1</v>
      </c>
      <c r="E683" s="101"/>
      <c r="F683" s="101"/>
      <c r="G683" s="99"/>
    </row>
    <row r="684" spans="1:10">
      <c r="A684" s="753" t="s">
        <v>189</v>
      </c>
      <c r="B684" s="716">
        <f>IF(F676=0,0,H647)</f>
        <v>38</v>
      </c>
      <c r="C684" s="716">
        <f>IF(F676=0,0,I647)</f>
        <v>38</v>
      </c>
      <c r="D684" s="754">
        <f>IF(D685=0,0,B684/C684)</f>
        <v>1</v>
      </c>
      <c r="E684" s="101"/>
      <c r="F684" s="101"/>
      <c r="G684" s="99"/>
    </row>
    <row r="685" spans="1:10">
      <c r="A685" s="753" t="s">
        <v>1449</v>
      </c>
      <c r="B685" s="101">
        <f>IF(F676=0,0,SUM(B677:B684))</f>
        <v>724</v>
      </c>
      <c r="C685" s="101">
        <f>IF(F676=0,0,SUM(C677:C684))</f>
        <v>724</v>
      </c>
      <c r="D685" s="754">
        <f>IF(F676=0,0,B685/C685)</f>
        <v>1</v>
      </c>
      <c r="E685" s="101"/>
      <c r="F685" s="101"/>
      <c r="G685" s="99"/>
    </row>
    <row r="686" spans="1:10">
      <c r="A686" s="753"/>
      <c r="B686" s="101"/>
      <c r="C686" s="101"/>
      <c r="D686" s="738"/>
      <c r="E686" s="101"/>
      <c r="F686" s="101"/>
      <c r="G686" s="99"/>
    </row>
    <row r="687" spans="1:10">
      <c r="A687" s="753">
        <v>0</v>
      </c>
      <c r="B687" s="101"/>
      <c r="C687" s="101"/>
      <c r="D687" s="738"/>
      <c r="E687" s="101"/>
      <c r="F687" s="101"/>
      <c r="G687" s="99"/>
    </row>
    <row r="688" spans="1:10">
      <c r="A688" s="753">
        <v>1</v>
      </c>
      <c r="B688" s="101"/>
      <c r="C688" s="101"/>
      <c r="D688" s="738"/>
      <c r="E688" s="101"/>
      <c r="F688" s="101"/>
      <c r="G688" s="99"/>
    </row>
    <row r="689" spans="1:7">
      <c r="A689" s="753">
        <v>2</v>
      </c>
      <c r="B689" s="101"/>
      <c r="C689" s="101"/>
      <c r="D689" s="738"/>
      <c r="E689" s="101"/>
      <c r="F689" s="101"/>
      <c r="G689" s="99"/>
    </row>
    <row r="690" spans="1:7">
      <c r="A690" s="753"/>
      <c r="B690" s="101"/>
      <c r="C690" s="101"/>
      <c r="D690" s="738"/>
      <c r="E690" s="101"/>
      <c r="F690" s="101"/>
      <c r="G690" s="99"/>
    </row>
    <row r="691" spans="1:7">
      <c r="A691" s="753"/>
      <c r="B691" s="101"/>
      <c r="C691" s="101"/>
      <c r="D691" s="738"/>
      <c r="E691" s="101"/>
      <c r="F691" s="101"/>
      <c r="G691" s="99"/>
    </row>
    <row r="692" spans="1:7">
      <c r="A692" s="800"/>
      <c r="B692" s="100"/>
      <c r="C692" s="100"/>
      <c r="D692" s="793"/>
      <c r="E692" s="100"/>
      <c r="F692" s="100"/>
      <c r="G692" s="99"/>
    </row>
    <row r="693" spans="1:7">
      <c r="A693" s="753"/>
      <c r="B693" s="101"/>
      <c r="C693" s="101"/>
      <c r="D693" s="738"/>
      <c r="E693" s="101"/>
      <c r="F693" s="101"/>
    </row>
    <row r="694" spans="1:7">
      <c r="A694" s="753"/>
      <c r="B694" s="101"/>
      <c r="C694" s="101"/>
      <c r="D694" s="738"/>
      <c r="E694" s="101"/>
      <c r="F694" s="101"/>
    </row>
    <row r="695" spans="1:7">
      <c r="A695" s="311"/>
      <c r="B695" s="99"/>
      <c r="C695" s="99"/>
      <c r="D695" s="631"/>
      <c r="E695" s="99"/>
      <c r="F695" s="99"/>
    </row>
  </sheetData>
  <sheetProtection sheet="1" objects="1" scenarios="1"/>
  <protectedRanges>
    <protectedRange sqref="D672:D673" name="Range14"/>
    <protectedRange sqref="D657:D660" name="Range12"/>
    <protectedRange sqref="D642" name="Range10"/>
    <protectedRange sqref="D621:D624" name="Range8"/>
    <protectedRange sqref="D572" name="Range6"/>
    <protectedRange sqref="D228:D243" name="Range4"/>
    <protectedRange sqref="D94" name="Range2"/>
    <protectedRange sqref="D573:D576" name="Range1_4"/>
    <protectedRange sqref="G94" name="Range3"/>
    <protectedRange sqref="G228:G243" name="Range5"/>
    <protectedRange sqref="G572" name="Range7"/>
    <protectedRange sqref="D626:D628" name="Range9"/>
    <protectedRange sqref="D649:D654" name="Range11"/>
    <protectedRange sqref="D663:D669" name="Range13"/>
  </protectedRanges>
  <autoFilter ref="A42:G674">
    <filterColumn colId="0">
      <colorFilter dxfId="17"/>
    </filterColumn>
  </autoFilter>
  <mergeCells count="125">
    <mergeCell ref="B647:G647"/>
    <mergeCell ref="B648:G648"/>
    <mergeCell ref="B656:G656"/>
    <mergeCell ref="B662:G662"/>
    <mergeCell ref="B671:G671"/>
    <mergeCell ref="B607:G607"/>
    <mergeCell ref="B611:G611"/>
    <mergeCell ref="B617:G617"/>
    <mergeCell ref="B625:G625"/>
    <mergeCell ref="B629:G629"/>
    <mergeCell ref="B636:G636"/>
    <mergeCell ref="B565:G565"/>
    <mergeCell ref="B580:G580"/>
    <mergeCell ref="B581:G581"/>
    <mergeCell ref="B584:G584"/>
    <mergeCell ref="B588:G588"/>
    <mergeCell ref="B592:G592"/>
    <mergeCell ref="B519:G519"/>
    <mergeCell ref="B520:G520"/>
    <mergeCell ref="B528:G528"/>
    <mergeCell ref="B539:G539"/>
    <mergeCell ref="B544:G544"/>
    <mergeCell ref="B554:G554"/>
    <mergeCell ref="B459:G459"/>
    <mergeCell ref="B471:G471"/>
    <mergeCell ref="B478:G478"/>
    <mergeCell ref="B495:G495"/>
    <mergeCell ref="B502:G502"/>
    <mergeCell ref="B508:G508"/>
    <mergeCell ref="B417:G417"/>
    <mergeCell ref="B421:G421"/>
    <mergeCell ref="B436:G436"/>
    <mergeCell ref="B440:G440"/>
    <mergeCell ref="B445:G445"/>
    <mergeCell ref="B452:G452"/>
    <mergeCell ref="B451:G451"/>
    <mergeCell ref="B507:G507"/>
    <mergeCell ref="B367:G367"/>
    <mergeCell ref="B373:G373"/>
    <mergeCell ref="B387:G387"/>
    <mergeCell ref="B396:G396"/>
    <mergeCell ref="B406:G406"/>
    <mergeCell ref="B410:G410"/>
    <mergeCell ref="B324:G324"/>
    <mergeCell ref="B325:G325"/>
    <mergeCell ref="B334:G334"/>
    <mergeCell ref="B343:G343"/>
    <mergeCell ref="B354:G354"/>
    <mergeCell ref="B364:G364"/>
    <mergeCell ref="B301:G301"/>
    <mergeCell ref="B306:G306"/>
    <mergeCell ref="B309:G309"/>
    <mergeCell ref="B312:G312"/>
    <mergeCell ref="B316:G316"/>
    <mergeCell ref="B321:G321"/>
    <mergeCell ref="B246:G246"/>
    <mergeCell ref="B251:G251"/>
    <mergeCell ref="B266:G266"/>
    <mergeCell ref="B279:G279"/>
    <mergeCell ref="B292:G292"/>
    <mergeCell ref="B296:G296"/>
    <mergeCell ref="B186:G186"/>
    <mergeCell ref="B192:G192"/>
    <mergeCell ref="B198:G198"/>
    <mergeCell ref="B205:G205"/>
    <mergeCell ref="B215:G215"/>
    <mergeCell ref="B245:G245"/>
    <mergeCell ref="B119:G119"/>
    <mergeCell ref="B126:G126"/>
    <mergeCell ref="B131:G131"/>
    <mergeCell ref="B137:G137"/>
    <mergeCell ref="B163:G163"/>
    <mergeCell ref="B164:G164"/>
    <mergeCell ref="B151:G151"/>
    <mergeCell ref="B227:G227"/>
    <mergeCell ref="B76:G76"/>
    <mergeCell ref="B80:G80"/>
    <mergeCell ref="B95:G95"/>
    <mergeCell ref="B104:G104"/>
    <mergeCell ref="B107:G107"/>
    <mergeCell ref="B108:G108"/>
    <mergeCell ref="B37:I37"/>
    <mergeCell ref="A38:I40"/>
    <mergeCell ref="A41:G41"/>
    <mergeCell ref="B43:G43"/>
    <mergeCell ref="B44:G44"/>
    <mergeCell ref="B64:G64"/>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5">
    <dataValidation type="list" allowBlank="1" showInputMessage="1" showErrorMessage="1" sqref="D686:D1048576 D626:D628 D471:D506 D452:D459 D152:D226 D630:D635 D637:D676 D41:D102 D104:D150 D618:D624 D228:D450 D508:D616">
      <formula1>$A$687:$A$689</formula1>
    </dataValidation>
    <dataValidation type="list" allowBlank="1" showInputMessage="1" showErrorMessage="1" sqref="D103">
      <formula1>$A$832:$A$834</formula1>
    </dataValidation>
    <dataValidation type="list" allowBlank="1" showInputMessage="1" showErrorMessage="1" sqref="D460:D470">
      <formula1>$A$756:$A$758</formula1>
    </dataValidation>
    <dataValidation type="list" allowBlank="1" showInputMessage="1" showErrorMessage="1" sqref="D451">
      <formula1>$A$794:$A$796</formula1>
    </dataValidation>
    <dataValidation type="list" allowBlank="1" showInputMessage="1" showErrorMessage="1" sqref="D507">
      <formula1>$A$793:$A$795</formula1>
    </dataValidation>
  </dataValidations>
  <pageMargins left="0.70866141732283472" right="0.70866141732283472" top="0.74803149606299213" bottom="0.74803149606299213" header="0.31496062992125984" footer="0.31496062992125984"/>
  <pageSetup paperSize="9" scale="49" orientation="portrait" r:id="rId1"/>
  <headerFooter>
    <oddHeader>&amp;LChecklist No. 5 &amp;CPaediatrics Ward&amp;RVersion- NHSRC/3.0</oddHeader>
    <oddFooter>&amp;CPage &amp;P</oddFooter>
  </headerFooter>
</worksheet>
</file>

<file path=xl/worksheets/sheet7.xml><?xml version="1.0" encoding="utf-8"?>
<worksheet xmlns="http://schemas.openxmlformats.org/spreadsheetml/2006/main" xmlns:r="http://schemas.openxmlformats.org/officeDocument/2006/relationships">
  <sheetPr filterMode="1">
    <tabColor rgb="FF00B050"/>
  </sheetPr>
  <dimension ref="A1:J752"/>
  <sheetViews>
    <sheetView view="pageBreakPreview" topLeftCell="A721" zoomScale="60" zoomScaleNormal="70" zoomScalePageLayoutView="70" workbookViewId="0">
      <selection activeCell="H729" sqref="H729"/>
    </sheetView>
  </sheetViews>
  <sheetFormatPr defaultColWidth="9.140625" defaultRowHeight="15"/>
  <cols>
    <col min="1" max="1" width="18.140625" style="206" customWidth="1"/>
    <col min="2" max="2" width="31" style="7" customWidth="1"/>
    <col min="3" max="3" width="31.7109375" style="7" customWidth="1"/>
    <col min="4" max="4" width="7.5703125" style="393" customWidth="1"/>
    <col min="5" max="5" width="10.28515625" style="37" customWidth="1"/>
    <col min="6" max="6" width="29.7109375" style="7" customWidth="1"/>
    <col min="7" max="7" width="27.5703125" style="7" customWidth="1"/>
    <col min="8" max="8" width="12" style="29" customWidth="1"/>
    <col min="9" max="9" width="10.5703125" style="29" customWidth="1"/>
    <col min="10" max="10" width="9.140625" style="99"/>
    <col min="11" max="16384" width="9.140625" style="7"/>
  </cols>
  <sheetData>
    <row r="1" spans="1:9" ht="33.75">
      <c r="A1" s="941" t="s">
        <v>162</v>
      </c>
      <c r="B1" s="941"/>
      <c r="C1" s="941"/>
      <c r="D1" s="941"/>
      <c r="E1" s="941"/>
      <c r="F1" s="941"/>
      <c r="G1" s="1112" t="s">
        <v>7017</v>
      </c>
      <c r="H1" s="1113"/>
      <c r="I1" s="1114"/>
    </row>
    <row r="2" spans="1:9" ht="33.75">
      <c r="A2" s="857" t="s">
        <v>2796</v>
      </c>
      <c r="B2" s="858"/>
      <c r="C2" s="858"/>
      <c r="D2" s="858"/>
      <c r="E2" s="858"/>
      <c r="F2" s="858"/>
      <c r="G2" s="858"/>
      <c r="H2" s="964">
        <v>6</v>
      </c>
      <c r="I2" s="965"/>
    </row>
    <row r="3" spans="1:9" ht="28.9" customHeight="1">
      <c r="A3" s="895" t="s">
        <v>166</v>
      </c>
      <c r="B3" s="895"/>
      <c r="C3" s="895"/>
      <c r="D3" s="895"/>
      <c r="E3" s="895"/>
      <c r="F3" s="895"/>
      <c r="G3" s="895"/>
      <c r="H3" s="966"/>
      <c r="I3" s="966"/>
    </row>
    <row r="4" spans="1:9" ht="28.5">
      <c r="A4" s="967" t="s">
        <v>167</v>
      </c>
      <c r="B4" s="967"/>
      <c r="C4" s="885"/>
      <c r="D4" s="885"/>
      <c r="E4" s="885"/>
      <c r="F4" s="8" t="s">
        <v>168</v>
      </c>
      <c r="G4" s="885"/>
      <c r="H4" s="963"/>
      <c r="I4" s="963"/>
    </row>
    <row r="5" spans="1:9" ht="28.5">
      <c r="A5" s="881" t="s">
        <v>169</v>
      </c>
      <c r="B5" s="882"/>
      <c r="C5" s="883"/>
      <c r="D5" s="883"/>
      <c r="E5" s="883"/>
      <c r="F5" s="9" t="s">
        <v>170</v>
      </c>
      <c r="G5" s="885"/>
      <c r="H5" s="963"/>
      <c r="I5" s="963"/>
    </row>
    <row r="6" spans="1:9" ht="63" customHeight="1">
      <c r="A6" s="887" t="s">
        <v>171</v>
      </c>
      <c r="B6" s="887"/>
      <c r="C6" s="888"/>
      <c r="D6" s="888"/>
      <c r="E6" s="888"/>
      <c r="F6" s="9" t="s">
        <v>172</v>
      </c>
      <c r="G6" s="885"/>
      <c r="H6" s="963"/>
      <c r="I6" s="963"/>
    </row>
    <row r="7" spans="1:9" ht="33.75">
      <c r="A7" s="1127" t="s">
        <v>2797</v>
      </c>
      <c r="B7" s="1128"/>
      <c r="C7" s="1128"/>
      <c r="D7" s="1128"/>
      <c r="E7" s="1128"/>
      <c r="F7" s="1128"/>
      <c r="G7" s="1128"/>
      <c r="H7" s="1128"/>
      <c r="I7" s="1128"/>
    </row>
    <row r="8" spans="1:9" ht="33.6" customHeight="1">
      <c r="A8" s="1159" t="s">
        <v>174</v>
      </c>
      <c r="B8" s="1159"/>
      <c r="C8" s="1160"/>
      <c r="D8" s="948" t="s">
        <v>2798</v>
      </c>
      <c r="E8" s="948"/>
      <c r="F8" s="948"/>
      <c r="G8" s="948"/>
      <c r="H8" s="949"/>
      <c r="I8" s="949"/>
    </row>
    <row r="9" spans="1:9" ht="33.6" customHeight="1">
      <c r="A9" s="103" t="s">
        <v>176</v>
      </c>
      <c r="B9" s="104" t="s">
        <v>177</v>
      </c>
      <c r="C9" s="284">
        <f>'SNCU '!D732</f>
        <v>1</v>
      </c>
      <c r="D9" s="951">
        <f>D740</f>
        <v>1</v>
      </c>
      <c r="E9" s="952"/>
      <c r="F9" s="952"/>
      <c r="G9" s="952"/>
      <c r="H9" s="953"/>
      <c r="I9" s="954"/>
    </row>
    <row r="10" spans="1:9" ht="33.6" customHeight="1">
      <c r="A10" s="103" t="s">
        <v>178</v>
      </c>
      <c r="B10" s="104" t="s">
        <v>179</v>
      </c>
      <c r="C10" s="284">
        <f>'SNCU '!D733</f>
        <v>1</v>
      </c>
      <c r="D10" s="955"/>
      <c r="E10" s="956"/>
      <c r="F10" s="956"/>
      <c r="G10" s="956"/>
      <c r="H10" s="957"/>
      <c r="I10" s="958"/>
    </row>
    <row r="11" spans="1:9" ht="33.6" customHeight="1">
      <c r="A11" s="103" t="s">
        <v>180</v>
      </c>
      <c r="B11" s="104" t="s">
        <v>181</v>
      </c>
      <c r="C11" s="284">
        <f>'SNCU '!D734</f>
        <v>1</v>
      </c>
      <c r="D11" s="955"/>
      <c r="E11" s="956"/>
      <c r="F11" s="956"/>
      <c r="G11" s="956"/>
      <c r="H11" s="957"/>
      <c r="I11" s="958"/>
    </row>
    <row r="12" spans="1:9" ht="33.6" customHeight="1">
      <c r="A12" s="103" t="s">
        <v>182</v>
      </c>
      <c r="B12" s="104" t="s">
        <v>183</v>
      </c>
      <c r="C12" s="284">
        <f>'SNCU '!D735</f>
        <v>1</v>
      </c>
      <c r="D12" s="955"/>
      <c r="E12" s="956"/>
      <c r="F12" s="956"/>
      <c r="G12" s="956"/>
      <c r="H12" s="957"/>
      <c r="I12" s="958"/>
    </row>
    <row r="13" spans="1:9" ht="33.6" customHeight="1">
      <c r="A13" s="103" t="s">
        <v>184</v>
      </c>
      <c r="B13" s="104" t="s">
        <v>185</v>
      </c>
      <c r="C13" s="284">
        <f>'SNCU '!D736</f>
        <v>1</v>
      </c>
      <c r="D13" s="955"/>
      <c r="E13" s="956"/>
      <c r="F13" s="956"/>
      <c r="G13" s="956"/>
      <c r="H13" s="957"/>
      <c r="I13" s="958"/>
    </row>
    <row r="14" spans="1:9" ht="33.6" customHeight="1">
      <c r="A14" s="103" t="s">
        <v>186</v>
      </c>
      <c r="B14" s="104" t="s">
        <v>146</v>
      </c>
      <c r="C14" s="284">
        <f>'SNCU '!D737</f>
        <v>1</v>
      </c>
      <c r="D14" s="955"/>
      <c r="E14" s="956"/>
      <c r="F14" s="956"/>
      <c r="G14" s="956"/>
      <c r="H14" s="957"/>
      <c r="I14" s="958"/>
    </row>
    <row r="15" spans="1:9" ht="33.6" customHeight="1">
      <c r="A15" s="103" t="s">
        <v>187</v>
      </c>
      <c r="B15" s="104" t="s">
        <v>1454</v>
      </c>
      <c r="C15" s="284">
        <f>'SNCU '!D738</f>
        <v>1</v>
      </c>
      <c r="D15" s="955"/>
      <c r="E15" s="956"/>
      <c r="F15" s="956"/>
      <c r="G15" s="956"/>
      <c r="H15" s="957"/>
      <c r="I15" s="958"/>
    </row>
    <row r="16" spans="1:9" ht="33.6" customHeight="1">
      <c r="A16" s="103" t="s">
        <v>189</v>
      </c>
      <c r="B16" s="104" t="s">
        <v>190</v>
      </c>
      <c r="C16" s="284">
        <f>'SNCU '!D739</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1161"/>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1158"/>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1161"/>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1162"/>
      <c r="E36" s="981"/>
      <c r="F36" s="981"/>
      <c r="G36" s="981"/>
      <c r="H36" s="982"/>
      <c r="I36" s="983"/>
    </row>
    <row r="37" spans="1:9" ht="33.6" customHeight="1">
      <c r="A37" s="12"/>
      <c r="B37" s="903" t="s">
        <v>195</v>
      </c>
      <c r="C37" s="903"/>
      <c r="D37" s="854"/>
      <c r="E37" s="903"/>
      <c r="F37" s="903"/>
      <c r="G37" s="903"/>
      <c r="H37" s="1135"/>
      <c r="I37" s="1135"/>
    </row>
    <row r="38" spans="1:9" ht="33.6" customHeight="1">
      <c r="A38" s="1136"/>
      <c r="B38" s="1137"/>
      <c r="C38" s="1137"/>
      <c r="D38" s="1137"/>
      <c r="E38" s="1137"/>
      <c r="F38" s="1137"/>
      <c r="G38" s="1137"/>
      <c r="H38" s="1138"/>
      <c r="I38" s="1138"/>
    </row>
    <row r="39" spans="1:9" ht="33.6" customHeight="1">
      <c r="A39" s="1139"/>
      <c r="B39" s="1140"/>
      <c r="C39" s="1140"/>
      <c r="D39" s="1140"/>
      <c r="E39" s="1140"/>
      <c r="F39" s="1140"/>
      <c r="G39" s="1140"/>
      <c r="H39" s="1141"/>
      <c r="I39" s="1141"/>
    </row>
    <row r="40" spans="1:9">
      <c r="A40" s="1139"/>
      <c r="B40" s="1140"/>
      <c r="C40" s="1140"/>
      <c r="D40" s="1140"/>
      <c r="E40" s="1140"/>
      <c r="F40" s="1140"/>
      <c r="G40" s="1140"/>
      <c r="H40" s="1141"/>
      <c r="I40" s="1141"/>
    </row>
    <row r="41" spans="1:9" ht="75">
      <c r="A41" s="285" t="s">
        <v>2799</v>
      </c>
      <c r="B41" s="209" t="s">
        <v>2800</v>
      </c>
      <c r="C41" s="285" t="s">
        <v>1457</v>
      </c>
      <c r="D41" s="210" t="s">
        <v>2801</v>
      </c>
      <c r="E41" s="211" t="s">
        <v>2802</v>
      </c>
      <c r="F41" s="285" t="s">
        <v>2326</v>
      </c>
      <c r="G41" s="285" t="s">
        <v>2327</v>
      </c>
    </row>
    <row r="42" spans="1:9" ht="18.75">
      <c r="A42" s="313"/>
      <c r="B42" s="995" t="s">
        <v>204</v>
      </c>
      <c r="C42" s="995"/>
      <c r="D42" s="995"/>
      <c r="E42" s="995"/>
      <c r="F42" s="995"/>
      <c r="G42" s="995"/>
      <c r="H42" s="29">
        <f>H43+H62+H74+ H78+H91+H100</f>
        <v>26</v>
      </c>
      <c r="I42" s="29">
        <f>I43+I62+I74+I78+I91+I100</f>
        <v>26</v>
      </c>
    </row>
    <row r="43" spans="1:9" ht="40.15" customHeight="1">
      <c r="A43" s="117" t="s">
        <v>1459</v>
      </c>
      <c r="B43" s="1163" t="s">
        <v>142</v>
      </c>
      <c r="C43" s="1164"/>
      <c r="D43" s="1164"/>
      <c r="E43" s="1164"/>
      <c r="F43" s="1164"/>
      <c r="G43" s="1165"/>
      <c r="H43" s="29">
        <f>SUM(D44:D61)</f>
        <v>4</v>
      </c>
      <c r="I43" s="29">
        <f>COUNT(D44:D61)*2</f>
        <v>4</v>
      </c>
    </row>
    <row r="44" spans="1:9" ht="31.5" hidden="1">
      <c r="A44" s="27" t="s">
        <v>1461</v>
      </c>
      <c r="B44" s="114" t="s">
        <v>2803</v>
      </c>
      <c r="C44" s="26"/>
      <c r="D44" s="26"/>
      <c r="E44" s="28"/>
      <c r="F44" s="26"/>
      <c r="G44" s="26"/>
    </row>
    <row r="45" spans="1:9" ht="31.5" hidden="1">
      <c r="A45" s="27" t="s">
        <v>1462</v>
      </c>
      <c r="B45" s="114" t="s">
        <v>2804</v>
      </c>
      <c r="C45" s="26"/>
      <c r="D45" s="26"/>
      <c r="E45" s="28"/>
      <c r="F45" s="26"/>
      <c r="G45" s="26"/>
    </row>
    <row r="46" spans="1:9" ht="31.5" hidden="1">
      <c r="A46" s="27" t="s">
        <v>1463</v>
      </c>
      <c r="B46" s="114" t="s">
        <v>2805</v>
      </c>
      <c r="C46" s="26"/>
      <c r="D46" s="26"/>
      <c r="E46" s="28"/>
      <c r="F46" s="26"/>
      <c r="G46" s="26"/>
    </row>
    <row r="47" spans="1:9" ht="31.5">
      <c r="A47" s="18" t="s">
        <v>1464</v>
      </c>
      <c r="B47" s="114" t="s">
        <v>2806</v>
      </c>
      <c r="C47" s="26" t="s">
        <v>2807</v>
      </c>
      <c r="D47" s="618">
        <v>2</v>
      </c>
      <c r="E47" s="28" t="s">
        <v>271</v>
      </c>
      <c r="F47" s="30" t="s">
        <v>2808</v>
      </c>
      <c r="G47" s="53"/>
    </row>
    <row r="48" spans="1:9" ht="31.5" hidden="1">
      <c r="A48" s="27" t="s">
        <v>1466</v>
      </c>
      <c r="B48" s="114" t="s">
        <v>2809</v>
      </c>
      <c r="C48" s="26"/>
      <c r="D48" s="26"/>
      <c r="E48" s="28"/>
      <c r="F48" s="26"/>
      <c r="G48" s="26"/>
    </row>
    <row r="49" spans="1:9" ht="31.5" hidden="1">
      <c r="A49" s="27" t="s">
        <v>1467</v>
      </c>
      <c r="B49" s="114" t="s">
        <v>2810</v>
      </c>
      <c r="C49" s="26"/>
      <c r="D49" s="26"/>
      <c r="E49" s="28"/>
      <c r="F49" s="26"/>
      <c r="G49" s="26"/>
    </row>
    <row r="50" spans="1:9" ht="31.5" hidden="1">
      <c r="A50" s="27" t="s">
        <v>1468</v>
      </c>
      <c r="B50" s="114" t="s">
        <v>2811</v>
      </c>
      <c r="C50" s="26"/>
      <c r="D50" s="26"/>
      <c r="E50" s="28"/>
      <c r="F50" s="26"/>
      <c r="G50" s="26"/>
    </row>
    <row r="51" spans="1:9" ht="31.5" hidden="1">
      <c r="A51" s="27" t="s">
        <v>234</v>
      </c>
      <c r="B51" s="114" t="s">
        <v>2812</v>
      </c>
      <c r="C51" s="26"/>
      <c r="D51" s="26"/>
      <c r="E51" s="28"/>
      <c r="F51" s="26"/>
      <c r="G51" s="26"/>
    </row>
    <row r="52" spans="1:9" ht="31.5" hidden="1">
      <c r="A52" s="27" t="s">
        <v>1469</v>
      </c>
      <c r="B52" s="114" t="s">
        <v>2813</v>
      </c>
      <c r="C52" s="26"/>
      <c r="D52" s="26"/>
      <c r="E52" s="28"/>
      <c r="F52" s="26"/>
      <c r="G52" s="26"/>
    </row>
    <row r="53" spans="1:9" ht="31.5" hidden="1">
      <c r="A53" s="27" t="s">
        <v>240</v>
      </c>
      <c r="B53" s="114" t="s">
        <v>2814</v>
      </c>
      <c r="C53" s="26"/>
      <c r="D53" s="26"/>
      <c r="E53" s="28"/>
      <c r="F53" s="26"/>
      <c r="G53" s="26"/>
    </row>
    <row r="54" spans="1:9" ht="31.5" hidden="1">
      <c r="A54" s="27" t="s">
        <v>242</v>
      </c>
      <c r="B54" s="114" t="s">
        <v>2815</v>
      </c>
      <c r="C54" s="26"/>
      <c r="D54" s="26"/>
      <c r="E54" s="28"/>
      <c r="F54" s="26"/>
      <c r="G54" s="26"/>
    </row>
    <row r="55" spans="1:9" ht="31.5" hidden="1">
      <c r="A55" s="27" t="s">
        <v>244</v>
      </c>
      <c r="B55" s="114" t="s">
        <v>2816</v>
      </c>
      <c r="C55" s="26"/>
      <c r="D55" s="26"/>
      <c r="E55" s="28"/>
      <c r="F55" s="26"/>
      <c r="G55" s="26"/>
    </row>
    <row r="56" spans="1:9" ht="31.5" hidden="1">
      <c r="A56" s="27" t="s">
        <v>1470</v>
      </c>
      <c r="B56" s="114" t="s">
        <v>2817</v>
      </c>
      <c r="C56" s="26"/>
      <c r="D56" s="26"/>
      <c r="E56" s="28"/>
      <c r="F56" s="26"/>
      <c r="G56" s="26"/>
    </row>
    <row r="57" spans="1:9" ht="31.5">
      <c r="A57" s="18" t="s">
        <v>1471</v>
      </c>
      <c r="B57" s="114" t="s">
        <v>253</v>
      </c>
      <c r="C57" s="30" t="s">
        <v>2642</v>
      </c>
      <c r="D57" s="618">
        <v>2</v>
      </c>
      <c r="E57" s="28" t="s">
        <v>540</v>
      </c>
      <c r="F57" s="26"/>
      <c r="G57" s="53"/>
    </row>
    <row r="58" spans="1:9" ht="30" hidden="1" customHeight="1">
      <c r="A58" s="27" t="s">
        <v>256</v>
      </c>
      <c r="B58" s="114" t="s">
        <v>2818</v>
      </c>
      <c r="C58" s="26"/>
      <c r="D58" s="26"/>
      <c r="E58" s="28"/>
      <c r="F58" s="26"/>
      <c r="G58" s="26"/>
    </row>
    <row r="59" spans="1:9" ht="31.5" hidden="1">
      <c r="A59" s="27" t="s">
        <v>1474</v>
      </c>
      <c r="B59" s="114" t="s">
        <v>2819</v>
      </c>
      <c r="C59" s="26"/>
      <c r="D59" s="26"/>
      <c r="E59" s="28"/>
      <c r="F59" s="26"/>
      <c r="G59" s="26"/>
    </row>
    <row r="60" spans="1:9" ht="31.5" hidden="1">
      <c r="A60" s="27" t="s">
        <v>262</v>
      </c>
      <c r="B60" s="114" t="s">
        <v>2820</v>
      </c>
      <c r="C60" s="26"/>
      <c r="D60" s="26"/>
      <c r="E60" s="28"/>
      <c r="F60" s="26"/>
      <c r="G60" s="26"/>
    </row>
    <row r="61" spans="1:9" ht="31.5" hidden="1">
      <c r="A61" s="27" t="s">
        <v>264</v>
      </c>
      <c r="B61" s="114" t="s">
        <v>2821</v>
      </c>
      <c r="C61" s="26"/>
      <c r="D61" s="26"/>
      <c r="E61" s="28"/>
      <c r="F61" s="26"/>
      <c r="G61" s="26"/>
    </row>
    <row r="62" spans="1:9" ht="40.15" customHeight="1">
      <c r="A62" s="117" t="s">
        <v>141</v>
      </c>
      <c r="B62" s="1163" t="s">
        <v>140</v>
      </c>
      <c r="C62" s="1164"/>
      <c r="D62" s="1164"/>
      <c r="E62" s="1164"/>
      <c r="F62" s="1164"/>
      <c r="G62" s="1165"/>
      <c r="H62" s="29">
        <f>SUM(D63:D73)</f>
        <v>16</v>
      </c>
      <c r="I62" s="29">
        <f>COUNT(D63:D73)*2</f>
        <v>16</v>
      </c>
    </row>
    <row r="63" spans="1:9" ht="31.5" hidden="1">
      <c r="A63" s="27" t="s">
        <v>266</v>
      </c>
      <c r="B63" s="114" t="s">
        <v>2822</v>
      </c>
      <c r="C63" s="26"/>
      <c r="D63" s="26"/>
      <c r="E63" s="28"/>
      <c r="F63" s="26"/>
      <c r="G63" s="26"/>
    </row>
    <row r="64" spans="1:9" ht="31.5" hidden="1">
      <c r="A64" s="27" t="s">
        <v>268</v>
      </c>
      <c r="B64" s="114" t="s">
        <v>2823</v>
      </c>
      <c r="C64" s="26"/>
      <c r="D64" s="26"/>
      <c r="E64" s="28"/>
      <c r="F64" s="26"/>
      <c r="G64" s="26"/>
    </row>
    <row r="65" spans="1:9" ht="31.5">
      <c r="A65" s="18" t="s">
        <v>272</v>
      </c>
      <c r="B65" s="114" t="s">
        <v>2824</v>
      </c>
      <c r="C65" s="50" t="s">
        <v>2825</v>
      </c>
      <c r="D65" s="618">
        <v>2</v>
      </c>
      <c r="E65" s="28" t="s">
        <v>540</v>
      </c>
      <c r="F65" s="26"/>
      <c r="G65" s="53"/>
    </row>
    <row r="66" spans="1:9" ht="60">
      <c r="A66" s="18"/>
      <c r="B66" s="114"/>
      <c r="C66" s="50" t="s">
        <v>2826</v>
      </c>
      <c r="D66" s="618">
        <v>2</v>
      </c>
      <c r="E66" s="28" t="s">
        <v>540</v>
      </c>
      <c r="F66" s="26"/>
      <c r="G66" s="53"/>
    </row>
    <row r="67" spans="1:9" ht="15.75">
      <c r="A67" s="18"/>
      <c r="B67" s="114"/>
      <c r="C67" s="66" t="s">
        <v>2827</v>
      </c>
      <c r="D67" s="618">
        <v>2</v>
      </c>
      <c r="E67" s="28" t="s">
        <v>540</v>
      </c>
      <c r="F67" s="26"/>
      <c r="G67" s="53"/>
    </row>
    <row r="68" spans="1:9" ht="30">
      <c r="A68" s="18"/>
      <c r="B68" s="114"/>
      <c r="C68" s="50" t="s">
        <v>2828</v>
      </c>
      <c r="D68" s="618">
        <v>2</v>
      </c>
      <c r="E68" s="28" t="s">
        <v>540</v>
      </c>
      <c r="F68" s="26"/>
      <c r="G68" s="53"/>
    </row>
    <row r="69" spans="1:9" ht="15.75">
      <c r="A69" s="18"/>
      <c r="B69" s="114"/>
      <c r="C69" s="66" t="s">
        <v>2829</v>
      </c>
      <c r="D69" s="618">
        <v>2</v>
      </c>
      <c r="E69" s="28" t="s">
        <v>540</v>
      </c>
      <c r="F69" s="26"/>
      <c r="G69" s="53"/>
    </row>
    <row r="70" spans="1:9" ht="15.75">
      <c r="A70" s="18"/>
      <c r="B70" s="114"/>
      <c r="C70" s="66" t="s">
        <v>2830</v>
      </c>
      <c r="D70" s="618">
        <v>2</v>
      </c>
      <c r="E70" s="28" t="s">
        <v>540</v>
      </c>
      <c r="F70" s="26"/>
      <c r="G70" s="53"/>
    </row>
    <row r="71" spans="1:9" ht="30">
      <c r="A71" s="18"/>
      <c r="B71" s="114"/>
      <c r="C71" s="50" t="s">
        <v>2831</v>
      </c>
      <c r="D71" s="618">
        <v>2</v>
      </c>
      <c r="E71" s="28" t="s">
        <v>540</v>
      </c>
      <c r="F71" s="26"/>
      <c r="G71" s="53"/>
    </row>
    <row r="72" spans="1:9" ht="31.5">
      <c r="A72" s="18" t="s">
        <v>274</v>
      </c>
      <c r="B72" s="114" t="s">
        <v>2832</v>
      </c>
      <c r="C72" s="30" t="s">
        <v>2345</v>
      </c>
      <c r="D72" s="618">
        <v>2</v>
      </c>
      <c r="E72" s="28" t="s">
        <v>540</v>
      </c>
      <c r="F72" s="26"/>
      <c r="G72" s="53"/>
    </row>
    <row r="73" spans="1:9" ht="31.5" hidden="1">
      <c r="A73" s="27" t="s">
        <v>277</v>
      </c>
      <c r="B73" s="114" t="s">
        <v>2833</v>
      </c>
      <c r="C73" s="26"/>
      <c r="D73" s="26"/>
      <c r="E73" s="28"/>
      <c r="F73" s="26"/>
      <c r="G73" s="26"/>
    </row>
    <row r="74" spans="1:9" ht="40.15" customHeight="1">
      <c r="A74" s="117" t="s">
        <v>279</v>
      </c>
      <c r="B74" s="1163" t="s">
        <v>138</v>
      </c>
      <c r="C74" s="1164"/>
      <c r="D74" s="1164"/>
      <c r="E74" s="1164"/>
      <c r="F74" s="1164"/>
      <c r="G74" s="1165"/>
      <c r="H74" s="29">
        <f>SUM(D75:D77)</f>
        <v>4</v>
      </c>
      <c r="I74" s="29">
        <f>COUNT(D75:D77)*2</f>
        <v>4</v>
      </c>
    </row>
    <row r="75" spans="1:9" ht="31.5">
      <c r="A75" s="18" t="s">
        <v>1495</v>
      </c>
      <c r="B75" s="114" t="s">
        <v>2834</v>
      </c>
      <c r="C75" s="50" t="s">
        <v>2835</v>
      </c>
      <c r="D75" s="624">
        <v>2</v>
      </c>
      <c r="E75" s="22" t="s">
        <v>271</v>
      </c>
      <c r="F75" s="50" t="s">
        <v>2836</v>
      </c>
      <c r="G75" s="53"/>
    </row>
    <row r="76" spans="1:9" ht="135">
      <c r="A76" s="18" t="s">
        <v>1496</v>
      </c>
      <c r="B76" s="114" t="s">
        <v>2837</v>
      </c>
      <c r="C76" s="50" t="s">
        <v>2838</v>
      </c>
      <c r="D76" s="624">
        <v>2</v>
      </c>
      <c r="E76" s="22" t="s">
        <v>271</v>
      </c>
      <c r="F76" s="50" t="s">
        <v>2839</v>
      </c>
      <c r="G76" s="53"/>
    </row>
    <row r="77" spans="1:9" ht="47.25" hidden="1">
      <c r="A77" s="27" t="s">
        <v>1499</v>
      </c>
      <c r="B77" s="114" t="s">
        <v>2840</v>
      </c>
      <c r="C77" s="26"/>
      <c r="D77" s="26"/>
      <c r="E77" s="28"/>
      <c r="F77" s="26"/>
      <c r="G77" s="26"/>
    </row>
    <row r="78" spans="1:9" ht="40.15" hidden="1" customHeight="1">
      <c r="A78" s="124" t="s">
        <v>137</v>
      </c>
      <c r="B78" s="1163" t="s">
        <v>136</v>
      </c>
      <c r="C78" s="1164"/>
      <c r="D78" s="1164"/>
      <c r="E78" s="1164"/>
      <c r="F78" s="1164"/>
      <c r="G78" s="1165"/>
      <c r="H78" s="29">
        <f>SUM(D79:D90)</f>
        <v>2</v>
      </c>
      <c r="I78" s="29">
        <f>COUNT(D79:D90)*2</f>
        <v>2</v>
      </c>
    </row>
    <row r="79" spans="1:9" ht="63" hidden="1">
      <c r="A79" s="27" t="s">
        <v>292</v>
      </c>
      <c r="B79" s="114" t="s">
        <v>293</v>
      </c>
      <c r="C79" s="26"/>
      <c r="D79" s="26"/>
      <c r="E79" s="28"/>
      <c r="F79" s="26"/>
      <c r="G79" s="26"/>
    </row>
    <row r="80" spans="1:9" ht="63" hidden="1">
      <c r="A80" s="27" t="s">
        <v>294</v>
      </c>
      <c r="B80" s="114" t="s">
        <v>295</v>
      </c>
      <c r="C80" s="26"/>
      <c r="D80" s="26"/>
      <c r="E80" s="28"/>
      <c r="F80" s="26"/>
      <c r="G80" s="26"/>
    </row>
    <row r="81" spans="1:9" ht="63" hidden="1">
      <c r="A81" s="27" t="s">
        <v>296</v>
      </c>
      <c r="B81" s="114" t="s">
        <v>297</v>
      </c>
      <c r="C81" s="26"/>
      <c r="D81" s="26"/>
      <c r="E81" s="28"/>
      <c r="F81" s="26"/>
      <c r="G81" s="26"/>
    </row>
    <row r="82" spans="1:9" ht="47.25" hidden="1">
      <c r="A82" s="27" t="s">
        <v>298</v>
      </c>
      <c r="B82" s="114" t="s">
        <v>299</v>
      </c>
      <c r="C82" s="26"/>
      <c r="D82" s="26"/>
      <c r="E82" s="28"/>
      <c r="F82" s="26"/>
      <c r="G82" s="26"/>
    </row>
    <row r="83" spans="1:9" ht="63" hidden="1">
      <c r="A83" s="27" t="s">
        <v>300</v>
      </c>
      <c r="B83" s="114" t="s">
        <v>2841</v>
      </c>
      <c r="C83" s="26"/>
      <c r="D83" s="26"/>
      <c r="E83" s="28"/>
      <c r="F83" s="26"/>
      <c r="G83" s="26"/>
    </row>
    <row r="84" spans="1:9" ht="47.25" hidden="1">
      <c r="A84" s="27" t="s">
        <v>302</v>
      </c>
      <c r="B84" s="114" t="s">
        <v>303</v>
      </c>
      <c r="C84" s="26"/>
      <c r="D84" s="26"/>
      <c r="E84" s="28"/>
      <c r="F84" s="26"/>
      <c r="G84" s="26"/>
    </row>
    <row r="85" spans="1:9" ht="63" hidden="1">
      <c r="A85" s="27" t="s">
        <v>304</v>
      </c>
      <c r="B85" s="114" t="s">
        <v>305</v>
      </c>
      <c r="C85" s="26"/>
      <c r="D85" s="26"/>
      <c r="E85" s="28"/>
      <c r="F85" s="26"/>
      <c r="G85" s="26"/>
    </row>
    <row r="86" spans="1:9" ht="110.25" hidden="1">
      <c r="A86" s="27" t="s">
        <v>306</v>
      </c>
      <c r="B86" s="114" t="s">
        <v>307</v>
      </c>
      <c r="C86" s="26"/>
      <c r="D86" s="26"/>
      <c r="E86" s="28"/>
      <c r="F86" s="26"/>
      <c r="G86" s="26"/>
    </row>
    <row r="87" spans="1:9" ht="63" hidden="1">
      <c r="A87" s="27" t="s">
        <v>308</v>
      </c>
      <c r="B87" s="114" t="s">
        <v>309</v>
      </c>
      <c r="C87" s="26"/>
      <c r="D87" s="26"/>
      <c r="E87" s="28"/>
      <c r="F87" s="26"/>
      <c r="G87" s="26"/>
    </row>
    <row r="88" spans="1:9" ht="47.25" hidden="1">
      <c r="A88" s="27" t="s">
        <v>310</v>
      </c>
      <c r="B88" s="114" t="s">
        <v>311</v>
      </c>
      <c r="C88" s="26"/>
      <c r="D88" s="26"/>
      <c r="E88" s="28"/>
      <c r="F88" s="26"/>
      <c r="G88" s="26"/>
    </row>
    <row r="89" spans="1:9" ht="45" hidden="1">
      <c r="A89" s="27" t="s">
        <v>312</v>
      </c>
      <c r="B89" s="23" t="s">
        <v>313</v>
      </c>
      <c r="C89" s="26"/>
      <c r="D89" s="26"/>
      <c r="E89" s="28"/>
      <c r="F89" s="26"/>
      <c r="G89" s="26"/>
    </row>
    <row r="90" spans="1:9" ht="45" hidden="1">
      <c r="A90" s="27" t="s">
        <v>6185</v>
      </c>
      <c r="B90" s="23" t="s">
        <v>6186</v>
      </c>
      <c r="C90" s="30" t="s">
        <v>6970</v>
      </c>
      <c r="D90" s="28">
        <v>2</v>
      </c>
      <c r="E90" s="28" t="s">
        <v>540</v>
      </c>
      <c r="F90" s="26"/>
      <c r="G90" s="479"/>
    </row>
    <row r="91" spans="1:9" ht="15.75" hidden="1">
      <c r="A91" s="124" t="s">
        <v>1502</v>
      </c>
      <c r="B91" s="1163" t="s">
        <v>134</v>
      </c>
      <c r="C91" s="1164"/>
      <c r="D91" s="1164"/>
      <c r="E91" s="1164"/>
      <c r="F91" s="1164"/>
      <c r="G91" s="1165"/>
      <c r="H91" s="29">
        <f>SUM(D92:D99)</f>
        <v>0</v>
      </c>
      <c r="I91" s="29">
        <f>COUNT(D92:D99)*2</f>
        <v>0</v>
      </c>
    </row>
    <row r="92" spans="1:9" ht="31.5" hidden="1">
      <c r="A92" s="27" t="s">
        <v>314</v>
      </c>
      <c r="B92" s="114" t="s">
        <v>315</v>
      </c>
      <c r="C92" s="26"/>
      <c r="D92" s="26"/>
      <c r="E92" s="28"/>
      <c r="F92" s="26"/>
      <c r="G92" s="26"/>
    </row>
    <row r="93" spans="1:9" ht="31.5" hidden="1">
      <c r="A93" s="27" t="s">
        <v>316</v>
      </c>
      <c r="B93" s="114" t="s">
        <v>317</v>
      </c>
      <c r="C93" s="26"/>
      <c r="D93" s="26"/>
      <c r="E93" s="28"/>
      <c r="F93" s="26"/>
      <c r="G93" s="26"/>
    </row>
    <row r="94" spans="1:9" ht="31.5" hidden="1">
      <c r="A94" s="27" t="s">
        <v>1504</v>
      </c>
      <c r="B94" s="114" t="s">
        <v>319</v>
      </c>
      <c r="C94" s="26"/>
      <c r="D94" s="26"/>
      <c r="E94" s="28"/>
      <c r="F94" s="26"/>
      <c r="G94" s="26"/>
    </row>
    <row r="95" spans="1:9" ht="31.5" hidden="1">
      <c r="A95" s="27" t="s">
        <v>321</v>
      </c>
      <c r="B95" s="114" t="s">
        <v>322</v>
      </c>
      <c r="C95" s="26"/>
      <c r="D95" s="26"/>
      <c r="E95" s="28"/>
      <c r="F95" s="26"/>
      <c r="G95" s="26"/>
    </row>
    <row r="96" spans="1:9" ht="31.5" hidden="1">
      <c r="A96" s="27" t="s">
        <v>323</v>
      </c>
      <c r="B96" s="19" t="s">
        <v>324</v>
      </c>
      <c r="C96" s="26"/>
      <c r="D96" s="26"/>
      <c r="E96" s="28"/>
      <c r="F96" s="26"/>
      <c r="G96" s="26"/>
    </row>
    <row r="97" spans="1:9" ht="31.5" hidden="1">
      <c r="A97" s="27" t="s">
        <v>325</v>
      </c>
      <c r="B97" s="114" t="s">
        <v>326</v>
      </c>
      <c r="C97" s="26"/>
      <c r="D97" s="26"/>
      <c r="E97" s="28"/>
      <c r="F97" s="26"/>
      <c r="G97" s="26"/>
    </row>
    <row r="98" spans="1:9" ht="31.5" hidden="1">
      <c r="A98" s="27" t="s">
        <v>1505</v>
      </c>
      <c r="B98" s="114" t="s">
        <v>328</v>
      </c>
      <c r="C98" s="26"/>
      <c r="D98" s="26"/>
      <c r="E98" s="28"/>
      <c r="F98" s="26"/>
      <c r="G98" s="26"/>
    </row>
    <row r="99" spans="1:9" ht="31.5" hidden="1">
      <c r="A99" s="27" t="s">
        <v>3095</v>
      </c>
      <c r="B99" s="19" t="s">
        <v>3096</v>
      </c>
      <c r="C99" s="23"/>
      <c r="D99" s="21"/>
      <c r="E99" s="22"/>
      <c r="F99" s="28"/>
      <c r="G99" s="480"/>
    </row>
    <row r="100" spans="1:9" ht="40.15" hidden="1" customHeight="1">
      <c r="A100" s="124" t="s">
        <v>1506</v>
      </c>
      <c r="B100" s="1166" t="s">
        <v>132</v>
      </c>
      <c r="C100" s="1167"/>
      <c r="D100" s="1167"/>
      <c r="E100" s="1167"/>
      <c r="F100" s="1167"/>
      <c r="G100" s="1168"/>
      <c r="H100" s="29">
        <f>SUM(D101:D102)</f>
        <v>0</v>
      </c>
      <c r="I100" s="29">
        <f>COUNT(D101:D102)*2</f>
        <v>0</v>
      </c>
    </row>
    <row r="101" spans="1:9" ht="63" hidden="1">
      <c r="A101" s="27" t="s">
        <v>1507</v>
      </c>
      <c r="B101" s="19" t="s">
        <v>331</v>
      </c>
      <c r="C101" s="26"/>
      <c r="D101" s="26"/>
      <c r="E101" s="28"/>
      <c r="F101" s="26"/>
      <c r="G101" s="26"/>
    </row>
    <row r="102" spans="1:9" ht="78.75" hidden="1">
      <c r="A102" s="27" t="s">
        <v>334</v>
      </c>
      <c r="B102" s="114" t="s">
        <v>335</v>
      </c>
      <c r="C102" s="26"/>
      <c r="D102" s="26"/>
      <c r="E102" s="28"/>
      <c r="F102" s="26"/>
      <c r="G102" s="26"/>
    </row>
    <row r="103" spans="1:9" ht="18.75">
      <c r="A103" s="181"/>
      <c r="B103" s="991" t="s">
        <v>337</v>
      </c>
      <c r="C103" s="995"/>
      <c r="D103" s="995"/>
      <c r="E103" s="995"/>
      <c r="F103" s="995"/>
      <c r="G103" s="995"/>
      <c r="H103" s="29">
        <f>H104+H125+H130+H137+H119+H151</f>
        <v>64</v>
      </c>
      <c r="I103" s="29">
        <f>I104+I125+I130+I137+I119+I151</f>
        <v>64</v>
      </c>
    </row>
    <row r="104" spans="1:9" ht="40.15" customHeight="1">
      <c r="A104" s="135" t="s">
        <v>1508</v>
      </c>
      <c r="B104" s="1133" t="s">
        <v>130</v>
      </c>
      <c r="C104" s="932"/>
      <c r="D104" s="932"/>
      <c r="E104" s="932"/>
      <c r="F104" s="932"/>
      <c r="G104" s="1134"/>
      <c r="H104" s="29">
        <f>SUM(D105:D118)</f>
        <v>22</v>
      </c>
      <c r="I104" s="29">
        <f>COUNT(D105:D118)*2</f>
        <v>22</v>
      </c>
    </row>
    <row r="105" spans="1:9" ht="31.5">
      <c r="A105" s="18" t="s">
        <v>1510</v>
      </c>
      <c r="B105" s="51" t="s">
        <v>339</v>
      </c>
      <c r="C105" s="219" t="s">
        <v>2352</v>
      </c>
      <c r="D105" s="618">
        <v>2</v>
      </c>
      <c r="E105" s="28" t="s">
        <v>341</v>
      </c>
      <c r="F105" s="50" t="s">
        <v>2353</v>
      </c>
      <c r="G105" s="53"/>
    </row>
    <row r="106" spans="1:9" ht="30">
      <c r="A106" s="18"/>
      <c r="B106" s="314"/>
      <c r="C106" s="23" t="s">
        <v>2842</v>
      </c>
      <c r="D106" s="618">
        <v>2</v>
      </c>
      <c r="E106" s="28" t="s">
        <v>341</v>
      </c>
      <c r="F106" s="26"/>
      <c r="G106" s="53"/>
    </row>
    <row r="107" spans="1:9" ht="31.5">
      <c r="A107" s="18"/>
      <c r="B107" s="26"/>
      <c r="C107" s="315" t="s">
        <v>2843</v>
      </c>
      <c r="D107" s="618">
        <v>2</v>
      </c>
      <c r="E107" s="28" t="s">
        <v>341</v>
      </c>
      <c r="F107" s="26"/>
      <c r="G107" s="53"/>
    </row>
    <row r="108" spans="1:9" ht="47.25">
      <c r="A108" s="18" t="s">
        <v>1513</v>
      </c>
      <c r="B108" s="51" t="s">
        <v>347</v>
      </c>
      <c r="C108" s="123" t="s">
        <v>2844</v>
      </c>
      <c r="D108" s="618">
        <v>2</v>
      </c>
      <c r="E108" s="28" t="s">
        <v>341</v>
      </c>
      <c r="F108" s="26"/>
      <c r="G108" s="53"/>
    </row>
    <row r="109" spans="1:9" ht="30">
      <c r="A109" s="18"/>
      <c r="B109" s="26"/>
      <c r="C109" s="229" t="s">
        <v>2355</v>
      </c>
      <c r="D109" s="618">
        <v>2</v>
      </c>
      <c r="E109" s="28" t="s">
        <v>341</v>
      </c>
      <c r="F109" s="26"/>
      <c r="G109" s="53"/>
    </row>
    <row r="110" spans="1:9" ht="30">
      <c r="A110" s="18"/>
      <c r="B110" s="26"/>
      <c r="C110" s="229" t="s">
        <v>2845</v>
      </c>
      <c r="D110" s="618">
        <v>2</v>
      </c>
      <c r="E110" s="28" t="s">
        <v>341</v>
      </c>
      <c r="F110" s="26"/>
      <c r="G110" s="53"/>
    </row>
    <row r="111" spans="1:9" ht="45">
      <c r="A111" s="18"/>
      <c r="B111" s="26"/>
      <c r="C111" s="229" t="s">
        <v>2846</v>
      </c>
      <c r="D111" s="618">
        <v>2</v>
      </c>
      <c r="E111" s="28" t="s">
        <v>341</v>
      </c>
      <c r="F111" s="26"/>
      <c r="G111" s="53"/>
    </row>
    <row r="112" spans="1:9" ht="47.25" hidden="1">
      <c r="A112" s="27" t="s">
        <v>352</v>
      </c>
      <c r="B112" s="51" t="s">
        <v>353</v>
      </c>
      <c r="C112" s="26"/>
      <c r="D112" s="26"/>
      <c r="E112" s="28"/>
      <c r="F112" s="26"/>
      <c r="G112" s="26"/>
    </row>
    <row r="113" spans="1:9" ht="47.25" hidden="1">
      <c r="A113" s="27" t="s">
        <v>1516</v>
      </c>
      <c r="B113" s="51" t="s">
        <v>355</v>
      </c>
      <c r="C113" s="26"/>
      <c r="D113" s="26"/>
      <c r="E113" s="28"/>
      <c r="F113" s="26"/>
      <c r="G113" s="26"/>
    </row>
    <row r="114" spans="1:9" ht="75">
      <c r="A114" s="18" t="s">
        <v>356</v>
      </c>
      <c r="B114" s="51" t="s">
        <v>357</v>
      </c>
      <c r="C114" s="50" t="s">
        <v>2847</v>
      </c>
      <c r="D114" s="618">
        <v>2</v>
      </c>
      <c r="E114" s="22" t="s">
        <v>341</v>
      </c>
      <c r="F114" s="234" t="s">
        <v>2848</v>
      </c>
      <c r="G114" s="53"/>
    </row>
    <row r="115" spans="1:9" ht="30">
      <c r="A115" s="18"/>
      <c r="B115" s="51"/>
      <c r="C115" s="50" t="s">
        <v>2849</v>
      </c>
      <c r="D115" s="618">
        <v>2</v>
      </c>
      <c r="E115" s="22" t="s">
        <v>341</v>
      </c>
      <c r="F115" s="234"/>
      <c r="G115" s="53"/>
    </row>
    <row r="116" spans="1:9" ht="47.25">
      <c r="A116" s="18" t="s">
        <v>1518</v>
      </c>
      <c r="B116" s="51" t="s">
        <v>360</v>
      </c>
      <c r="C116" s="40" t="s">
        <v>361</v>
      </c>
      <c r="D116" s="618">
        <v>2</v>
      </c>
      <c r="E116" s="22" t="s">
        <v>341</v>
      </c>
      <c r="F116" s="26"/>
      <c r="G116" s="53"/>
    </row>
    <row r="117" spans="1:9" ht="63" hidden="1">
      <c r="A117" s="27" t="s">
        <v>1520</v>
      </c>
      <c r="B117" s="51" t="s">
        <v>363</v>
      </c>
      <c r="C117" s="26"/>
      <c r="D117" s="26"/>
      <c r="E117" s="28"/>
      <c r="F117" s="26"/>
      <c r="G117" s="26"/>
    </row>
    <row r="118" spans="1:9" ht="47.25">
      <c r="A118" s="18" t="s">
        <v>366</v>
      </c>
      <c r="B118" s="51" t="s">
        <v>367</v>
      </c>
      <c r="C118" s="30" t="s">
        <v>2363</v>
      </c>
      <c r="D118" s="618">
        <v>2</v>
      </c>
      <c r="E118" s="28" t="s">
        <v>341</v>
      </c>
      <c r="F118" s="26"/>
      <c r="G118" s="53"/>
    </row>
    <row r="119" spans="1:9" ht="40.15" hidden="1" customHeight="1">
      <c r="A119" s="27" t="s">
        <v>1521</v>
      </c>
      <c r="B119" s="1133" t="s">
        <v>2850</v>
      </c>
      <c r="C119" s="932"/>
      <c r="D119" s="932"/>
      <c r="E119" s="932"/>
      <c r="F119" s="932"/>
      <c r="G119" s="1134"/>
      <c r="H119" s="29">
        <f>SUM(D120:D124)</f>
        <v>0</v>
      </c>
      <c r="I119" s="29">
        <f>COUNT(D120:D124)*2</f>
        <v>0</v>
      </c>
    </row>
    <row r="120" spans="1:9" ht="47.25" hidden="1">
      <c r="A120" s="27" t="s">
        <v>1523</v>
      </c>
      <c r="B120" s="224" t="s">
        <v>371</v>
      </c>
      <c r="D120" s="26"/>
      <c r="E120" s="28"/>
      <c r="F120" s="26"/>
      <c r="G120" s="26"/>
    </row>
    <row r="121" spans="1:9" ht="78.75" hidden="1">
      <c r="A121" s="27" t="s">
        <v>382</v>
      </c>
      <c r="B121" s="224" t="s">
        <v>383</v>
      </c>
      <c r="C121" s="26"/>
      <c r="D121" s="26"/>
      <c r="E121" s="28"/>
      <c r="F121" s="26"/>
      <c r="G121" s="26"/>
    </row>
    <row r="122" spans="1:9" ht="63" hidden="1">
      <c r="A122" s="27" t="s">
        <v>1526</v>
      </c>
      <c r="B122" s="225" t="s">
        <v>385</v>
      </c>
      <c r="C122" s="26"/>
      <c r="D122" s="26"/>
      <c r="E122" s="28"/>
      <c r="F122" s="26"/>
      <c r="G122" s="26"/>
    </row>
    <row r="123" spans="1:9" ht="47.25" hidden="1">
      <c r="A123" s="27" t="s">
        <v>1531</v>
      </c>
      <c r="B123" s="44" t="s">
        <v>393</v>
      </c>
      <c r="C123" s="50"/>
      <c r="D123" s="26"/>
      <c r="E123" s="28"/>
      <c r="F123" s="26"/>
      <c r="G123" s="26"/>
    </row>
    <row r="124" spans="1:9" ht="47.25" hidden="1">
      <c r="A124" s="27" t="s">
        <v>394</v>
      </c>
      <c r="B124" s="47" t="s">
        <v>395</v>
      </c>
      <c r="C124" s="26"/>
      <c r="D124" s="26"/>
      <c r="E124" s="28"/>
      <c r="F124" s="26"/>
      <c r="G124" s="26"/>
    </row>
    <row r="125" spans="1:9" ht="40.15" customHeight="1">
      <c r="A125" s="135" t="s">
        <v>1534</v>
      </c>
      <c r="B125" s="1133" t="s">
        <v>126</v>
      </c>
      <c r="C125" s="932"/>
      <c r="D125" s="932"/>
      <c r="E125" s="932"/>
      <c r="F125" s="932"/>
      <c r="G125" s="1134"/>
      <c r="H125" s="29">
        <f>SUM(D126:D129)</f>
        <v>6</v>
      </c>
      <c r="I125" s="29">
        <f>COUNT(D126:D129)*2</f>
        <v>6</v>
      </c>
    </row>
    <row r="126" spans="1:9" ht="31.5">
      <c r="A126" s="18" t="s">
        <v>1536</v>
      </c>
      <c r="B126" s="224" t="s">
        <v>397</v>
      </c>
      <c r="C126" s="50" t="s">
        <v>2851</v>
      </c>
      <c r="D126" s="618">
        <v>2</v>
      </c>
      <c r="E126" s="28" t="s">
        <v>341</v>
      </c>
      <c r="F126" s="26"/>
      <c r="G126" s="53"/>
    </row>
    <row r="127" spans="1:9" ht="47.25">
      <c r="A127" s="18" t="s">
        <v>1543</v>
      </c>
      <c r="B127" s="224" t="s">
        <v>401</v>
      </c>
      <c r="C127" s="50" t="s">
        <v>1544</v>
      </c>
      <c r="D127" s="618">
        <v>2</v>
      </c>
      <c r="E127" s="28" t="s">
        <v>208</v>
      </c>
      <c r="F127" s="26"/>
      <c r="G127" s="53"/>
    </row>
    <row r="128" spans="1:9" ht="63">
      <c r="A128" s="18" t="s">
        <v>1546</v>
      </c>
      <c r="B128" s="224" t="s">
        <v>405</v>
      </c>
      <c r="C128" s="23" t="s">
        <v>406</v>
      </c>
      <c r="D128" s="618">
        <v>2</v>
      </c>
      <c r="E128" s="28" t="s">
        <v>1549</v>
      </c>
      <c r="F128" s="26"/>
      <c r="G128" s="53"/>
    </row>
    <row r="129" spans="1:9" ht="78.75" hidden="1">
      <c r="A129" s="27" t="s">
        <v>1557</v>
      </c>
      <c r="B129" s="44" t="s">
        <v>409</v>
      </c>
      <c r="C129" s="26"/>
      <c r="D129" s="26"/>
      <c r="E129" s="28"/>
      <c r="F129" s="26"/>
      <c r="G129" s="26"/>
    </row>
    <row r="130" spans="1:9" ht="40.15" customHeight="1">
      <c r="A130" s="135" t="s">
        <v>1560</v>
      </c>
      <c r="B130" s="1133" t="s">
        <v>124</v>
      </c>
      <c r="C130" s="932"/>
      <c r="D130" s="932"/>
      <c r="E130" s="932"/>
      <c r="F130" s="932"/>
      <c r="G130" s="1134"/>
      <c r="H130" s="29">
        <f>SUM(D131:D136)</f>
        <v>8</v>
      </c>
      <c r="I130" s="29">
        <f>COUNT(D131:D136)*2</f>
        <v>8</v>
      </c>
    </row>
    <row r="131" spans="1:9" ht="63">
      <c r="A131" s="18" t="s">
        <v>1562</v>
      </c>
      <c r="B131" s="224" t="s">
        <v>412</v>
      </c>
      <c r="C131" s="50" t="s">
        <v>2852</v>
      </c>
      <c r="D131" s="618">
        <v>2</v>
      </c>
      <c r="E131" s="28" t="s">
        <v>255</v>
      </c>
      <c r="F131" s="26"/>
      <c r="G131" s="53"/>
    </row>
    <row r="132" spans="1:9" ht="47.25" hidden="1">
      <c r="A132" s="27" t="s">
        <v>1566</v>
      </c>
      <c r="B132" s="224" t="s">
        <v>415</v>
      </c>
      <c r="C132" s="50"/>
      <c r="D132" s="26"/>
      <c r="E132" s="28"/>
      <c r="F132" s="26"/>
      <c r="G132" s="26"/>
    </row>
    <row r="133" spans="1:9" ht="31.5" hidden="1">
      <c r="A133" s="27" t="s">
        <v>1567</v>
      </c>
      <c r="B133" s="224" t="s">
        <v>418</v>
      </c>
      <c r="C133" s="50"/>
      <c r="D133" s="26"/>
      <c r="E133" s="28"/>
      <c r="F133" s="26"/>
      <c r="G133" s="26"/>
    </row>
    <row r="134" spans="1:9" ht="63">
      <c r="A134" s="18" t="s">
        <v>1568</v>
      </c>
      <c r="B134" s="224" t="s">
        <v>422</v>
      </c>
      <c r="C134" s="50" t="s">
        <v>2853</v>
      </c>
      <c r="D134" s="618">
        <v>2</v>
      </c>
      <c r="E134" s="28" t="s">
        <v>424</v>
      </c>
      <c r="F134" s="26"/>
      <c r="G134" s="53"/>
    </row>
    <row r="135" spans="1:9" ht="60">
      <c r="A135" s="18"/>
      <c r="B135" s="114"/>
      <c r="C135" s="50" t="s">
        <v>2854</v>
      </c>
      <c r="D135" s="618">
        <v>2</v>
      </c>
      <c r="E135" s="28" t="s">
        <v>432</v>
      </c>
      <c r="F135" s="26"/>
      <c r="G135" s="53"/>
    </row>
    <row r="136" spans="1:9" ht="60">
      <c r="A136" s="18" t="s">
        <v>1571</v>
      </c>
      <c r="B136" s="191" t="s">
        <v>2855</v>
      </c>
      <c r="C136" s="25" t="s">
        <v>2660</v>
      </c>
      <c r="D136" s="618">
        <v>2</v>
      </c>
      <c r="E136" s="28" t="s">
        <v>341</v>
      </c>
      <c r="F136" s="26"/>
      <c r="G136" s="53"/>
    </row>
    <row r="137" spans="1:9" ht="40.15" customHeight="1">
      <c r="A137" s="135" t="s">
        <v>1572</v>
      </c>
      <c r="B137" s="1133" t="s">
        <v>122</v>
      </c>
      <c r="C137" s="932"/>
      <c r="D137" s="932"/>
      <c r="E137" s="932"/>
      <c r="F137" s="932"/>
      <c r="G137" s="1134"/>
      <c r="H137" s="29">
        <f>SUM(D138:D150)</f>
        <v>22</v>
      </c>
      <c r="I137" s="29">
        <f>COUNT(D138:D150)*2</f>
        <v>22</v>
      </c>
    </row>
    <row r="138" spans="1:9" ht="63">
      <c r="A138" s="18" t="s">
        <v>429</v>
      </c>
      <c r="B138" s="224" t="s">
        <v>430</v>
      </c>
      <c r="C138" s="50" t="s">
        <v>2856</v>
      </c>
      <c r="D138" s="618">
        <v>2</v>
      </c>
      <c r="E138" s="28" t="s">
        <v>432</v>
      </c>
      <c r="F138" s="26"/>
      <c r="G138" s="53"/>
    </row>
    <row r="139" spans="1:9" ht="15.75">
      <c r="A139" s="18"/>
      <c r="B139" s="224"/>
      <c r="C139" s="25" t="s">
        <v>2857</v>
      </c>
      <c r="D139" s="618">
        <v>2</v>
      </c>
      <c r="E139" s="28" t="s">
        <v>432</v>
      </c>
      <c r="F139" s="26"/>
      <c r="G139" s="53"/>
    </row>
    <row r="140" spans="1:9" ht="15.75">
      <c r="A140" s="18"/>
      <c r="B140" s="224"/>
      <c r="C140" s="50" t="s">
        <v>2858</v>
      </c>
      <c r="D140" s="618">
        <v>2</v>
      </c>
      <c r="E140" s="28" t="s">
        <v>432</v>
      </c>
      <c r="F140" s="26"/>
      <c r="G140" s="53"/>
    </row>
    <row r="141" spans="1:9" ht="30">
      <c r="A141" s="18"/>
      <c r="B141" s="224"/>
      <c r="C141" s="50" t="s">
        <v>2859</v>
      </c>
      <c r="D141" s="618">
        <v>2</v>
      </c>
      <c r="E141" s="28" t="s">
        <v>432</v>
      </c>
      <c r="F141" s="26"/>
      <c r="G141" s="53"/>
    </row>
    <row r="142" spans="1:9" ht="30">
      <c r="A142" s="18"/>
      <c r="B142" s="224"/>
      <c r="C142" s="50" t="s">
        <v>2860</v>
      </c>
      <c r="D142" s="618">
        <v>2</v>
      </c>
      <c r="E142" s="28" t="s">
        <v>432</v>
      </c>
      <c r="F142" s="26"/>
      <c r="G142" s="53"/>
    </row>
    <row r="143" spans="1:9" ht="15.75">
      <c r="A143" s="18"/>
      <c r="B143" s="224"/>
      <c r="C143" s="50" t="s">
        <v>2666</v>
      </c>
      <c r="D143" s="618">
        <v>2</v>
      </c>
      <c r="E143" s="28" t="s">
        <v>432</v>
      </c>
      <c r="F143" s="26"/>
      <c r="G143" s="53"/>
    </row>
    <row r="144" spans="1:9" ht="15.75">
      <c r="A144" s="18"/>
      <c r="B144" s="224"/>
      <c r="C144" s="50" t="s">
        <v>2382</v>
      </c>
      <c r="D144" s="618">
        <v>2</v>
      </c>
      <c r="E144" s="28" t="s">
        <v>432</v>
      </c>
      <c r="F144" s="26"/>
      <c r="G144" s="53"/>
    </row>
    <row r="145" spans="1:9" ht="15.75">
      <c r="A145" s="18"/>
      <c r="B145" s="224"/>
      <c r="C145" s="50" t="s">
        <v>2861</v>
      </c>
      <c r="D145" s="618">
        <v>2</v>
      </c>
      <c r="E145" s="28" t="s">
        <v>432</v>
      </c>
      <c r="F145" s="26"/>
      <c r="G145" s="53"/>
    </row>
    <row r="146" spans="1:9" ht="47.25">
      <c r="A146" s="18" t="s">
        <v>1576</v>
      </c>
      <c r="B146" s="224" t="s">
        <v>434</v>
      </c>
      <c r="C146" s="23" t="s">
        <v>435</v>
      </c>
      <c r="D146" s="618">
        <v>2</v>
      </c>
      <c r="E146" s="28" t="s">
        <v>432</v>
      </c>
      <c r="F146" s="26"/>
      <c r="G146" s="53"/>
    </row>
    <row r="147" spans="1:9" ht="47.25">
      <c r="A147" s="18" t="s">
        <v>1577</v>
      </c>
      <c r="B147" s="44" t="s">
        <v>437</v>
      </c>
      <c r="C147" s="23" t="s">
        <v>438</v>
      </c>
      <c r="D147" s="618">
        <v>2</v>
      </c>
      <c r="E147" s="28" t="s">
        <v>432</v>
      </c>
      <c r="F147" s="26"/>
      <c r="G147" s="53"/>
    </row>
    <row r="148" spans="1:9" ht="63" hidden="1">
      <c r="A148" s="27" t="s">
        <v>1578</v>
      </c>
      <c r="B148" s="224" t="s">
        <v>440</v>
      </c>
      <c r="C148" s="30"/>
      <c r="D148" s="26"/>
      <c r="E148" s="28"/>
      <c r="F148" s="26"/>
      <c r="G148" s="26"/>
    </row>
    <row r="149" spans="1:9" ht="63">
      <c r="A149" s="18" t="s">
        <v>2384</v>
      </c>
      <c r="B149" s="224" t="s">
        <v>444</v>
      </c>
      <c r="C149" s="50" t="s">
        <v>2385</v>
      </c>
      <c r="D149" s="618">
        <v>2</v>
      </c>
      <c r="E149" s="28" t="s">
        <v>442</v>
      </c>
      <c r="F149" s="26"/>
      <c r="G149" s="53"/>
    </row>
    <row r="150" spans="1:9" ht="63" hidden="1">
      <c r="A150" s="27" t="s">
        <v>445</v>
      </c>
      <c r="B150" s="160" t="s">
        <v>446</v>
      </c>
      <c r="C150" s="26"/>
      <c r="D150" s="26"/>
      <c r="E150" s="28"/>
      <c r="F150" s="26"/>
      <c r="G150" s="26"/>
    </row>
    <row r="151" spans="1:9" ht="15.75">
      <c r="A151" s="18" t="s">
        <v>6233</v>
      </c>
      <c r="B151" s="930" t="s">
        <v>3118</v>
      </c>
      <c r="C151" s="931"/>
      <c r="D151" s="931"/>
      <c r="E151" s="931"/>
      <c r="F151" s="931"/>
      <c r="G151" s="935"/>
      <c r="H151" s="29">
        <f>SUM(D152:D163)</f>
        <v>6</v>
      </c>
      <c r="I151" s="29">
        <f>COUNT(D152:D163)*2</f>
        <v>6</v>
      </c>
    </row>
    <row r="152" spans="1:9" ht="75" hidden="1">
      <c r="A152" s="32" t="s">
        <v>3119</v>
      </c>
      <c r="B152" s="50" t="s">
        <v>3120</v>
      </c>
      <c r="C152" s="50" t="s">
        <v>6187</v>
      </c>
      <c r="D152" s="362"/>
      <c r="E152" s="26"/>
      <c r="F152" s="50" t="s">
        <v>6188</v>
      </c>
      <c r="G152" s="482"/>
    </row>
    <row r="153" spans="1:9" ht="45" hidden="1">
      <c r="A153" s="32" t="s">
        <v>3121</v>
      </c>
      <c r="B153" s="50" t="s">
        <v>3122</v>
      </c>
      <c r="C153" s="50" t="s">
        <v>6189</v>
      </c>
      <c r="D153" s="362"/>
      <c r="E153" s="26"/>
      <c r="F153" s="50" t="s">
        <v>6190</v>
      </c>
      <c r="G153" s="482"/>
    </row>
    <row r="154" spans="1:9" ht="120" hidden="1">
      <c r="A154" s="32" t="s">
        <v>3123</v>
      </c>
      <c r="B154" s="50" t="s">
        <v>3124</v>
      </c>
      <c r="C154" s="50" t="s">
        <v>6191</v>
      </c>
      <c r="D154" s="362"/>
      <c r="E154" s="26"/>
      <c r="F154" s="50" t="s">
        <v>6192</v>
      </c>
      <c r="G154" s="482"/>
    </row>
    <row r="155" spans="1:9" ht="105" hidden="1">
      <c r="A155" s="32" t="s">
        <v>3125</v>
      </c>
      <c r="B155" s="50" t="s">
        <v>3126</v>
      </c>
      <c r="C155" s="50" t="s">
        <v>6193</v>
      </c>
      <c r="D155" s="362"/>
      <c r="E155" s="26"/>
      <c r="F155" s="50" t="s">
        <v>6194</v>
      </c>
      <c r="G155" s="482"/>
    </row>
    <row r="156" spans="1:9" ht="135" hidden="1">
      <c r="A156" s="32" t="s">
        <v>3127</v>
      </c>
      <c r="B156" s="50" t="s">
        <v>3128</v>
      </c>
      <c r="C156" s="50" t="s">
        <v>6195</v>
      </c>
      <c r="D156" s="362"/>
      <c r="E156" s="26"/>
      <c r="F156" s="50" t="s">
        <v>6196</v>
      </c>
      <c r="G156" s="482"/>
    </row>
    <row r="157" spans="1:9" ht="45">
      <c r="A157" s="18" t="s">
        <v>3129</v>
      </c>
      <c r="B157" s="50" t="s">
        <v>3130</v>
      </c>
      <c r="C157" s="55" t="s">
        <v>1055</v>
      </c>
      <c r="D157" s="618">
        <v>2</v>
      </c>
      <c r="E157" s="59" t="s">
        <v>540</v>
      </c>
      <c r="F157" s="26"/>
      <c r="G157" s="508"/>
    </row>
    <row r="158" spans="1:9" ht="45">
      <c r="A158" s="18"/>
      <c r="B158" s="50"/>
      <c r="C158" s="55" t="s">
        <v>1058</v>
      </c>
      <c r="D158" s="618">
        <v>2</v>
      </c>
      <c r="E158" s="59" t="s">
        <v>271</v>
      </c>
      <c r="F158" s="26"/>
      <c r="G158" s="508"/>
    </row>
    <row r="159" spans="1:9" ht="75">
      <c r="A159" s="18" t="s">
        <v>6234</v>
      </c>
      <c r="B159" s="50" t="s">
        <v>3132</v>
      </c>
      <c r="C159" s="50" t="s">
        <v>941</v>
      </c>
      <c r="D159" s="621">
        <v>2</v>
      </c>
      <c r="E159" s="23" t="s">
        <v>653</v>
      </c>
      <c r="F159" s="26"/>
      <c r="G159" s="508"/>
    </row>
    <row r="160" spans="1:9" ht="90" hidden="1">
      <c r="A160" s="32" t="s">
        <v>3133</v>
      </c>
      <c r="B160" s="50" t="s">
        <v>3134</v>
      </c>
      <c r="C160" s="50" t="s">
        <v>6197</v>
      </c>
      <c r="D160" s="362"/>
      <c r="E160" s="26"/>
      <c r="F160" s="50" t="s">
        <v>6198</v>
      </c>
      <c r="G160" s="482"/>
    </row>
    <row r="161" spans="1:9" ht="165" hidden="1">
      <c r="A161" s="32" t="s">
        <v>3135</v>
      </c>
      <c r="B161" s="50" t="s">
        <v>3136</v>
      </c>
      <c r="C161" s="50" t="s">
        <v>6199</v>
      </c>
      <c r="D161" s="362"/>
      <c r="E161" s="26"/>
      <c r="F161" s="50" t="s">
        <v>6200</v>
      </c>
      <c r="G161" s="482"/>
    </row>
    <row r="162" spans="1:9" ht="135" hidden="1">
      <c r="A162" s="32" t="s">
        <v>3137</v>
      </c>
      <c r="B162" s="50" t="s">
        <v>3138</v>
      </c>
      <c r="C162" s="50" t="s">
        <v>6201</v>
      </c>
      <c r="D162" s="362"/>
      <c r="E162" s="26"/>
      <c r="F162" s="50" t="s">
        <v>6202</v>
      </c>
      <c r="G162" s="482"/>
    </row>
    <row r="163" spans="1:9" ht="60" hidden="1">
      <c r="A163" s="32" t="s">
        <v>3139</v>
      </c>
      <c r="B163" s="50" t="s">
        <v>3140</v>
      </c>
      <c r="C163" s="50" t="s">
        <v>6203</v>
      </c>
      <c r="D163" s="481"/>
      <c r="E163" s="7"/>
      <c r="F163" s="50" t="s">
        <v>6204</v>
      </c>
      <c r="G163" s="482"/>
    </row>
    <row r="164" spans="1:9" ht="18.75">
      <c r="A164" s="181"/>
      <c r="B164" s="991" t="s">
        <v>447</v>
      </c>
      <c r="C164" s="995"/>
      <c r="D164" s="995"/>
      <c r="E164" s="995"/>
      <c r="F164" s="995"/>
      <c r="G164" s="995"/>
      <c r="H164" s="29">
        <f>H165+H192+H207+H215+H223+H235+H248</f>
        <v>170</v>
      </c>
      <c r="I164" s="29">
        <f>I165+I192+I207+I215+I223+I235+I248</f>
        <v>170</v>
      </c>
    </row>
    <row r="165" spans="1:9" ht="40.15" customHeight="1">
      <c r="A165" s="117" t="s">
        <v>1579</v>
      </c>
      <c r="B165" s="1166" t="s">
        <v>120</v>
      </c>
      <c r="C165" s="1167"/>
      <c r="D165" s="1167"/>
      <c r="E165" s="1167"/>
      <c r="F165" s="1167"/>
      <c r="G165" s="1168"/>
      <c r="H165" s="29">
        <f>SUM(D166:D191)</f>
        <v>52</v>
      </c>
      <c r="I165" s="29">
        <f>COUNT(D166:D191)*2</f>
        <v>52</v>
      </c>
    </row>
    <row r="166" spans="1:9" ht="47.25">
      <c r="A166" s="18" t="s">
        <v>1580</v>
      </c>
      <c r="B166" s="114" t="s">
        <v>449</v>
      </c>
      <c r="C166" s="123" t="s">
        <v>2862</v>
      </c>
      <c r="D166" s="618">
        <v>2</v>
      </c>
      <c r="E166" s="28" t="s">
        <v>341</v>
      </c>
      <c r="F166" s="50" t="s">
        <v>2863</v>
      </c>
      <c r="G166" s="53"/>
    </row>
    <row r="167" spans="1:9" ht="30">
      <c r="A167" s="18"/>
      <c r="B167" s="114"/>
      <c r="C167" s="30" t="s">
        <v>2864</v>
      </c>
      <c r="D167" s="618">
        <v>2</v>
      </c>
      <c r="E167" s="28" t="s">
        <v>341</v>
      </c>
      <c r="F167" s="50"/>
      <c r="G167" s="53"/>
    </row>
    <row r="168" spans="1:9" ht="31.5">
      <c r="A168" s="18" t="s">
        <v>1583</v>
      </c>
      <c r="B168" s="160" t="s">
        <v>454</v>
      </c>
      <c r="C168" s="50" t="s">
        <v>2392</v>
      </c>
      <c r="D168" s="618">
        <v>2</v>
      </c>
      <c r="E168" s="28" t="s">
        <v>341</v>
      </c>
      <c r="F168" s="50"/>
      <c r="G168" s="53"/>
    </row>
    <row r="169" spans="1:9" ht="15.75">
      <c r="A169" s="18"/>
      <c r="B169" s="160"/>
      <c r="C169" s="50" t="s">
        <v>2865</v>
      </c>
      <c r="D169" s="618">
        <v>2</v>
      </c>
      <c r="E169" s="28" t="s">
        <v>341</v>
      </c>
      <c r="F169" s="229"/>
      <c r="G169" s="53"/>
    </row>
    <row r="170" spans="1:9" ht="30">
      <c r="A170" s="18"/>
      <c r="B170" s="160"/>
      <c r="C170" s="50" t="s">
        <v>2395</v>
      </c>
      <c r="D170" s="618">
        <v>2</v>
      </c>
      <c r="E170" s="28" t="s">
        <v>341</v>
      </c>
      <c r="F170" s="66"/>
      <c r="G170" s="53"/>
    </row>
    <row r="171" spans="1:9" ht="30">
      <c r="A171" s="18"/>
      <c r="B171" s="160"/>
      <c r="C171" s="50" t="s">
        <v>2866</v>
      </c>
      <c r="D171" s="618">
        <v>2</v>
      </c>
      <c r="E171" s="28" t="s">
        <v>341</v>
      </c>
      <c r="G171" s="53"/>
    </row>
    <row r="172" spans="1:9" ht="47.25">
      <c r="A172" s="18" t="s">
        <v>1587</v>
      </c>
      <c r="B172" s="114" t="s">
        <v>459</v>
      </c>
      <c r="C172" s="50" t="s">
        <v>2867</v>
      </c>
      <c r="D172" s="618">
        <v>2</v>
      </c>
      <c r="E172" s="22" t="s">
        <v>341</v>
      </c>
      <c r="F172" s="50"/>
      <c r="G172" s="53"/>
    </row>
    <row r="173" spans="1:9" ht="15.75">
      <c r="A173" s="18"/>
      <c r="B173" s="114"/>
      <c r="C173" s="50" t="s">
        <v>2868</v>
      </c>
      <c r="D173" s="618">
        <v>2</v>
      </c>
      <c r="E173" s="22" t="s">
        <v>341</v>
      </c>
      <c r="F173" s="50"/>
      <c r="G173" s="53"/>
    </row>
    <row r="174" spans="1:9" ht="30">
      <c r="A174" s="18"/>
      <c r="B174" s="114"/>
      <c r="C174" s="50" t="s">
        <v>2869</v>
      </c>
      <c r="D174" s="618">
        <v>2</v>
      </c>
      <c r="E174" s="22" t="s">
        <v>341</v>
      </c>
      <c r="F174" s="50"/>
      <c r="G174" s="53"/>
    </row>
    <row r="175" spans="1:9" ht="60">
      <c r="A175" s="18"/>
      <c r="B175" s="114"/>
      <c r="C175" s="316" t="s">
        <v>2870</v>
      </c>
      <c r="D175" s="618">
        <v>2</v>
      </c>
      <c r="E175" s="22" t="s">
        <v>341</v>
      </c>
      <c r="F175" s="50" t="s">
        <v>2871</v>
      </c>
      <c r="G175" s="53"/>
    </row>
    <row r="176" spans="1:9" ht="15.75">
      <c r="A176" s="18"/>
      <c r="B176" s="114"/>
      <c r="C176" s="50" t="s">
        <v>2872</v>
      </c>
      <c r="D176" s="618">
        <v>2</v>
      </c>
      <c r="E176" s="22" t="s">
        <v>341</v>
      </c>
      <c r="F176" s="66"/>
      <c r="G176" s="53"/>
    </row>
    <row r="177" spans="1:9" ht="15.75">
      <c r="A177" s="18"/>
      <c r="B177" s="114"/>
      <c r="C177" s="50" t="s">
        <v>2873</v>
      </c>
      <c r="D177" s="618">
        <v>2</v>
      </c>
      <c r="E177" s="22" t="s">
        <v>341</v>
      </c>
      <c r="F177" s="66"/>
      <c r="G177" s="53"/>
    </row>
    <row r="178" spans="1:9" ht="30">
      <c r="A178" s="18"/>
      <c r="B178" s="114"/>
      <c r="C178" s="50" t="s">
        <v>2874</v>
      </c>
      <c r="D178" s="618">
        <v>2</v>
      </c>
      <c r="E178" s="22" t="s">
        <v>341</v>
      </c>
      <c r="F178" s="66"/>
      <c r="G178" s="53"/>
    </row>
    <row r="179" spans="1:9" ht="45">
      <c r="A179" s="18"/>
      <c r="B179" s="114"/>
      <c r="C179" s="50" t="s">
        <v>2875</v>
      </c>
      <c r="D179" s="618">
        <v>2</v>
      </c>
      <c r="E179" s="22" t="s">
        <v>341</v>
      </c>
      <c r="F179" s="66"/>
      <c r="G179" s="53"/>
    </row>
    <row r="180" spans="1:9" ht="15.75">
      <c r="A180" s="18"/>
      <c r="B180" s="114"/>
      <c r="C180" s="50" t="s">
        <v>2876</v>
      </c>
      <c r="D180" s="618">
        <v>2</v>
      </c>
      <c r="E180" s="22" t="s">
        <v>341</v>
      </c>
      <c r="F180" s="66"/>
      <c r="G180" s="53"/>
    </row>
    <row r="181" spans="1:9" ht="15.75">
      <c r="A181" s="18"/>
      <c r="B181" s="114"/>
      <c r="C181" s="50" t="s">
        <v>2877</v>
      </c>
      <c r="D181" s="618">
        <v>2</v>
      </c>
      <c r="E181" s="22" t="s">
        <v>341</v>
      </c>
      <c r="F181" s="66"/>
      <c r="G181" s="53"/>
    </row>
    <row r="182" spans="1:9" ht="30">
      <c r="A182" s="18"/>
      <c r="B182" s="114"/>
      <c r="C182" s="50" t="s">
        <v>2878</v>
      </c>
      <c r="D182" s="618">
        <v>2</v>
      </c>
      <c r="E182" s="22" t="s">
        <v>341</v>
      </c>
      <c r="F182" s="50" t="s">
        <v>2879</v>
      </c>
      <c r="G182" s="53"/>
    </row>
    <row r="183" spans="1:9" ht="15.75">
      <c r="A183" s="18"/>
      <c r="B183" s="114"/>
      <c r="C183" s="50" t="s">
        <v>2880</v>
      </c>
      <c r="D183" s="618">
        <v>2</v>
      </c>
      <c r="E183" s="22" t="s">
        <v>341</v>
      </c>
      <c r="F183" s="66"/>
      <c r="G183" s="53"/>
    </row>
    <row r="184" spans="1:9" ht="45">
      <c r="A184" s="18"/>
      <c r="B184" s="114"/>
      <c r="C184" s="50" t="s">
        <v>2881</v>
      </c>
      <c r="D184" s="618">
        <v>2</v>
      </c>
      <c r="E184" s="22" t="s">
        <v>341</v>
      </c>
      <c r="F184" s="66"/>
      <c r="G184" s="53"/>
    </row>
    <row r="185" spans="1:9" ht="15.75">
      <c r="A185" s="18"/>
      <c r="B185" s="114"/>
      <c r="C185" s="50" t="s">
        <v>2882</v>
      </c>
      <c r="D185" s="618">
        <v>2</v>
      </c>
      <c r="E185" s="22" t="s">
        <v>341</v>
      </c>
      <c r="F185" s="66"/>
      <c r="G185" s="53"/>
    </row>
    <row r="186" spans="1:9" ht="63">
      <c r="A186" s="18" t="s">
        <v>1602</v>
      </c>
      <c r="B186" s="114" t="s">
        <v>477</v>
      </c>
      <c r="C186" s="50" t="s">
        <v>2883</v>
      </c>
      <c r="D186" s="618">
        <v>2</v>
      </c>
      <c r="E186" s="22" t="s">
        <v>341</v>
      </c>
      <c r="F186" s="26"/>
      <c r="G186" s="53"/>
    </row>
    <row r="187" spans="1:9" ht="47.25">
      <c r="A187" s="18" t="s">
        <v>1605</v>
      </c>
      <c r="B187" s="114" t="s">
        <v>481</v>
      </c>
      <c r="C187" s="50" t="s">
        <v>1606</v>
      </c>
      <c r="D187" s="618">
        <v>2</v>
      </c>
      <c r="E187" s="22" t="s">
        <v>341</v>
      </c>
      <c r="F187" s="26"/>
      <c r="G187" s="53"/>
    </row>
    <row r="188" spans="1:9" ht="45">
      <c r="A188" s="18" t="s">
        <v>1608</v>
      </c>
      <c r="B188" s="114" t="s">
        <v>485</v>
      </c>
      <c r="C188" s="50" t="s">
        <v>2884</v>
      </c>
      <c r="D188" s="618">
        <v>2</v>
      </c>
      <c r="E188" s="22" t="s">
        <v>341</v>
      </c>
      <c r="F188" s="50" t="s">
        <v>2885</v>
      </c>
      <c r="G188" s="53"/>
    </row>
    <row r="189" spans="1:9" ht="78.75">
      <c r="A189" s="18" t="s">
        <v>1611</v>
      </c>
      <c r="B189" s="114" t="s">
        <v>490</v>
      </c>
      <c r="C189" s="229" t="s">
        <v>2886</v>
      </c>
      <c r="D189" s="618">
        <v>2</v>
      </c>
      <c r="E189" s="22" t="s">
        <v>341</v>
      </c>
      <c r="F189" s="50"/>
      <c r="G189" s="53"/>
    </row>
    <row r="190" spans="1:9" ht="30">
      <c r="A190" s="18"/>
      <c r="B190" s="227"/>
      <c r="C190" s="50" t="s">
        <v>2887</v>
      </c>
      <c r="D190" s="618">
        <v>2</v>
      </c>
      <c r="E190" s="22" t="s">
        <v>341</v>
      </c>
      <c r="F190" s="50" t="s">
        <v>2888</v>
      </c>
      <c r="G190" s="53"/>
    </row>
    <row r="191" spans="1:9" ht="45">
      <c r="A191" s="18"/>
      <c r="B191" s="114"/>
      <c r="C191" s="50" t="s">
        <v>2415</v>
      </c>
      <c r="D191" s="618">
        <v>2</v>
      </c>
      <c r="E191" s="22" t="s">
        <v>341</v>
      </c>
      <c r="F191" s="50"/>
      <c r="G191" s="53"/>
    </row>
    <row r="192" spans="1:9" ht="40.15" customHeight="1">
      <c r="A192" s="117" t="s">
        <v>1616</v>
      </c>
      <c r="B192" s="1163" t="s">
        <v>2889</v>
      </c>
      <c r="C192" s="1164"/>
      <c r="D192" s="1164"/>
      <c r="E192" s="1164"/>
      <c r="F192" s="1164"/>
      <c r="G192" s="1165"/>
      <c r="H192" s="29">
        <f>SUM(D193:D206)</f>
        <v>26</v>
      </c>
      <c r="I192" s="29">
        <f>COUNT(D193:D206)*2</f>
        <v>26</v>
      </c>
    </row>
    <row r="193" spans="1:9" ht="75">
      <c r="A193" s="18" t="s">
        <v>497</v>
      </c>
      <c r="B193" s="160" t="s">
        <v>498</v>
      </c>
      <c r="C193" s="23" t="s">
        <v>499</v>
      </c>
      <c r="D193" s="534">
        <v>2</v>
      </c>
      <c r="E193" s="28" t="s">
        <v>341</v>
      </c>
      <c r="F193" s="23" t="s">
        <v>500</v>
      </c>
      <c r="G193" s="53"/>
    </row>
    <row r="194" spans="1:9" ht="63" hidden="1">
      <c r="A194" s="27" t="s">
        <v>501</v>
      </c>
      <c r="B194" s="51" t="s">
        <v>502</v>
      </c>
      <c r="C194" s="26"/>
      <c r="D194" s="26"/>
      <c r="E194" s="28"/>
      <c r="F194" s="26"/>
      <c r="G194" s="26"/>
    </row>
    <row r="195" spans="1:9" ht="45">
      <c r="A195" s="18" t="s">
        <v>1618</v>
      </c>
      <c r="B195" s="51" t="s">
        <v>504</v>
      </c>
      <c r="C195" s="219" t="s">
        <v>2890</v>
      </c>
      <c r="D195" s="534">
        <v>2</v>
      </c>
      <c r="E195" s="28" t="s">
        <v>341</v>
      </c>
      <c r="F195" s="50" t="s">
        <v>2891</v>
      </c>
      <c r="G195" s="53"/>
    </row>
    <row r="196" spans="1:9" ht="60">
      <c r="A196" s="18"/>
      <c r="B196" s="48"/>
      <c r="C196" s="234" t="s">
        <v>2892</v>
      </c>
      <c r="D196" s="534">
        <v>2</v>
      </c>
      <c r="E196" s="28" t="s">
        <v>377</v>
      </c>
      <c r="F196" s="66"/>
      <c r="G196" s="53"/>
    </row>
    <row r="197" spans="1:9" ht="60">
      <c r="A197" s="18"/>
      <c r="B197" s="48"/>
      <c r="C197" s="50" t="s">
        <v>2893</v>
      </c>
      <c r="D197" s="534">
        <v>2</v>
      </c>
      <c r="E197" s="28" t="s">
        <v>377</v>
      </c>
      <c r="F197" s="50" t="s">
        <v>2894</v>
      </c>
      <c r="G197" s="53"/>
    </row>
    <row r="198" spans="1:9" ht="45">
      <c r="A198" s="18"/>
      <c r="B198" s="48"/>
      <c r="C198" s="50" t="s">
        <v>2895</v>
      </c>
      <c r="D198" s="534">
        <v>2</v>
      </c>
      <c r="E198" s="28" t="s">
        <v>377</v>
      </c>
      <c r="F198" s="50"/>
      <c r="G198" s="53"/>
    </row>
    <row r="199" spans="1:9" ht="30">
      <c r="A199" s="18"/>
      <c r="B199" s="48"/>
      <c r="C199" s="50" t="s">
        <v>2896</v>
      </c>
      <c r="D199" s="534">
        <v>2</v>
      </c>
      <c r="E199" s="28" t="s">
        <v>377</v>
      </c>
      <c r="F199" s="317" t="s">
        <v>2897</v>
      </c>
      <c r="G199" s="53"/>
    </row>
    <row r="200" spans="1:9" ht="45">
      <c r="A200" s="18"/>
      <c r="B200" s="48"/>
      <c r="C200" s="226" t="s">
        <v>2898</v>
      </c>
      <c r="D200" s="534">
        <v>2</v>
      </c>
      <c r="E200" s="28" t="s">
        <v>377</v>
      </c>
      <c r="F200" s="50" t="s">
        <v>2899</v>
      </c>
      <c r="G200" s="53"/>
    </row>
    <row r="201" spans="1:9" ht="45">
      <c r="A201" s="18"/>
      <c r="B201" s="48"/>
      <c r="C201" s="50" t="s">
        <v>2900</v>
      </c>
      <c r="D201" s="534">
        <v>2</v>
      </c>
      <c r="E201" s="22" t="s">
        <v>341</v>
      </c>
      <c r="F201" s="50" t="s">
        <v>2901</v>
      </c>
      <c r="G201" s="53"/>
    </row>
    <row r="202" spans="1:9" ht="60">
      <c r="A202" s="18"/>
      <c r="B202" s="48"/>
      <c r="C202" s="50" t="s">
        <v>2902</v>
      </c>
      <c r="D202" s="534">
        <v>2</v>
      </c>
      <c r="E202" s="22" t="s">
        <v>341</v>
      </c>
      <c r="F202" s="317"/>
      <c r="G202" s="53"/>
    </row>
    <row r="203" spans="1:9" ht="30">
      <c r="A203" s="18"/>
      <c r="B203" s="48"/>
      <c r="C203" s="50" t="s">
        <v>2903</v>
      </c>
      <c r="D203" s="534">
        <v>2</v>
      </c>
      <c r="E203" s="22" t="s">
        <v>341</v>
      </c>
      <c r="F203" s="317"/>
      <c r="G203" s="53"/>
    </row>
    <row r="204" spans="1:9" ht="45">
      <c r="A204" s="18"/>
      <c r="B204" s="48"/>
      <c r="C204" s="50" t="s">
        <v>2904</v>
      </c>
      <c r="D204" s="534">
        <v>2</v>
      </c>
      <c r="E204" s="22" t="s">
        <v>377</v>
      </c>
      <c r="F204" s="317" t="s">
        <v>2905</v>
      </c>
      <c r="G204" s="53"/>
    </row>
    <row r="205" spans="1:9" ht="47.25">
      <c r="A205" s="18" t="s">
        <v>1621</v>
      </c>
      <c r="B205" s="228" t="s">
        <v>507</v>
      </c>
      <c r="C205" s="229" t="s">
        <v>2906</v>
      </c>
      <c r="D205" s="534">
        <v>2</v>
      </c>
      <c r="E205" s="22" t="s">
        <v>341</v>
      </c>
      <c r="F205" s="229"/>
      <c r="G205" s="53"/>
    </row>
    <row r="206" spans="1:9" ht="30">
      <c r="A206" s="18"/>
      <c r="B206" s="291"/>
      <c r="C206" s="229" t="s">
        <v>2907</v>
      </c>
      <c r="D206" s="534">
        <v>2</v>
      </c>
      <c r="E206" s="22" t="s">
        <v>341</v>
      </c>
      <c r="F206" s="66"/>
      <c r="G206" s="53"/>
    </row>
    <row r="207" spans="1:9" ht="40.15" customHeight="1">
      <c r="A207" s="117" t="s">
        <v>1624</v>
      </c>
      <c r="B207" s="1163" t="s">
        <v>2908</v>
      </c>
      <c r="C207" s="1164"/>
      <c r="D207" s="1164"/>
      <c r="E207" s="1164"/>
      <c r="F207" s="1164"/>
      <c r="G207" s="1165"/>
      <c r="H207" s="29">
        <f>SUM(D208:D214)</f>
        <v>14</v>
      </c>
      <c r="I207" s="29">
        <f>COUNT(D208:D214)*2</f>
        <v>14</v>
      </c>
    </row>
    <row r="208" spans="1:9" ht="45">
      <c r="A208" s="18" t="s">
        <v>1625</v>
      </c>
      <c r="B208" s="160" t="s">
        <v>511</v>
      </c>
      <c r="C208" s="234" t="s">
        <v>2909</v>
      </c>
      <c r="D208" s="618">
        <v>2</v>
      </c>
      <c r="E208" s="28" t="s">
        <v>379</v>
      </c>
      <c r="F208" s="26"/>
      <c r="G208" s="53"/>
    </row>
    <row r="209" spans="1:9" ht="45">
      <c r="A209" s="18"/>
      <c r="B209" s="235"/>
      <c r="C209" s="234" t="s">
        <v>513</v>
      </c>
      <c r="D209" s="618">
        <v>2</v>
      </c>
      <c r="E209" s="28" t="s">
        <v>341</v>
      </c>
      <c r="F209" s="26"/>
      <c r="G209" s="53"/>
    </row>
    <row r="210" spans="1:9" ht="45">
      <c r="A210" s="18" t="s">
        <v>1627</v>
      </c>
      <c r="B210" s="235" t="s">
        <v>515</v>
      </c>
      <c r="C210" s="234" t="s">
        <v>2910</v>
      </c>
      <c r="D210" s="618">
        <v>2</v>
      </c>
      <c r="E210" s="28" t="s">
        <v>341</v>
      </c>
      <c r="F210" s="26"/>
      <c r="G210" s="53"/>
    </row>
    <row r="211" spans="1:9" ht="30">
      <c r="A211" s="18"/>
      <c r="B211" s="235"/>
      <c r="C211" s="234" t="s">
        <v>2911</v>
      </c>
      <c r="D211" s="618">
        <v>2</v>
      </c>
      <c r="E211" s="28" t="s">
        <v>341</v>
      </c>
      <c r="F211" s="26"/>
      <c r="G211" s="53"/>
    </row>
    <row r="212" spans="1:9" ht="75">
      <c r="A212" s="18"/>
      <c r="B212" s="235"/>
      <c r="C212" s="234" t="s">
        <v>2912</v>
      </c>
      <c r="D212" s="618">
        <v>2</v>
      </c>
      <c r="E212" s="28" t="s">
        <v>377</v>
      </c>
      <c r="F212" s="26"/>
      <c r="G212" s="53"/>
    </row>
    <row r="213" spans="1:9" ht="75">
      <c r="A213" s="18"/>
      <c r="B213" s="235"/>
      <c r="C213" s="234" t="s">
        <v>517</v>
      </c>
      <c r="D213" s="618">
        <v>2</v>
      </c>
      <c r="E213" s="28" t="s">
        <v>377</v>
      </c>
      <c r="F213" s="26"/>
      <c r="G213" s="53"/>
    </row>
    <row r="214" spans="1:9" ht="78.75">
      <c r="A214" s="18" t="s">
        <v>1630</v>
      </c>
      <c r="B214" s="160" t="s">
        <v>519</v>
      </c>
      <c r="C214" s="23" t="s">
        <v>2913</v>
      </c>
      <c r="D214" s="618">
        <v>2</v>
      </c>
      <c r="E214" s="28" t="s">
        <v>255</v>
      </c>
      <c r="F214" s="26"/>
      <c r="G214" s="53"/>
    </row>
    <row r="215" spans="1:9" ht="40.15" customHeight="1">
      <c r="A215" s="117" t="s">
        <v>1632</v>
      </c>
      <c r="B215" s="1163" t="s">
        <v>2914</v>
      </c>
      <c r="C215" s="1164"/>
      <c r="D215" s="1164"/>
      <c r="E215" s="1164"/>
      <c r="F215" s="1164"/>
      <c r="G215" s="1165"/>
      <c r="H215" s="29">
        <f>SUM(D216:D222)</f>
        <v>14</v>
      </c>
      <c r="I215" s="29">
        <f>COUNT(D216:D222)*2</f>
        <v>14</v>
      </c>
    </row>
    <row r="216" spans="1:9" ht="47.25">
      <c r="A216" s="18" t="s">
        <v>1633</v>
      </c>
      <c r="B216" s="114" t="s">
        <v>522</v>
      </c>
      <c r="C216" s="50" t="s">
        <v>2915</v>
      </c>
      <c r="D216" s="618">
        <v>2</v>
      </c>
      <c r="E216" s="22" t="s">
        <v>377</v>
      </c>
      <c r="F216" s="30" t="s">
        <v>2916</v>
      </c>
      <c r="G216" s="53"/>
    </row>
    <row r="217" spans="1:9" ht="47.25">
      <c r="A217" s="18" t="s">
        <v>1638</v>
      </c>
      <c r="B217" s="114" t="s">
        <v>526</v>
      </c>
      <c r="C217" s="50" t="s">
        <v>2917</v>
      </c>
      <c r="D217" s="618">
        <v>2</v>
      </c>
      <c r="E217" s="28" t="s">
        <v>377</v>
      </c>
      <c r="F217" s="26"/>
      <c r="G217" s="53"/>
    </row>
    <row r="218" spans="1:9" ht="47.25">
      <c r="A218" s="18" t="s">
        <v>1641</v>
      </c>
      <c r="B218" s="114" t="s">
        <v>529</v>
      </c>
      <c r="C218" s="50" t="s">
        <v>2918</v>
      </c>
      <c r="D218" s="618">
        <v>2</v>
      </c>
      <c r="E218" s="28" t="s">
        <v>531</v>
      </c>
      <c r="F218" s="26"/>
      <c r="G218" s="53"/>
    </row>
    <row r="219" spans="1:9" ht="47.25">
      <c r="A219" s="18" t="s">
        <v>1644</v>
      </c>
      <c r="B219" s="114" t="s">
        <v>534</v>
      </c>
      <c r="C219" s="30" t="s">
        <v>2919</v>
      </c>
      <c r="D219" s="618">
        <v>2</v>
      </c>
      <c r="E219" s="28" t="s">
        <v>379</v>
      </c>
      <c r="F219" s="26"/>
      <c r="G219" s="53"/>
    </row>
    <row r="220" spans="1:9" ht="31.5">
      <c r="A220" s="18" t="s">
        <v>1645</v>
      </c>
      <c r="B220" s="114" t="s">
        <v>537</v>
      </c>
      <c r="C220" s="50" t="s">
        <v>2920</v>
      </c>
      <c r="D220" s="618">
        <v>2</v>
      </c>
      <c r="E220" s="28" t="s">
        <v>255</v>
      </c>
      <c r="F220" s="30" t="s">
        <v>2921</v>
      </c>
      <c r="G220" s="53"/>
    </row>
    <row r="221" spans="1:9" ht="15.75">
      <c r="A221" s="18"/>
      <c r="B221" s="114"/>
      <c r="C221" s="50" t="s">
        <v>2430</v>
      </c>
      <c r="D221" s="618">
        <v>2</v>
      </c>
      <c r="E221" s="28" t="s">
        <v>255</v>
      </c>
      <c r="F221" s="26"/>
      <c r="G221" s="53"/>
    </row>
    <row r="222" spans="1:9" ht="30">
      <c r="A222" s="18"/>
      <c r="B222" s="114"/>
      <c r="C222" s="161" t="s">
        <v>2922</v>
      </c>
      <c r="D222" s="618">
        <v>2</v>
      </c>
      <c r="E222" s="59" t="s">
        <v>255</v>
      </c>
      <c r="F222" s="318"/>
      <c r="G222" s="53"/>
    </row>
    <row r="223" spans="1:9" ht="40.15" customHeight="1">
      <c r="A223" s="113" t="s">
        <v>1650</v>
      </c>
      <c r="B223" s="1169" t="s">
        <v>112</v>
      </c>
      <c r="C223" s="1170"/>
      <c r="D223" s="1170"/>
      <c r="E223" s="1170"/>
      <c r="F223" s="1170"/>
      <c r="G223" s="1171"/>
      <c r="H223" s="29">
        <f>SUM(D224:D234)</f>
        <v>22</v>
      </c>
      <c r="I223" s="29">
        <f>COUNT(D224:D234)*2</f>
        <v>22</v>
      </c>
    </row>
    <row r="224" spans="1:9" ht="75">
      <c r="A224" s="18" t="s">
        <v>1652</v>
      </c>
      <c r="B224" s="114" t="s">
        <v>552</v>
      </c>
      <c r="C224" s="50" t="s">
        <v>556</v>
      </c>
      <c r="D224" s="622">
        <v>2</v>
      </c>
      <c r="E224" s="28" t="s">
        <v>554</v>
      </c>
      <c r="F224" s="50" t="s">
        <v>2930</v>
      </c>
      <c r="G224" s="53"/>
    </row>
    <row r="225" spans="1:9" ht="30">
      <c r="A225" s="18"/>
      <c r="B225" s="114"/>
      <c r="C225" s="50" t="s">
        <v>2931</v>
      </c>
      <c r="D225" s="622">
        <v>2</v>
      </c>
      <c r="E225" s="28" t="s">
        <v>554</v>
      </c>
      <c r="F225" s="50" t="s">
        <v>2932</v>
      </c>
      <c r="G225" s="53"/>
    </row>
    <row r="226" spans="1:9" ht="30">
      <c r="A226" s="18"/>
      <c r="B226" s="114"/>
      <c r="C226" s="50" t="s">
        <v>1659</v>
      </c>
      <c r="D226" s="622">
        <v>2</v>
      </c>
      <c r="E226" s="28" t="s">
        <v>554</v>
      </c>
      <c r="F226" s="50" t="s">
        <v>2933</v>
      </c>
      <c r="G226" s="53"/>
    </row>
    <row r="227" spans="1:9" ht="135">
      <c r="A227" s="18"/>
      <c r="B227" s="114"/>
      <c r="C227" s="50" t="s">
        <v>2442</v>
      </c>
      <c r="D227" s="622">
        <v>2</v>
      </c>
      <c r="E227" s="28" t="s">
        <v>554</v>
      </c>
      <c r="F227" s="50" t="s">
        <v>2934</v>
      </c>
      <c r="G227" s="53"/>
    </row>
    <row r="228" spans="1:9" ht="45">
      <c r="A228" s="18"/>
      <c r="B228" s="114"/>
      <c r="C228" s="50" t="s">
        <v>2935</v>
      </c>
      <c r="D228" s="622">
        <v>2</v>
      </c>
      <c r="E228" s="28" t="s">
        <v>554</v>
      </c>
      <c r="F228" s="50" t="s">
        <v>2936</v>
      </c>
      <c r="G228" s="53"/>
    </row>
    <row r="229" spans="1:9" ht="15.75">
      <c r="A229" s="18"/>
      <c r="B229" s="114"/>
      <c r="C229" s="50" t="s">
        <v>2444</v>
      </c>
      <c r="D229" s="622">
        <v>2</v>
      </c>
      <c r="E229" s="28" t="s">
        <v>554</v>
      </c>
      <c r="F229" s="50" t="s">
        <v>2937</v>
      </c>
      <c r="G229" s="53"/>
    </row>
    <row r="230" spans="1:9" ht="47.25">
      <c r="A230" s="18" t="s">
        <v>1663</v>
      </c>
      <c r="B230" s="114" t="s">
        <v>573</v>
      </c>
      <c r="C230" s="50" t="s">
        <v>2938</v>
      </c>
      <c r="D230" s="622">
        <v>2</v>
      </c>
      <c r="E230" s="28" t="s">
        <v>554</v>
      </c>
      <c r="F230" s="50" t="s">
        <v>2939</v>
      </c>
      <c r="G230" s="53"/>
    </row>
    <row r="231" spans="1:9" ht="60">
      <c r="A231" s="18"/>
      <c r="B231" s="114"/>
      <c r="C231" s="50" t="s">
        <v>2448</v>
      </c>
      <c r="D231" s="622">
        <v>2</v>
      </c>
      <c r="E231" s="28" t="s">
        <v>554</v>
      </c>
      <c r="F231" s="50" t="s">
        <v>2940</v>
      </c>
      <c r="G231" s="53"/>
    </row>
    <row r="232" spans="1:9" ht="30">
      <c r="A232" s="18"/>
      <c r="B232" s="114"/>
      <c r="C232" s="50" t="s">
        <v>1176</v>
      </c>
      <c r="D232" s="622">
        <v>2</v>
      </c>
      <c r="E232" s="28" t="s">
        <v>554</v>
      </c>
      <c r="F232" s="66" t="s">
        <v>2941</v>
      </c>
      <c r="G232" s="53"/>
    </row>
    <row r="233" spans="1:9" ht="30">
      <c r="A233" s="18"/>
      <c r="B233" s="114"/>
      <c r="C233" s="50" t="s">
        <v>2942</v>
      </c>
      <c r="D233" s="622">
        <v>2</v>
      </c>
      <c r="E233" s="28" t="s">
        <v>554</v>
      </c>
      <c r="F233" s="236" t="s">
        <v>2943</v>
      </c>
      <c r="G233" s="53"/>
    </row>
    <row r="234" spans="1:9" ht="63">
      <c r="A234" s="18" t="s">
        <v>1668</v>
      </c>
      <c r="B234" s="51" t="s">
        <v>580</v>
      </c>
      <c r="C234" s="30" t="s">
        <v>1670</v>
      </c>
      <c r="D234" s="622">
        <v>2</v>
      </c>
      <c r="E234" s="28" t="s">
        <v>554</v>
      </c>
      <c r="F234" s="26"/>
      <c r="G234" s="53"/>
    </row>
    <row r="235" spans="1:9" ht="40.15" customHeight="1">
      <c r="A235" s="117" t="s">
        <v>1672</v>
      </c>
      <c r="B235" s="1163" t="s">
        <v>2944</v>
      </c>
      <c r="C235" s="1164"/>
      <c r="D235" s="1164"/>
      <c r="E235" s="1164"/>
      <c r="F235" s="1164"/>
      <c r="G235" s="1165"/>
      <c r="H235" s="29">
        <f>SUM(D236:D247)</f>
        <v>22</v>
      </c>
      <c r="I235" s="29">
        <f>COUNT(D236:D247)*2</f>
        <v>22</v>
      </c>
    </row>
    <row r="236" spans="1:9" ht="47.25">
      <c r="A236" s="18" t="s">
        <v>1673</v>
      </c>
      <c r="B236" s="114" t="s">
        <v>583</v>
      </c>
      <c r="C236" s="19" t="s">
        <v>584</v>
      </c>
      <c r="D236" s="622">
        <v>2</v>
      </c>
      <c r="E236" s="22" t="s">
        <v>341</v>
      </c>
      <c r="F236" s="50" t="s">
        <v>2945</v>
      </c>
      <c r="G236" s="53"/>
    </row>
    <row r="237" spans="1:9" ht="63" hidden="1">
      <c r="A237" s="27" t="s">
        <v>1675</v>
      </c>
      <c r="B237" s="114" t="s">
        <v>588</v>
      </c>
      <c r="C237" s="26"/>
      <c r="D237" s="26"/>
      <c r="E237" s="28"/>
      <c r="F237" s="26"/>
      <c r="G237" s="26"/>
    </row>
    <row r="238" spans="1:9" ht="75">
      <c r="A238" s="18" t="s">
        <v>1690</v>
      </c>
      <c r="B238" s="114" t="s">
        <v>593</v>
      </c>
      <c r="C238" s="238" t="s">
        <v>2946</v>
      </c>
      <c r="D238" s="622">
        <v>2</v>
      </c>
      <c r="E238" s="22" t="s">
        <v>344</v>
      </c>
      <c r="F238" s="50" t="s">
        <v>2947</v>
      </c>
      <c r="G238" s="53"/>
    </row>
    <row r="239" spans="1:9" ht="78.75">
      <c r="A239" s="18" t="s">
        <v>1693</v>
      </c>
      <c r="B239" s="114" t="s">
        <v>597</v>
      </c>
      <c r="C239" s="91" t="s">
        <v>2948</v>
      </c>
      <c r="D239" s="622">
        <v>2</v>
      </c>
      <c r="E239" s="22" t="s">
        <v>344</v>
      </c>
      <c r="F239" s="50" t="s">
        <v>2949</v>
      </c>
      <c r="G239" s="53"/>
    </row>
    <row r="240" spans="1:9" ht="45">
      <c r="A240" s="18"/>
      <c r="B240" s="114"/>
      <c r="C240" s="91" t="s">
        <v>2950</v>
      </c>
      <c r="D240" s="622">
        <v>2</v>
      </c>
      <c r="E240" s="22" t="s">
        <v>344</v>
      </c>
      <c r="F240" s="50" t="s">
        <v>2951</v>
      </c>
      <c r="G240" s="53"/>
    </row>
    <row r="241" spans="1:9" ht="30">
      <c r="A241" s="18"/>
      <c r="B241" s="114"/>
      <c r="C241" s="91" t="s">
        <v>2952</v>
      </c>
      <c r="D241" s="622">
        <v>2</v>
      </c>
      <c r="E241" s="22" t="s">
        <v>344</v>
      </c>
      <c r="F241" s="50" t="s">
        <v>2953</v>
      </c>
      <c r="G241" s="53"/>
    </row>
    <row r="242" spans="1:9" ht="45">
      <c r="A242" s="18" t="s">
        <v>1696</v>
      </c>
      <c r="B242" s="114" t="s">
        <v>602</v>
      </c>
      <c r="C242" s="19" t="s">
        <v>603</v>
      </c>
      <c r="D242" s="622">
        <v>2</v>
      </c>
      <c r="E242" s="22" t="s">
        <v>344</v>
      </c>
      <c r="F242" s="23" t="s">
        <v>604</v>
      </c>
      <c r="G242" s="53"/>
    </row>
    <row r="243" spans="1:9" ht="60">
      <c r="A243" s="18" t="s">
        <v>605</v>
      </c>
      <c r="B243" s="114" t="s">
        <v>606</v>
      </c>
      <c r="C243" s="19" t="s">
        <v>607</v>
      </c>
      <c r="D243" s="622">
        <v>2</v>
      </c>
      <c r="E243" s="22" t="s">
        <v>344</v>
      </c>
      <c r="F243" s="23" t="s">
        <v>2954</v>
      </c>
      <c r="G243" s="53"/>
    </row>
    <row r="244" spans="1:9" ht="31.5">
      <c r="A244" s="18"/>
      <c r="B244" s="114"/>
      <c r="C244" s="19" t="s">
        <v>2955</v>
      </c>
      <c r="D244" s="622">
        <v>2</v>
      </c>
      <c r="E244" s="22" t="s">
        <v>344</v>
      </c>
      <c r="F244" s="23"/>
      <c r="G244" s="53"/>
    </row>
    <row r="245" spans="1:9" ht="31.5">
      <c r="A245" s="18"/>
      <c r="B245" s="114"/>
      <c r="C245" s="19" t="s">
        <v>609</v>
      </c>
      <c r="D245" s="622">
        <v>2</v>
      </c>
      <c r="E245" s="22" t="s">
        <v>344</v>
      </c>
      <c r="F245" s="23" t="s">
        <v>2956</v>
      </c>
      <c r="G245" s="53"/>
    </row>
    <row r="246" spans="1:9" ht="47.25">
      <c r="A246" s="18" t="s">
        <v>1700</v>
      </c>
      <c r="B246" s="114" t="s">
        <v>612</v>
      </c>
      <c r="C246" s="26" t="s">
        <v>2957</v>
      </c>
      <c r="D246" s="622">
        <v>2</v>
      </c>
      <c r="E246" s="22" t="s">
        <v>344</v>
      </c>
      <c r="F246" s="30" t="s">
        <v>2958</v>
      </c>
      <c r="G246" s="53"/>
    </row>
    <row r="247" spans="1:9" ht="60">
      <c r="A247" s="98"/>
      <c r="B247" s="26"/>
      <c r="C247" s="50" t="s">
        <v>2959</v>
      </c>
      <c r="D247" s="622">
        <v>2</v>
      </c>
      <c r="E247" s="22" t="s">
        <v>344</v>
      </c>
      <c r="F247" s="50" t="s">
        <v>2960</v>
      </c>
      <c r="G247" s="53"/>
    </row>
    <row r="248" spans="1:9" ht="15.75">
      <c r="A248" s="60" t="s">
        <v>109</v>
      </c>
      <c r="B248" s="930" t="s">
        <v>6205</v>
      </c>
      <c r="C248" s="931"/>
      <c r="D248" s="931"/>
      <c r="E248" s="931"/>
      <c r="F248" s="931"/>
      <c r="G248" s="935"/>
      <c r="H248" s="29">
        <f>SUM(D249:D265)</f>
        <v>20</v>
      </c>
      <c r="I248" s="29">
        <f>COUNT(D249:D265)*2</f>
        <v>20</v>
      </c>
    </row>
    <row r="249" spans="1:9" ht="120">
      <c r="A249" s="60" t="s">
        <v>1705</v>
      </c>
      <c r="B249" s="50" t="s">
        <v>1706</v>
      </c>
      <c r="C249" s="50" t="s">
        <v>1707</v>
      </c>
      <c r="D249" s="540">
        <v>2</v>
      </c>
      <c r="E249" s="26" t="s">
        <v>653</v>
      </c>
      <c r="F249" s="50" t="s">
        <v>6206</v>
      </c>
      <c r="G249" s="508"/>
    </row>
    <row r="250" spans="1:9" ht="90">
      <c r="A250" s="60" t="s">
        <v>1709</v>
      </c>
      <c r="B250" s="50" t="s">
        <v>1710</v>
      </c>
      <c r="C250" s="50" t="s">
        <v>1711</v>
      </c>
      <c r="D250" s="538">
        <v>2</v>
      </c>
      <c r="E250" s="26" t="s">
        <v>653</v>
      </c>
      <c r="F250" s="50" t="s">
        <v>3232</v>
      </c>
      <c r="G250" s="508"/>
    </row>
    <row r="251" spans="1:9" ht="75" hidden="1">
      <c r="A251" s="483" t="s">
        <v>3233</v>
      </c>
      <c r="B251" s="50" t="s">
        <v>3234</v>
      </c>
      <c r="C251" s="50" t="s">
        <v>6207</v>
      </c>
      <c r="D251" s="362"/>
      <c r="E251" s="26"/>
      <c r="F251" s="50" t="s">
        <v>6208</v>
      </c>
      <c r="G251" s="482"/>
    </row>
    <row r="252" spans="1:9" ht="105" hidden="1">
      <c r="A252" s="483" t="s">
        <v>3235</v>
      </c>
      <c r="B252" s="50" t="s">
        <v>3236</v>
      </c>
      <c r="C252" s="50" t="s">
        <v>6209</v>
      </c>
      <c r="D252" s="362"/>
      <c r="E252" s="26"/>
      <c r="F252" s="50" t="s">
        <v>6210</v>
      </c>
      <c r="G252" s="482"/>
    </row>
    <row r="253" spans="1:9" ht="90" hidden="1">
      <c r="A253" s="483" t="s">
        <v>3237</v>
      </c>
      <c r="B253" s="501" t="s">
        <v>3238</v>
      </c>
      <c r="C253" s="501" t="s">
        <v>6211</v>
      </c>
      <c r="D253" s="362"/>
      <c r="E253" s="26"/>
      <c r="F253" s="50" t="s">
        <v>6212</v>
      </c>
      <c r="G253" s="482"/>
    </row>
    <row r="254" spans="1:9" ht="120" hidden="1">
      <c r="A254" s="483" t="s">
        <v>3239</v>
      </c>
      <c r="B254" s="50" t="s">
        <v>3240</v>
      </c>
      <c r="C254" s="50" t="s">
        <v>6213</v>
      </c>
      <c r="D254" s="362"/>
      <c r="E254" s="26"/>
      <c r="F254" s="50" t="s">
        <v>6214</v>
      </c>
      <c r="G254" s="482"/>
    </row>
    <row r="255" spans="1:9" ht="165" hidden="1">
      <c r="A255" s="483" t="s">
        <v>3241</v>
      </c>
      <c r="B255" s="50" t="s">
        <v>6215</v>
      </c>
      <c r="C255" s="50" t="s">
        <v>6216</v>
      </c>
      <c r="D255" s="362"/>
      <c r="E255" s="26"/>
      <c r="F255" s="50" t="s">
        <v>6217</v>
      </c>
      <c r="G255" s="482"/>
    </row>
    <row r="256" spans="1:9" ht="165" hidden="1">
      <c r="A256" s="483" t="s">
        <v>3243</v>
      </c>
      <c r="B256" s="50" t="s">
        <v>3244</v>
      </c>
      <c r="C256" s="50" t="s">
        <v>6218</v>
      </c>
      <c r="D256" s="362"/>
      <c r="E256" s="26"/>
      <c r="F256" s="50" t="s">
        <v>6219</v>
      </c>
      <c r="G256" s="482"/>
    </row>
    <row r="257" spans="1:9" ht="45">
      <c r="A257" s="18" t="s">
        <v>6223</v>
      </c>
      <c r="B257" s="50" t="s">
        <v>1714</v>
      </c>
      <c r="C257" s="30" t="s">
        <v>2923</v>
      </c>
      <c r="D257" s="618">
        <v>2</v>
      </c>
      <c r="E257" s="28" t="s">
        <v>255</v>
      </c>
      <c r="F257" s="50" t="s">
        <v>2924</v>
      </c>
      <c r="G257" s="53"/>
    </row>
    <row r="258" spans="1:9" ht="30">
      <c r="A258" s="98"/>
      <c r="B258" s="399"/>
      <c r="C258" s="229" t="s">
        <v>2925</v>
      </c>
      <c r="D258" s="618">
        <v>2</v>
      </c>
      <c r="E258" s="28" t="s">
        <v>255</v>
      </c>
      <c r="F258" s="66"/>
      <c r="G258" s="53"/>
    </row>
    <row r="259" spans="1:9" ht="30">
      <c r="A259" s="98"/>
      <c r="B259" s="399"/>
      <c r="C259" s="161" t="s">
        <v>2926</v>
      </c>
      <c r="D259" s="618">
        <v>2</v>
      </c>
      <c r="E259" s="28" t="s">
        <v>255</v>
      </c>
      <c r="F259" s="66"/>
      <c r="G259" s="53"/>
    </row>
    <row r="260" spans="1:9">
      <c r="A260" s="98"/>
      <c r="B260" s="399"/>
      <c r="C260" s="7" t="s">
        <v>547</v>
      </c>
      <c r="D260" s="618">
        <v>2</v>
      </c>
      <c r="E260" s="28" t="s">
        <v>255</v>
      </c>
      <c r="F260" s="66"/>
      <c r="G260" s="53"/>
    </row>
    <row r="261" spans="1:9" ht="105">
      <c r="A261" s="60" t="s">
        <v>3250</v>
      </c>
      <c r="B261" s="50" t="s">
        <v>1722</v>
      </c>
      <c r="C261" s="161" t="s">
        <v>2927</v>
      </c>
      <c r="D261" s="618">
        <v>2</v>
      </c>
      <c r="E261" s="28" t="s">
        <v>255</v>
      </c>
      <c r="F261" s="50" t="s">
        <v>6220</v>
      </c>
      <c r="G261" s="53"/>
    </row>
    <row r="262" spans="1:9" ht="105">
      <c r="A262" s="60"/>
      <c r="B262" s="50"/>
      <c r="C262" s="25" t="s">
        <v>2928</v>
      </c>
      <c r="D262" s="618">
        <v>2</v>
      </c>
      <c r="E262" s="28" t="s">
        <v>255</v>
      </c>
      <c r="F262" s="50" t="s">
        <v>6220</v>
      </c>
      <c r="G262" s="53"/>
    </row>
    <row r="263" spans="1:9" ht="105">
      <c r="A263" s="60"/>
      <c r="B263" s="50"/>
      <c r="C263" s="319" t="s">
        <v>1648</v>
      </c>
      <c r="D263" s="642">
        <v>2</v>
      </c>
      <c r="E263" s="34" t="s">
        <v>255</v>
      </c>
      <c r="F263" s="50" t="s">
        <v>6220</v>
      </c>
      <c r="G263" s="53"/>
    </row>
    <row r="264" spans="1:9" ht="105">
      <c r="A264" s="60"/>
      <c r="B264" s="50"/>
      <c r="C264" s="25" t="s">
        <v>2929</v>
      </c>
      <c r="D264" s="618">
        <v>2</v>
      </c>
      <c r="E264" s="28" t="s">
        <v>255</v>
      </c>
      <c r="F264" s="50" t="s">
        <v>6220</v>
      </c>
      <c r="G264" s="53"/>
    </row>
    <row r="265" spans="1:9" ht="105" hidden="1">
      <c r="A265" s="483" t="s">
        <v>3251</v>
      </c>
      <c r="B265" s="50" t="s">
        <v>3252</v>
      </c>
      <c r="C265" s="50" t="s">
        <v>6221</v>
      </c>
      <c r="D265" s="362"/>
      <c r="E265" s="26"/>
      <c r="F265" s="50" t="s">
        <v>6222</v>
      </c>
      <c r="G265" s="53"/>
    </row>
    <row r="266" spans="1:9" ht="18.75">
      <c r="A266" s="181"/>
      <c r="B266" s="991" t="s">
        <v>620</v>
      </c>
      <c r="C266" s="995"/>
      <c r="D266" s="995"/>
      <c r="E266" s="995"/>
      <c r="F266" s="995"/>
      <c r="G266" s="995"/>
      <c r="H266" s="29">
        <f>H267+H276+H293+H307+H320+H326+H331+H346+H351+H336+H339+H342</f>
        <v>124</v>
      </c>
      <c r="I266" s="29">
        <f>I267+I276+I293+I307+I320+I326+I331+I346+I351+I336+I339+I342</f>
        <v>124</v>
      </c>
    </row>
    <row r="267" spans="1:9" ht="40.15" customHeight="1">
      <c r="A267" s="135" t="s">
        <v>1725</v>
      </c>
      <c r="B267" s="1163" t="s">
        <v>2961</v>
      </c>
      <c r="C267" s="1164"/>
      <c r="D267" s="1164"/>
      <c r="E267" s="1164"/>
      <c r="F267" s="1164"/>
      <c r="G267" s="1165"/>
      <c r="H267" s="29">
        <f>SUM(D268:D275)</f>
        <v>16</v>
      </c>
      <c r="I267" s="29">
        <f>COUNT(D268:D275)*2</f>
        <v>16</v>
      </c>
    </row>
    <row r="268" spans="1:9" ht="60">
      <c r="A268" s="18" t="s">
        <v>1726</v>
      </c>
      <c r="B268" s="160" t="s">
        <v>622</v>
      </c>
      <c r="C268" s="23" t="s">
        <v>623</v>
      </c>
      <c r="D268" s="622">
        <v>2</v>
      </c>
      <c r="E268" s="28" t="s">
        <v>540</v>
      </c>
      <c r="F268" s="50" t="s">
        <v>2962</v>
      </c>
      <c r="G268" s="53"/>
    </row>
    <row r="269" spans="1:9" ht="45">
      <c r="A269" s="18"/>
      <c r="B269" s="160"/>
      <c r="C269" s="25" t="s">
        <v>624</v>
      </c>
      <c r="D269" s="622">
        <v>2</v>
      </c>
      <c r="E269" s="28" t="s">
        <v>540</v>
      </c>
      <c r="G269" s="53"/>
    </row>
    <row r="270" spans="1:9" ht="75">
      <c r="A270" s="18"/>
      <c r="B270" s="160"/>
      <c r="C270" s="30" t="s">
        <v>2963</v>
      </c>
      <c r="D270" s="622">
        <v>2</v>
      </c>
      <c r="E270" s="22" t="s">
        <v>377</v>
      </c>
      <c r="F270" s="30"/>
      <c r="G270" s="53"/>
    </row>
    <row r="271" spans="1:9" ht="45">
      <c r="A271" s="18"/>
      <c r="B271" s="160"/>
      <c r="C271" s="23" t="s">
        <v>625</v>
      </c>
      <c r="D271" s="622">
        <v>2</v>
      </c>
      <c r="E271" s="28" t="s">
        <v>540</v>
      </c>
      <c r="F271" s="30"/>
      <c r="G271" s="53"/>
    </row>
    <row r="272" spans="1:9" ht="45">
      <c r="A272" s="18"/>
      <c r="B272" s="160"/>
      <c r="C272" s="30" t="s">
        <v>2964</v>
      </c>
      <c r="D272" s="622">
        <v>2</v>
      </c>
      <c r="E272" s="28" t="s">
        <v>540</v>
      </c>
      <c r="F272" s="30"/>
      <c r="G272" s="53"/>
    </row>
    <row r="273" spans="1:9" ht="63">
      <c r="A273" s="18" t="s">
        <v>1729</v>
      </c>
      <c r="B273" s="114" t="s">
        <v>627</v>
      </c>
      <c r="C273" s="23" t="s">
        <v>628</v>
      </c>
      <c r="D273" s="622">
        <v>2</v>
      </c>
      <c r="E273" s="28" t="s">
        <v>629</v>
      </c>
      <c r="F273" s="50"/>
      <c r="G273" s="53"/>
    </row>
    <row r="274" spans="1:9" ht="60">
      <c r="A274" s="18"/>
      <c r="B274" s="114"/>
      <c r="C274" s="50" t="s">
        <v>2965</v>
      </c>
      <c r="D274" s="622">
        <v>2</v>
      </c>
      <c r="E274" s="28" t="s">
        <v>629</v>
      </c>
      <c r="F274" s="50"/>
      <c r="G274" s="53"/>
    </row>
    <row r="275" spans="1:9" ht="60">
      <c r="A275" s="18" t="s">
        <v>1731</v>
      </c>
      <c r="B275" s="114" t="s">
        <v>631</v>
      </c>
      <c r="C275" s="50" t="s">
        <v>2966</v>
      </c>
      <c r="D275" s="622">
        <v>2</v>
      </c>
      <c r="E275" s="28" t="s">
        <v>379</v>
      </c>
      <c r="F275" s="26"/>
      <c r="G275" s="53"/>
    </row>
    <row r="276" spans="1:9" ht="40.15" customHeight="1">
      <c r="A276" s="135" t="s">
        <v>1734</v>
      </c>
      <c r="B276" s="1163" t="s">
        <v>104</v>
      </c>
      <c r="C276" s="1164"/>
      <c r="D276" s="1164"/>
      <c r="E276" s="1164"/>
      <c r="F276" s="1164"/>
      <c r="G276" s="1165"/>
      <c r="H276" s="29">
        <f>SUM(D277:D292)</f>
        <v>26</v>
      </c>
      <c r="I276" s="29">
        <f>COUNT(D277:D292)*2</f>
        <v>26</v>
      </c>
    </row>
    <row r="277" spans="1:9" ht="47.25">
      <c r="A277" s="18" t="s">
        <v>633</v>
      </c>
      <c r="B277" s="114" t="s">
        <v>634</v>
      </c>
      <c r="C277" s="50" t="s">
        <v>2469</v>
      </c>
      <c r="D277" s="534">
        <v>2</v>
      </c>
      <c r="E277" s="28" t="s">
        <v>540</v>
      </c>
      <c r="F277" s="50" t="s">
        <v>636</v>
      </c>
      <c r="G277" s="53"/>
    </row>
    <row r="278" spans="1:9" ht="30">
      <c r="A278" s="18"/>
      <c r="B278" s="114"/>
      <c r="C278" s="50" t="s">
        <v>2712</v>
      </c>
      <c r="D278" s="534">
        <v>2</v>
      </c>
      <c r="E278" s="28" t="s">
        <v>531</v>
      </c>
      <c r="F278" s="26"/>
      <c r="G278" s="53"/>
    </row>
    <row r="279" spans="1:9" ht="47.25" hidden="1">
      <c r="A279" s="27" t="s">
        <v>637</v>
      </c>
      <c r="B279" s="160" t="s">
        <v>638</v>
      </c>
      <c r="C279" s="30"/>
      <c r="D279" s="26"/>
      <c r="F279" s="26"/>
      <c r="G279" s="26"/>
    </row>
    <row r="280" spans="1:9" ht="15.75" hidden="1">
      <c r="A280" s="27"/>
      <c r="B280" s="160"/>
      <c r="C280" s="30"/>
      <c r="D280" s="26"/>
      <c r="E280" s="28"/>
      <c r="F280" s="26"/>
      <c r="G280" s="26"/>
    </row>
    <row r="281" spans="1:9" ht="47.25">
      <c r="A281" s="18" t="s">
        <v>1736</v>
      </c>
      <c r="B281" s="114" t="s">
        <v>640</v>
      </c>
      <c r="C281" s="50" t="s">
        <v>641</v>
      </c>
      <c r="D281" s="534">
        <v>2</v>
      </c>
      <c r="E281" s="28" t="s">
        <v>341</v>
      </c>
      <c r="F281" s="26"/>
      <c r="G281" s="53"/>
    </row>
    <row r="282" spans="1:9" ht="30">
      <c r="A282" s="18"/>
      <c r="B282" s="114"/>
      <c r="C282" s="50" t="s">
        <v>642</v>
      </c>
      <c r="D282" s="534">
        <v>2</v>
      </c>
      <c r="E282" s="28" t="s">
        <v>341</v>
      </c>
      <c r="F282" s="26"/>
      <c r="G282" s="53"/>
    </row>
    <row r="283" spans="1:9" ht="30">
      <c r="A283" s="18"/>
      <c r="B283" s="114"/>
      <c r="C283" s="50" t="s">
        <v>2967</v>
      </c>
      <c r="D283" s="534">
        <v>2</v>
      </c>
      <c r="E283" s="37" t="s">
        <v>377</v>
      </c>
      <c r="F283" s="26"/>
      <c r="G283" s="53"/>
    </row>
    <row r="284" spans="1:9" ht="47.25">
      <c r="A284" s="18" t="s">
        <v>1740</v>
      </c>
      <c r="B284" s="114" t="s">
        <v>644</v>
      </c>
      <c r="C284" s="23" t="s">
        <v>645</v>
      </c>
      <c r="D284" s="534">
        <v>2</v>
      </c>
      <c r="E284" s="28" t="s">
        <v>377</v>
      </c>
      <c r="F284" s="26"/>
      <c r="G284" s="53"/>
    </row>
    <row r="285" spans="1:9" ht="15.75">
      <c r="A285" s="18"/>
      <c r="B285" s="114"/>
      <c r="C285" s="22" t="s">
        <v>646</v>
      </c>
      <c r="D285" s="534">
        <v>2</v>
      </c>
      <c r="E285" s="22" t="s">
        <v>377</v>
      </c>
      <c r="F285" s="26"/>
      <c r="G285" s="53"/>
    </row>
    <row r="286" spans="1:9" ht="45">
      <c r="A286" s="18"/>
      <c r="B286" s="114"/>
      <c r="C286" s="241" t="s">
        <v>647</v>
      </c>
      <c r="D286" s="534">
        <v>2</v>
      </c>
      <c r="E286" s="22" t="s">
        <v>648</v>
      </c>
      <c r="F286" s="26"/>
      <c r="G286" s="53"/>
    </row>
    <row r="287" spans="1:9" ht="47.25">
      <c r="A287" s="18" t="s">
        <v>1743</v>
      </c>
      <c r="B287" s="160" t="s">
        <v>650</v>
      </c>
      <c r="C287" s="30" t="s">
        <v>2968</v>
      </c>
      <c r="D287" s="534">
        <v>2</v>
      </c>
      <c r="E287" s="37" t="s">
        <v>540</v>
      </c>
      <c r="F287" s="26"/>
      <c r="G287" s="53"/>
    </row>
    <row r="288" spans="1:9" ht="45">
      <c r="A288" s="18"/>
      <c r="B288" s="160"/>
      <c r="C288" s="30" t="s">
        <v>1746</v>
      </c>
      <c r="D288" s="534">
        <v>2</v>
      </c>
      <c r="E288" s="28" t="s">
        <v>653</v>
      </c>
      <c r="F288" s="26"/>
      <c r="G288" s="53"/>
    </row>
    <row r="289" spans="1:9" ht="45">
      <c r="A289" s="18" t="s">
        <v>1748</v>
      </c>
      <c r="B289" s="30" t="s">
        <v>657</v>
      </c>
      <c r="C289" s="23" t="s">
        <v>1749</v>
      </c>
      <c r="D289" s="534">
        <v>2</v>
      </c>
      <c r="E289" s="28" t="s">
        <v>540</v>
      </c>
      <c r="F289" s="26"/>
      <c r="G289" s="53"/>
    </row>
    <row r="290" spans="1:9">
      <c r="A290" s="18"/>
      <c r="B290" s="30"/>
      <c r="C290" s="23" t="s">
        <v>661</v>
      </c>
      <c r="D290" s="534">
        <v>2</v>
      </c>
      <c r="E290" s="28" t="s">
        <v>660</v>
      </c>
      <c r="F290" s="26"/>
      <c r="G290" s="53"/>
    </row>
    <row r="291" spans="1:9" ht="63">
      <c r="A291" s="18" t="s">
        <v>1751</v>
      </c>
      <c r="B291" s="114" t="s">
        <v>663</v>
      </c>
      <c r="C291" s="25" t="s">
        <v>664</v>
      </c>
      <c r="D291" s="534">
        <v>2</v>
      </c>
      <c r="E291" s="28" t="s">
        <v>377</v>
      </c>
      <c r="F291" s="23" t="s">
        <v>665</v>
      </c>
      <c r="G291" s="53"/>
    </row>
    <row r="292" spans="1:9" ht="47.25" hidden="1">
      <c r="A292" s="27" t="s">
        <v>1753</v>
      </c>
      <c r="B292" s="114" t="s">
        <v>667</v>
      </c>
      <c r="C292" s="50"/>
      <c r="D292" s="26"/>
      <c r="E292" s="28"/>
      <c r="F292" s="26"/>
      <c r="G292" s="26"/>
    </row>
    <row r="293" spans="1:9" ht="40.15" customHeight="1">
      <c r="A293" s="135" t="s">
        <v>1754</v>
      </c>
      <c r="B293" s="1163" t="s">
        <v>102</v>
      </c>
      <c r="C293" s="1164"/>
      <c r="D293" s="1164"/>
      <c r="E293" s="1164"/>
      <c r="F293" s="1164"/>
      <c r="G293" s="1165"/>
      <c r="H293" s="29">
        <f>SUM(D294:D306)</f>
        <v>26</v>
      </c>
      <c r="I293" s="29">
        <f>COUNT(D294:D306)*2</f>
        <v>26</v>
      </c>
    </row>
    <row r="294" spans="1:9" ht="120">
      <c r="A294" s="18" t="s">
        <v>1755</v>
      </c>
      <c r="B294" s="114" t="s">
        <v>670</v>
      </c>
      <c r="C294" s="219" t="s">
        <v>2471</v>
      </c>
      <c r="D294" s="622">
        <v>2</v>
      </c>
      <c r="E294" s="28" t="s">
        <v>341</v>
      </c>
      <c r="F294" s="50" t="s">
        <v>2969</v>
      </c>
      <c r="G294" s="53"/>
    </row>
    <row r="295" spans="1:9" ht="30">
      <c r="A295" s="18"/>
      <c r="B295" s="114"/>
      <c r="C295" s="219" t="s">
        <v>2970</v>
      </c>
      <c r="D295" s="622">
        <v>2</v>
      </c>
      <c r="E295" s="28" t="s">
        <v>341</v>
      </c>
      <c r="F295" s="50"/>
      <c r="G295" s="53"/>
    </row>
    <row r="296" spans="1:9" ht="47.25">
      <c r="A296" s="18" t="s">
        <v>1758</v>
      </c>
      <c r="B296" s="114" t="s">
        <v>675</v>
      </c>
      <c r="C296" s="50" t="s">
        <v>2971</v>
      </c>
      <c r="D296" s="622">
        <v>2</v>
      </c>
      <c r="E296" s="28" t="s">
        <v>379</v>
      </c>
      <c r="F296" s="66"/>
      <c r="G296" s="53"/>
    </row>
    <row r="297" spans="1:9" ht="15.75">
      <c r="A297" s="18"/>
      <c r="B297" s="114"/>
      <c r="C297" s="229" t="s">
        <v>2972</v>
      </c>
      <c r="D297" s="622">
        <v>2</v>
      </c>
      <c r="E297" s="28" t="s">
        <v>341</v>
      </c>
      <c r="F297" s="66"/>
      <c r="G297" s="53"/>
    </row>
    <row r="298" spans="1:9" ht="30">
      <c r="A298" s="18"/>
      <c r="B298" s="114"/>
      <c r="C298" s="50" t="s">
        <v>2473</v>
      </c>
      <c r="D298" s="622">
        <v>2</v>
      </c>
      <c r="E298" s="28" t="s">
        <v>407</v>
      </c>
      <c r="F298" s="66"/>
      <c r="G298" s="53"/>
    </row>
    <row r="299" spans="1:9" ht="90">
      <c r="A299" s="18" t="s">
        <v>677</v>
      </c>
      <c r="B299" s="114" t="s">
        <v>678</v>
      </c>
      <c r="C299" s="42" t="s">
        <v>2973</v>
      </c>
      <c r="D299" s="622">
        <v>2</v>
      </c>
      <c r="E299" s="22" t="s">
        <v>540</v>
      </c>
      <c r="F299" s="50" t="s">
        <v>2974</v>
      </c>
      <c r="G299" s="53"/>
    </row>
    <row r="300" spans="1:9" ht="135">
      <c r="A300" s="18"/>
      <c r="B300" s="114"/>
      <c r="C300" s="50" t="s">
        <v>2975</v>
      </c>
      <c r="D300" s="622">
        <v>2</v>
      </c>
      <c r="E300" s="22" t="s">
        <v>540</v>
      </c>
      <c r="F300" s="50" t="s">
        <v>2976</v>
      </c>
      <c r="G300" s="53"/>
    </row>
    <row r="301" spans="1:9" ht="60">
      <c r="A301" s="18"/>
      <c r="B301" s="114"/>
      <c r="C301" s="234" t="s">
        <v>2977</v>
      </c>
      <c r="D301" s="622">
        <v>2</v>
      </c>
      <c r="E301" s="22" t="s">
        <v>540</v>
      </c>
      <c r="F301" s="50" t="s">
        <v>2978</v>
      </c>
      <c r="G301" s="53"/>
    </row>
    <row r="302" spans="1:9" ht="45">
      <c r="A302" s="18"/>
      <c r="B302" s="114"/>
      <c r="C302" s="50" t="s">
        <v>2979</v>
      </c>
      <c r="D302" s="622">
        <v>2</v>
      </c>
      <c r="E302" s="22" t="s">
        <v>540</v>
      </c>
      <c r="F302" s="219" t="s">
        <v>2980</v>
      </c>
      <c r="G302" s="53"/>
    </row>
    <row r="303" spans="1:9" ht="31.5">
      <c r="A303" s="18" t="s">
        <v>1762</v>
      </c>
      <c r="B303" s="114" t="s">
        <v>684</v>
      </c>
      <c r="C303" s="229" t="s">
        <v>2476</v>
      </c>
      <c r="D303" s="622">
        <v>2</v>
      </c>
      <c r="E303" s="28" t="s">
        <v>377</v>
      </c>
      <c r="F303" s="26"/>
      <c r="G303" s="53"/>
    </row>
    <row r="304" spans="1:9" ht="30">
      <c r="A304" s="18"/>
      <c r="C304" s="161" t="s">
        <v>2981</v>
      </c>
      <c r="D304" s="622">
        <v>2</v>
      </c>
      <c r="E304" s="28" t="s">
        <v>420</v>
      </c>
      <c r="F304" s="26"/>
      <c r="G304" s="53"/>
    </row>
    <row r="305" spans="1:9" ht="15.75">
      <c r="A305" s="18"/>
      <c r="B305" s="114"/>
      <c r="C305" s="25" t="s">
        <v>2982</v>
      </c>
      <c r="D305" s="622">
        <v>2</v>
      </c>
      <c r="E305" s="28" t="s">
        <v>341</v>
      </c>
      <c r="F305" s="26"/>
      <c r="G305" s="53"/>
    </row>
    <row r="306" spans="1:9" ht="45">
      <c r="A306" s="18" t="s">
        <v>688</v>
      </c>
      <c r="B306" s="161" t="s">
        <v>689</v>
      </c>
      <c r="C306" s="23" t="s">
        <v>690</v>
      </c>
      <c r="D306" s="622">
        <v>2</v>
      </c>
      <c r="E306" s="28" t="s">
        <v>420</v>
      </c>
      <c r="F306" s="26"/>
      <c r="G306" s="53"/>
    </row>
    <row r="307" spans="1:9" ht="40.15" customHeight="1">
      <c r="A307" s="135" t="s">
        <v>1766</v>
      </c>
      <c r="B307" s="1163" t="s">
        <v>100</v>
      </c>
      <c r="C307" s="1164"/>
      <c r="D307" s="1164"/>
      <c r="E307" s="1164"/>
      <c r="F307" s="1164"/>
      <c r="G307" s="1165"/>
      <c r="H307" s="29">
        <f>SUM(D308:D319)</f>
        <v>22</v>
      </c>
      <c r="I307" s="29">
        <f>COUNT(D308:D319)*2</f>
        <v>22</v>
      </c>
    </row>
    <row r="308" spans="1:9" ht="31.5">
      <c r="A308" s="18" t="s">
        <v>691</v>
      </c>
      <c r="B308" s="51" t="s">
        <v>692</v>
      </c>
      <c r="C308" s="50" t="s">
        <v>693</v>
      </c>
      <c r="D308" s="618">
        <v>2</v>
      </c>
      <c r="E308" s="28" t="s">
        <v>341</v>
      </c>
      <c r="F308" s="26"/>
      <c r="G308" s="53"/>
    </row>
    <row r="309" spans="1:9" ht="30">
      <c r="A309" s="18"/>
      <c r="B309" s="51"/>
      <c r="C309" s="50" t="s">
        <v>694</v>
      </c>
      <c r="D309" s="618">
        <v>2</v>
      </c>
      <c r="E309" s="28" t="s">
        <v>341</v>
      </c>
      <c r="F309" s="26"/>
      <c r="G309" s="53"/>
    </row>
    <row r="310" spans="1:9" ht="45">
      <c r="A310" s="18" t="s">
        <v>1770</v>
      </c>
      <c r="B310" s="160" t="s">
        <v>696</v>
      </c>
      <c r="C310" s="50" t="s">
        <v>697</v>
      </c>
      <c r="D310" s="618">
        <v>2</v>
      </c>
      <c r="E310" s="28" t="s">
        <v>341</v>
      </c>
      <c r="F310" s="50" t="s">
        <v>698</v>
      </c>
      <c r="G310" s="53"/>
    </row>
    <row r="311" spans="1:9" ht="30">
      <c r="A311" s="18"/>
      <c r="B311" s="160"/>
      <c r="C311" s="23" t="s">
        <v>699</v>
      </c>
      <c r="D311" s="618">
        <v>2</v>
      </c>
      <c r="E311" s="28" t="s">
        <v>341</v>
      </c>
      <c r="F311" s="23"/>
      <c r="G311" s="53"/>
    </row>
    <row r="312" spans="1:9" ht="30">
      <c r="A312" s="18"/>
      <c r="B312" s="160"/>
      <c r="C312" s="30" t="s">
        <v>700</v>
      </c>
      <c r="D312" s="618">
        <v>2</v>
      </c>
      <c r="E312" s="28" t="s">
        <v>341</v>
      </c>
      <c r="F312" s="23"/>
      <c r="G312" s="53"/>
    </row>
    <row r="313" spans="1:9" ht="31.5">
      <c r="A313" s="18" t="s">
        <v>1773</v>
      </c>
      <c r="B313" s="114" t="s">
        <v>702</v>
      </c>
      <c r="C313" s="86" t="s">
        <v>703</v>
      </c>
      <c r="D313" s="618">
        <v>2</v>
      </c>
      <c r="E313" s="28" t="s">
        <v>341</v>
      </c>
      <c r="F313" s="26"/>
      <c r="G313" s="53"/>
    </row>
    <row r="314" spans="1:9" ht="30">
      <c r="A314" s="18"/>
      <c r="B314" s="114"/>
      <c r="C314" s="50" t="s">
        <v>704</v>
      </c>
      <c r="D314" s="618">
        <v>2</v>
      </c>
      <c r="E314" s="28" t="s">
        <v>341</v>
      </c>
      <c r="F314" s="26"/>
      <c r="G314" s="53"/>
    </row>
    <row r="315" spans="1:9" ht="30">
      <c r="A315" s="18"/>
      <c r="B315" s="114"/>
      <c r="C315" s="50" t="s">
        <v>705</v>
      </c>
      <c r="D315" s="618">
        <v>2</v>
      </c>
      <c r="E315" s="28" t="s">
        <v>341</v>
      </c>
      <c r="F315" s="26"/>
      <c r="G315" s="53"/>
    </row>
    <row r="316" spans="1:9" ht="15.75">
      <c r="A316" s="18"/>
      <c r="B316" s="114"/>
      <c r="C316" s="50" t="s">
        <v>706</v>
      </c>
      <c r="D316" s="618">
        <v>2</v>
      </c>
      <c r="E316" s="28" t="s">
        <v>341</v>
      </c>
      <c r="F316" s="26"/>
      <c r="G316" s="53"/>
    </row>
    <row r="317" spans="1:9" ht="31.5" hidden="1">
      <c r="A317" s="27" t="s">
        <v>707</v>
      </c>
      <c r="B317" s="114" t="s">
        <v>708</v>
      </c>
      <c r="C317" s="26"/>
      <c r="D317" s="26"/>
      <c r="E317" s="28"/>
      <c r="F317" s="26"/>
      <c r="G317" s="26"/>
    </row>
    <row r="318" spans="1:9" ht="47.25">
      <c r="A318" s="18" t="s">
        <v>1778</v>
      </c>
      <c r="B318" s="114" t="s">
        <v>710</v>
      </c>
      <c r="C318" s="50" t="s">
        <v>2983</v>
      </c>
      <c r="D318" s="618">
        <v>2</v>
      </c>
      <c r="E318" s="28" t="s">
        <v>341</v>
      </c>
      <c r="F318" s="26"/>
      <c r="G318" s="53"/>
    </row>
    <row r="319" spans="1:9" ht="47.25">
      <c r="A319" s="18" t="s">
        <v>712</v>
      </c>
      <c r="B319" s="114" t="s">
        <v>713</v>
      </c>
      <c r="C319" s="25" t="s">
        <v>714</v>
      </c>
      <c r="D319" s="618">
        <v>2</v>
      </c>
      <c r="E319" s="28" t="s">
        <v>341</v>
      </c>
      <c r="F319" s="26"/>
      <c r="G319" s="53"/>
    </row>
    <row r="320" spans="1:9" ht="40.15" customHeight="1">
      <c r="A320" s="135" t="s">
        <v>1782</v>
      </c>
      <c r="B320" s="1166" t="s">
        <v>98</v>
      </c>
      <c r="C320" s="1167"/>
      <c r="D320" s="1167"/>
      <c r="E320" s="1167"/>
      <c r="F320" s="1167"/>
      <c r="G320" s="1168"/>
      <c r="H320" s="29">
        <f>SUM(D321:D325)</f>
        <v>10</v>
      </c>
      <c r="I320" s="29">
        <f>COUNT(D321:D325)*2</f>
        <v>10</v>
      </c>
    </row>
    <row r="321" spans="1:9" ht="63">
      <c r="A321" s="18" t="s">
        <v>1783</v>
      </c>
      <c r="B321" s="114" t="s">
        <v>716</v>
      </c>
      <c r="C321" s="23" t="s">
        <v>717</v>
      </c>
      <c r="D321" s="618">
        <v>2</v>
      </c>
      <c r="E321" s="28" t="s">
        <v>379</v>
      </c>
      <c r="F321" s="26"/>
      <c r="G321" s="53"/>
    </row>
    <row r="322" spans="1:9" ht="47.25">
      <c r="A322" s="18" t="s">
        <v>1786</v>
      </c>
      <c r="B322" s="114" t="s">
        <v>719</v>
      </c>
      <c r="C322" s="50" t="s">
        <v>2724</v>
      </c>
      <c r="D322" s="618">
        <v>2</v>
      </c>
      <c r="E322" s="28" t="s">
        <v>379</v>
      </c>
      <c r="F322" s="26"/>
      <c r="G322" s="53"/>
    </row>
    <row r="323" spans="1:9" ht="15.75">
      <c r="A323" s="18"/>
      <c r="B323" s="114"/>
      <c r="C323" s="23" t="s">
        <v>2984</v>
      </c>
      <c r="D323" s="618">
        <v>2</v>
      </c>
      <c r="E323" s="28" t="s">
        <v>379</v>
      </c>
      <c r="F323" s="26"/>
      <c r="G323" s="53"/>
    </row>
    <row r="324" spans="1:9" ht="15.75">
      <c r="A324" s="18"/>
      <c r="B324" s="114"/>
      <c r="C324" s="23" t="s">
        <v>722</v>
      </c>
      <c r="D324" s="618">
        <v>2</v>
      </c>
      <c r="E324" s="28" t="s">
        <v>379</v>
      </c>
      <c r="F324" s="26"/>
      <c r="G324" s="53"/>
    </row>
    <row r="325" spans="1:9" ht="60">
      <c r="A325" s="18" t="s">
        <v>2483</v>
      </c>
      <c r="B325" s="55" t="s">
        <v>724</v>
      </c>
      <c r="C325" s="23" t="s">
        <v>725</v>
      </c>
      <c r="D325" s="618">
        <v>2</v>
      </c>
      <c r="E325" s="28" t="s">
        <v>341</v>
      </c>
      <c r="F325" s="26"/>
      <c r="G325" s="53"/>
    </row>
    <row r="326" spans="1:9" ht="40.15" customHeight="1">
      <c r="A326" s="135" t="s">
        <v>97</v>
      </c>
      <c r="B326" s="989" t="s">
        <v>96</v>
      </c>
      <c r="C326" s="997"/>
      <c r="D326" s="997"/>
      <c r="E326" s="997"/>
      <c r="F326" s="997"/>
      <c r="G326" s="998"/>
      <c r="H326" s="29">
        <f>SUM(D327:D330)</f>
        <v>6</v>
      </c>
      <c r="I326" s="29">
        <f>COUNT(D327:D330)*2</f>
        <v>6</v>
      </c>
    </row>
    <row r="327" spans="1:9" ht="47.25">
      <c r="A327" s="43" t="s">
        <v>726</v>
      </c>
      <c r="B327" s="114" t="s">
        <v>727</v>
      </c>
      <c r="C327" s="50" t="s">
        <v>2985</v>
      </c>
      <c r="D327" s="618">
        <v>2</v>
      </c>
      <c r="E327" s="22" t="s">
        <v>653</v>
      </c>
      <c r="F327" s="26"/>
      <c r="G327" s="53"/>
    </row>
    <row r="328" spans="1:9" ht="47.25">
      <c r="A328" s="43" t="s">
        <v>728</v>
      </c>
      <c r="B328" s="114" t="s">
        <v>729</v>
      </c>
      <c r="C328" s="50" t="s">
        <v>2486</v>
      </c>
      <c r="D328" s="618">
        <v>2</v>
      </c>
      <c r="E328" s="22" t="s">
        <v>377</v>
      </c>
      <c r="F328" s="50" t="s">
        <v>2487</v>
      </c>
      <c r="G328" s="53"/>
    </row>
    <row r="329" spans="1:9" ht="45">
      <c r="A329" s="43"/>
      <c r="B329" s="114"/>
      <c r="C329" s="50" t="s">
        <v>2488</v>
      </c>
      <c r="D329" s="618">
        <v>2</v>
      </c>
      <c r="E329" s="22" t="s">
        <v>432</v>
      </c>
      <c r="F329" s="50" t="s">
        <v>2489</v>
      </c>
      <c r="G329" s="53"/>
    </row>
    <row r="330" spans="1:9" ht="60" hidden="1">
      <c r="A330" s="68" t="s">
        <v>730</v>
      </c>
      <c r="B330" s="23" t="s">
        <v>731</v>
      </c>
      <c r="C330" s="26"/>
      <c r="D330" s="26"/>
      <c r="E330" s="28"/>
      <c r="F330" s="26"/>
      <c r="G330" s="26"/>
    </row>
    <row r="331" spans="1:9" ht="40.15" customHeight="1">
      <c r="A331" s="135" t="s">
        <v>1789</v>
      </c>
      <c r="B331" s="989" t="s">
        <v>94</v>
      </c>
      <c r="C331" s="997"/>
      <c r="D331" s="997"/>
      <c r="E331" s="997"/>
      <c r="F331" s="997"/>
      <c r="G331" s="998"/>
      <c r="H331" s="29">
        <f>SUM(D332:D335)</f>
        <v>8</v>
      </c>
      <c r="I331" s="29">
        <f>COUNT(D332:D335)*2</f>
        <v>8</v>
      </c>
    </row>
    <row r="332" spans="1:9" ht="45">
      <c r="A332" s="18" t="s">
        <v>1790</v>
      </c>
      <c r="B332" s="114" t="s">
        <v>733</v>
      </c>
      <c r="C332" s="50" t="s">
        <v>2986</v>
      </c>
      <c r="D332" s="618">
        <v>2</v>
      </c>
      <c r="E332" s="28" t="s">
        <v>377</v>
      </c>
      <c r="F332" s="26"/>
      <c r="G332" s="53"/>
    </row>
    <row r="333" spans="1:9" ht="45">
      <c r="A333" s="18"/>
      <c r="B333" s="114"/>
      <c r="C333" s="50" t="s">
        <v>2987</v>
      </c>
      <c r="D333" s="618">
        <v>2</v>
      </c>
      <c r="E333" s="28" t="s">
        <v>377</v>
      </c>
      <c r="F333" s="26"/>
      <c r="G333" s="53"/>
    </row>
    <row r="334" spans="1:9" ht="47.25">
      <c r="A334" s="18" t="s">
        <v>1793</v>
      </c>
      <c r="B334" s="114" t="s">
        <v>736</v>
      </c>
      <c r="C334" s="50" t="s">
        <v>2495</v>
      </c>
      <c r="D334" s="618">
        <v>2</v>
      </c>
      <c r="E334" s="28" t="s">
        <v>377</v>
      </c>
      <c r="F334" s="26"/>
      <c r="G334" s="53"/>
    </row>
    <row r="335" spans="1:9" ht="60">
      <c r="A335" s="18" t="s">
        <v>738</v>
      </c>
      <c r="B335" s="23" t="s">
        <v>739</v>
      </c>
      <c r="C335" s="50" t="s">
        <v>740</v>
      </c>
      <c r="D335" s="618">
        <v>2</v>
      </c>
      <c r="E335" s="28" t="s">
        <v>540</v>
      </c>
      <c r="G335" s="53"/>
    </row>
    <row r="336" spans="1:9" ht="40.15" hidden="1" customHeight="1">
      <c r="A336" s="162" t="s">
        <v>93</v>
      </c>
      <c r="B336" s="989" t="s">
        <v>92</v>
      </c>
      <c r="C336" s="997"/>
      <c r="D336" s="997"/>
      <c r="E336" s="997"/>
      <c r="F336" s="997"/>
      <c r="G336" s="998"/>
      <c r="H336" s="29">
        <f>SUM(D337:D338)</f>
        <v>0</v>
      </c>
      <c r="I336" s="29">
        <f>COUNT(D337:D338)*2</f>
        <v>0</v>
      </c>
    </row>
    <row r="337" spans="1:9" ht="63" hidden="1">
      <c r="A337" s="27" t="s">
        <v>741</v>
      </c>
      <c r="B337" s="114" t="s">
        <v>742</v>
      </c>
      <c r="C337" s="26"/>
      <c r="D337" s="26"/>
      <c r="E337" s="28"/>
      <c r="F337" s="26"/>
      <c r="G337" s="26"/>
    </row>
    <row r="338" spans="1:9" ht="63" hidden="1">
      <c r="A338" s="27" t="s">
        <v>743</v>
      </c>
      <c r="B338" s="19" t="s">
        <v>744</v>
      </c>
      <c r="C338" s="26"/>
      <c r="D338" s="26"/>
      <c r="E338" s="28"/>
      <c r="F338" s="26"/>
      <c r="G338" s="26"/>
    </row>
    <row r="339" spans="1:9" ht="40.15" hidden="1" customHeight="1">
      <c r="A339" s="162" t="s">
        <v>91</v>
      </c>
      <c r="B339" s="989" t="s">
        <v>90</v>
      </c>
      <c r="C339" s="997"/>
      <c r="D339" s="997"/>
      <c r="E339" s="997"/>
      <c r="F339" s="997"/>
      <c r="G339" s="998"/>
      <c r="H339" s="29">
        <f>SUM(D340:D341)</f>
        <v>0</v>
      </c>
      <c r="I339" s="29">
        <f>COUNT(D340:D341)*2</f>
        <v>0</v>
      </c>
    </row>
    <row r="340" spans="1:9" ht="31.5" hidden="1">
      <c r="A340" s="27" t="s">
        <v>745</v>
      </c>
      <c r="B340" s="114" t="s">
        <v>746</v>
      </c>
      <c r="C340" s="26"/>
      <c r="D340" s="26"/>
      <c r="E340" s="28"/>
      <c r="F340" s="26"/>
      <c r="G340" s="26"/>
    </row>
    <row r="341" spans="1:9" ht="47.25" hidden="1">
      <c r="A341" s="27" t="s">
        <v>747</v>
      </c>
      <c r="B341" s="114" t="s">
        <v>748</v>
      </c>
      <c r="C341" s="26"/>
      <c r="D341" s="26"/>
      <c r="E341" s="28"/>
      <c r="F341" s="26"/>
      <c r="G341" s="26"/>
    </row>
    <row r="342" spans="1:9" ht="40.15" hidden="1" customHeight="1">
      <c r="A342" s="162" t="s">
        <v>1796</v>
      </c>
      <c r="B342" s="989" t="s">
        <v>1797</v>
      </c>
      <c r="C342" s="997"/>
      <c r="D342" s="997"/>
      <c r="E342" s="997"/>
      <c r="F342" s="997"/>
      <c r="G342" s="998"/>
      <c r="H342" s="29">
        <f>SUM(D343:D345)</f>
        <v>0</v>
      </c>
      <c r="I342" s="29">
        <f>COUNT(D343:D345)*2</f>
        <v>0</v>
      </c>
    </row>
    <row r="343" spans="1:9" ht="63" hidden="1">
      <c r="A343" s="27" t="s">
        <v>1798</v>
      </c>
      <c r="B343" s="114" t="s">
        <v>750</v>
      </c>
      <c r="C343" s="26"/>
      <c r="D343" s="26"/>
      <c r="E343" s="28"/>
      <c r="F343" s="26"/>
      <c r="G343" s="26"/>
    </row>
    <row r="344" spans="1:9" ht="63" hidden="1">
      <c r="A344" s="27" t="s">
        <v>752</v>
      </c>
      <c r="B344" s="114" t="s">
        <v>753</v>
      </c>
      <c r="C344" s="26"/>
      <c r="D344" s="26"/>
      <c r="E344" s="28"/>
      <c r="F344" s="26"/>
      <c r="G344" s="26"/>
    </row>
    <row r="345" spans="1:9" ht="47.25" hidden="1">
      <c r="A345" s="27" t="s">
        <v>1800</v>
      </c>
      <c r="B345" s="160" t="s">
        <v>755</v>
      </c>
      <c r="C345" s="26"/>
      <c r="D345" s="26"/>
      <c r="E345" s="28"/>
      <c r="F345" s="26"/>
      <c r="G345" s="26"/>
    </row>
    <row r="346" spans="1:9" ht="40.15" customHeight="1">
      <c r="A346" s="135" t="s">
        <v>1801</v>
      </c>
      <c r="B346" s="989" t="s">
        <v>1802</v>
      </c>
      <c r="C346" s="997"/>
      <c r="D346" s="997"/>
      <c r="E346" s="997"/>
      <c r="F346" s="997"/>
      <c r="G346" s="998"/>
      <c r="H346" s="29">
        <f>SUM(D347:D350)</f>
        <v>8</v>
      </c>
      <c r="I346" s="29">
        <f>COUNT(D347:D350)*2</f>
        <v>8</v>
      </c>
    </row>
    <row r="347" spans="1:9" ht="47.25">
      <c r="A347" s="18" t="s">
        <v>1803</v>
      </c>
      <c r="B347" s="114" t="s">
        <v>758</v>
      </c>
      <c r="C347" s="114" t="s">
        <v>2496</v>
      </c>
      <c r="D347" s="618">
        <v>2</v>
      </c>
      <c r="E347" s="28" t="s">
        <v>420</v>
      </c>
      <c r="F347" s="26"/>
      <c r="G347" s="53"/>
    </row>
    <row r="348" spans="1:9" ht="63">
      <c r="A348" s="18" t="s">
        <v>1804</v>
      </c>
      <c r="B348" s="114" t="s">
        <v>761</v>
      </c>
      <c r="C348" s="23" t="s">
        <v>762</v>
      </c>
      <c r="D348" s="618">
        <v>2</v>
      </c>
      <c r="E348" s="28" t="s">
        <v>653</v>
      </c>
      <c r="F348" s="23" t="s">
        <v>763</v>
      </c>
      <c r="G348" s="53"/>
    </row>
    <row r="349" spans="1:9" ht="30">
      <c r="A349" s="18"/>
      <c r="B349" s="114"/>
      <c r="C349" s="23" t="s">
        <v>764</v>
      </c>
      <c r="D349" s="618">
        <v>2</v>
      </c>
      <c r="E349" s="28" t="s">
        <v>420</v>
      </c>
      <c r="F349" s="28"/>
      <c r="G349" s="53"/>
    </row>
    <row r="350" spans="1:9" ht="63">
      <c r="A350" s="18" t="s">
        <v>1808</v>
      </c>
      <c r="B350" s="114" t="s">
        <v>766</v>
      </c>
      <c r="C350" s="50" t="s">
        <v>767</v>
      </c>
      <c r="D350" s="618">
        <v>2</v>
      </c>
      <c r="E350" s="28" t="s">
        <v>341</v>
      </c>
      <c r="F350" s="26"/>
      <c r="G350" s="53"/>
    </row>
    <row r="351" spans="1:9" ht="40.15" customHeight="1">
      <c r="A351" s="135" t="s">
        <v>85</v>
      </c>
      <c r="B351" s="989" t="s">
        <v>2497</v>
      </c>
      <c r="C351" s="997"/>
      <c r="D351" s="997"/>
      <c r="E351" s="997"/>
      <c r="F351" s="997"/>
      <c r="G351" s="998"/>
      <c r="H351" s="29">
        <f>SUM(D352:D353)</f>
        <v>2</v>
      </c>
      <c r="I351" s="29">
        <f>COUNT(D352:D353)*2</f>
        <v>2</v>
      </c>
    </row>
    <row r="352" spans="1:9" ht="75">
      <c r="A352" s="18" t="s">
        <v>768</v>
      </c>
      <c r="B352" s="30" t="s">
        <v>769</v>
      </c>
      <c r="C352" s="50" t="s">
        <v>770</v>
      </c>
      <c r="D352" s="618">
        <v>2</v>
      </c>
      <c r="E352" s="28" t="s">
        <v>540</v>
      </c>
      <c r="F352" s="30" t="s">
        <v>771</v>
      </c>
      <c r="G352" s="53"/>
    </row>
    <row r="353" spans="1:9" ht="45" hidden="1">
      <c r="A353" s="27" t="s">
        <v>772</v>
      </c>
      <c r="B353" s="30" t="s">
        <v>773</v>
      </c>
      <c r="C353" s="26"/>
      <c r="D353" s="26"/>
      <c r="E353" s="28"/>
      <c r="F353" s="26"/>
      <c r="G353" s="26"/>
    </row>
    <row r="354" spans="1:9" ht="18.75">
      <c r="A354" s="181"/>
      <c r="B354" s="991" t="s">
        <v>774</v>
      </c>
      <c r="C354" s="995"/>
      <c r="D354" s="995"/>
      <c r="E354" s="995"/>
      <c r="F354" s="995"/>
      <c r="G354" s="995"/>
      <c r="H354" s="29">
        <f>H355+H364+H373+H383+H393+H396+H402+H416+H425+H437+H441+H454+H458+H482+H517+H473+H477+H491+H498+H510+H528+H535+H541</f>
        <v>204</v>
      </c>
      <c r="I354" s="29">
        <f>I355+I364+I373+I383+I393+I396+I402+I416+I425+I437+I441+I454+I458+I482+I517+I473+I477+I491+I498+I510+I528+I535+I541</f>
        <v>204</v>
      </c>
    </row>
    <row r="355" spans="1:9" ht="40.15" customHeight="1">
      <c r="A355" s="135" t="s">
        <v>1810</v>
      </c>
      <c r="B355" s="989" t="s">
        <v>82</v>
      </c>
      <c r="C355" s="997"/>
      <c r="D355" s="997"/>
      <c r="E355" s="997"/>
      <c r="F355" s="997"/>
      <c r="G355" s="998"/>
      <c r="H355" s="29">
        <f>SUM(D356:D363)</f>
        <v>14</v>
      </c>
      <c r="I355" s="29">
        <f>COUNT(D356:D363)*2</f>
        <v>14</v>
      </c>
    </row>
    <row r="356" spans="1:9" ht="47.25">
      <c r="A356" s="18" t="s">
        <v>1811</v>
      </c>
      <c r="B356" s="114" t="s">
        <v>776</v>
      </c>
      <c r="C356" s="23" t="s">
        <v>777</v>
      </c>
      <c r="D356" s="618">
        <v>2</v>
      </c>
      <c r="E356" s="147" t="s">
        <v>648</v>
      </c>
      <c r="G356" s="53"/>
    </row>
    <row r="357" spans="1:9" ht="45">
      <c r="A357" s="18"/>
      <c r="B357" s="114"/>
      <c r="C357" s="23" t="s">
        <v>778</v>
      </c>
      <c r="D357" s="618">
        <v>2</v>
      </c>
      <c r="E357" s="147" t="s">
        <v>648</v>
      </c>
      <c r="F357" s="23" t="s">
        <v>2498</v>
      </c>
      <c r="G357" s="53"/>
    </row>
    <row r="358" spans="1:9" ht="31.5" hidden="1">
      <c r="A358" s="27" t="s">
        <v>780</v>
      </c>
      <c r="B358" s="114" t="s">
        <v>781</v>
      </c>
      <c r="C358" s="114"/>
      <c r="D358" s="26"/>
      <c r="E358" s="28"/>
      <c r="F358" s="26"/>
      <c r="G358" s="26"/>
    </row>
    <row r="359" spans="1:9" ht="31.5">
      <c r="A359" s="18" t="s">
        <v>1814</v>
      </c>
      <c r="B359" s="114" t="s">
        <v>783</v>
      </c>
      <c r="C359" s="50" t="s">
        <v>2988</v>
      </c>
      <c r="D359" s="618">
        <v>2</v>
      </c>
      <c r="E359" s="147" t="s">
        <v>540</v>
      </c>
      <c r="F359" s="26"/>
      <c r="G359" s="53"/>
    </row>
    <row r="360" spans="1:9" ht="30">
      <c r="A360" s="18"/>
      <c r="B360" s="114"/>
      <c r="C360" s="50" t="s">
        <v>2729</v>
      </c>
      <c r="D360" s="618">
        <v>2</v>
      </c>
      <c r="E360" s="147" t="s">
        <v>1750</v>
      </c>
      <c r="F360" s="50"/>
      <c r="G360" s="53"/>
    </row>
    <row r="361" spans="1:9" ht="30">
      <c r="A361" s="18"/>
      <c r="B361" s="114"/>
      <c r="C361" s="23" t="s">
        <v>787</v>
      </c>
      <c r="D361" s="618">
        <v>2</v>
      </c>
      <c r="E361" s="147" t="s">
        <v>1750</v>
      </c>
      <c r="F361" s="23"/>
      <c r="G361" s="53"/>
    </row>
    <row r="362" spans="1:9" ht="30">
      <c r="A362" s="18"/>
      <c r="B362" s="114"/>
      <c r="C362" s="23" t="s">
        <v>789</v>
      </c>
      <c r="D362" s="618">
        <v>2</v>
      </c>
      <c r="E362" s="37" t="s">
        <v>648</v>
      </c>
      <c r="F362" s="23"/>
      <c r="G362" s="53"/>
    </row>
    <row r="363" spans="1:9" ht="63">
      <c r="A363" s="18" t="s">
        <v>1819</v>
      </c>
      <c r="B363" s="19" t="s">
        <v>795</v>
      </c>
      <c r="C363" s="229" t="s">
        <v>2989</v>
      </c>
      <c r="D363" s="618">
        <v>2</v>
      </c>
      <c r="E363" s="147" t="s">
        <v>379</v>
      </c>
      <c r="F363" s="229"/>
      <c r="G363" s="53"/>
    </row>
    <row r="364" spans="1:9" ht="40.15" customHeight="1">
      <c r="A364" s="135" t="s">
        <v>1822</v>
      </c>
      <c r="B364" s="989" t="s">
        <v>80</v>
      </c>
      <c r="C364" s="997"/>
      <c r="D364" s="997"/>
      <c r="E364" s="997"/>
      <c r="F364" s="997"/>
      <c r="G364" s="998"/>
      <c r="H364" s="29">
        <f>SUM(D365:D372)</f>
        <v>16</v>
      </c>
      <c r="I364" s="29">
        <f>COUNT(D365:D372)*2</f>
        <v>16</v>
      </c>
    </row>
    <row r="365" spans="1:9" ht="75">
      <c r="A365" s="18" t="s">
        <v>1823</v>
      </c>
      <c r="B365" s="114" t="s">
        <v>798</v>
      </c>
      <c r="C365" s="50" t="s">
        <v>2731</v>
      </c>
      <c r="D365" s="622">
        <v>2</v>
      </c>
      <c r="E365" s="245" t="s">
        <v>653</v>
      </c>
      <c r="F365" s="42" t="s">
        <v>2990</v>
      </c>
      <c r="G365" s="53"/>
    </row>
    <row r="366" spans="1:9" ht="30">
      <c r="A366" s="18"/>
      <c r="B366" s="114"/>
      <c r="C366" s="50" t="s">
        <v>2732</v>
      </c>
      <c r="D366" s="622">
        <v>2</v>
      </c>
      <c r="E366" s="28" t="s">
        <v>648</v>
      </c>
      <c r="F366" s="42"/>
      <c r="G366" s="53"/>
    </row>
    <row r="367" spans="1:9" ht="30">
      <c r="A367" s="18"/>
      <c r="B367" s="114"/>
      <c r="C367" s="50" t="s">
        <v>2504</v>
      </c>
      <c r="D367" s="622">
        <v>2</v>
      </c>
      <c r="E367" s="28" t="s">
        <v>648</v>
      </c>
      <c r="F367" s="42"/>
      <c r="G367" s="53"/>
    </row>
    <row r="368" spans="1:9" ht="15.75">
      <c r="A368" s="18"/>
      <c r="B368" s="114"/>
      <c r="C368" s="226" t="s">
        <v>2733</v>
      </c>
      <c r="D368" s="622">
        <v>2</v>
      </c>
      <c r="E368" s="28" t="s">
        <v>648</v>
      </c>
      <c r="F368" s="42"/>
      <c r="G368" s="53"/>
    </row>
    <row r="369" spans="1:9" ht="45">
      <c r="A369" s="18"/>
      <c r="B369" s="114"/>
      <c r="C369" s="25" t="s">
        <v>801</v>
      </c>
      <c r="D369" s="622">
        <v>2</v>
      </c>
      <c r="E369" s="297" t="s">
        <v>653</v>
      </c>
      <c r="F369" s="42"/>
      <c r="G369" s="53"/>
    </row>
    <row r="370" spans="1:9" ht="30">
      <c r="A370" s="18"/>
      <c r="B370" s="114"/>
      <c r="C370" s="25" t="s">
        <v>802</v>
      </c>
      <c r="D370" s="622">
        <v>2</v>
      </c>
      <c r="E370" s="22" t="s">
        <v>648</v>
      </c>
      <c r="F370" s="66"/>
      <c r="G370" s="53"/>
    </row>
    <row r="371" spans="1:9" ht="47.25">
      <c r="A371" s="18" t="s">
        <v>1833</v>
      </c>
      <c r="B371" s="114" t="s">
        <v>804</v>
      </c>
      <c r="C371" s="50" t="s">
        <v>2508</v>
      </c>
      <c r="D371" s="622">
        <v>2</v>
      </c>
      <c r="E371" s="297" t="s">
        <v>851</v>
      </c>
      <c r="F371" s="66"/>
      <c r="G371" s="53"/>
    </row>
    <row r="372" spans="1:9" ht="45">
      <c r="A372" s="18"/>
      <c r="B372" s="114"/>
      <c r="C372" s="50" t="s">
        <v>2509</v>
      </c>
      <c r="D372" s="622">
        <v>2</v>
      </c>
      <c r="E372" s="22" t="s">
        <v>851</v>
      </c>
      <c r="F372" s="66"/>
      <c r="G372" s="53"/>
    </row>
    <row r="373" spans="1:9" ht="40.15" customHeight="1">
      <c r="A373" s="135" t="s">
        <v>1836</v>
      </c>
      <c r="B373" s="989" t="s">
        <v>1837</v>
      </c>
      <c r="C373" s="997"/>
      <c r="D373" s="997"/>
      <c r="E373" s="997"/>
      <c r="F373" s="997"/>
      <c r="G373" s="998"/>
      <c r="H373" s="29">
        <f>SUM(D374:D382)</f>
        <v>16</v>
      </c>
      <c r="I373" s="29">
        <f>COUNT(D374:D382)*2</f>
        <v>16</v>
      </c>
    </row>
    <row r="374" spans="1:9" ht="63">
      <c r="A374" s="18" t="s">
        <v>1838</v>
      </c>
      <c r="B374" s="114" t="s">
        <v>1839</v>
      </c>
      <c r="C374" s="50" t="s">
        <v>2991</v>
      </c>
      <c r="D374" s="618">
        <v>2</v>
      </c>
      <c r="E374" s="25" t="s">
        <v>653</v>
      </c>
      <c r="F374" s="114" t="s">
        <v>2992</v>
      </c>
      <c r="G374" s="53"/>
    </row>
    <row r="375" spans="1:9" ht="75">
      <c r="A375" s="18" t="s">
        <v>1844</v>
      </c>
      <c r="B375" s="30" t="s">
        <v>1845</v>
      </c>
      <c r="C375" s="50" t="s">
        <v>813</v>
      </c>
      <c r="D375" s="618">
        <v>2</v>
      </c>
      <c r="E375" s="25" t="s">
        <v>653</v>
      </c>
      <c r="F375" s="26"/>
      <c r="G375" s="53"/>
    </row>
    <row r="376" spans="1:9" ht="30">
      <c r="A376" s="18"/>
      <c r="B376" s="30"/>
      <c r="C376" s="50" t="s">
        <v>816</v>
      </c>
      <c r="D376" s="618">
        <v>2</v>
      </c>
      <c r="E376" s="25" t="s">
        <v>653</v>
      </c>
      <c r="F376" s="26"/>
      <c r="G376" s="53"/>
    </row>
    <row r="377" spans="1:9">
      <c r="A377" s="18"/>
      <c r="B377" s="30"/>
      <c r="C377" s="50" t="s">
        <v>817</v>
      </c>
      <c r="D377" s="618">
        <v>2</v>
      </c>
      <c r="E377" s="25" t="s">
        <v>540</v>
      </c>
      <c r="F377" s="26"/>
      <c r="G377" s="53"/>
    </row>
    <row r="378" spans="1:9" ht="30">
      <c r="A378" s="98"/>
      <c r="B378" s="114"/>
      <c r="C378" s="50" t="s">
        <v>818</v>
      </c>
      <c r="D378" s="618">
        <v>2</v>
      </c>
      <c r="E378" s="25" t="s">
        <v>648</v>
      </c>
      <c r="F378" s="26"/>
      <c r="G378" s="53"/>
    </row>
    <row r="379" spans="1:9" ht="31.5">
      <c r="A379" s="98"/>
      <c r="B379" s="114"/>
      <c r="C379" s="224" t="s">
        <v>819</v>
      </c>
      <c r="D379" s="618">
        <v>2</v>
      </c>
      <c r="E379" s="44" t="s">
        <v>540</v>
      </c>
      <c r="F379" s="30" t="s">
        <v>821</v>
      </c>
      <c r="G379" s="53"/>
    </row>
    <row r="380" spans="1:9" ht="31.5">
      <c r="A380" s="98"/>
      <c r="B380" s="114"/>
      <c r="C380" s="224" t="s">
        <v>2512</v>
      </c>
      <c r="D380" s="618">
        <v>2</v>
      </c>
      <c r="E380" s="37" t="s">
        <v>648</v>
      </c>
      <c r="F380" s="30"/>
      <c r="G380" s="53"/>
    </row>
    <row r="381" spans="1:9" ht="31.5">
      <c r="A381" s="18" t="s">
        <v>1859</v>
      </c>
      <c r="B381" s="114" t="s">
        <v>823</v>
      </c>
      <c r="C381" s="50" t="s">
        <v>2513</v>
      </c>
      <c r="D381" s="618">
        <v>2</v>
      </c>
      <c r="E381" s="28" t="s">
        <v>653</v>
      </c>
      <c r="F381" s="26"/>
      <c r="G381" s="53"/>
    </row>
    <row r="382" spans="1:9" ht="47.25" hidden="1">
      <c r="A382" s="27" t="s">
        <v>825</v>
      </c>
      <c r="B382" s="19" t="s">
        <v>1862</v>
      </c>
      <c r="C382" s="26"/>
      <c r="D382" s="26"/>
      <c r="E382" s="28"/>
      <c r="F382" s="26"/>
      <c r="G382" s="26"/>
    </row>
    <row r="383" spans="1:9" ht="40.15" customHeight="1">
      <c r="A383" s="135" t="s">
        <v>1863</v>
      </c>
      <c r="B383" s="989" t="s">
        <v>76</v>
      </c>
      <c r="C383" s="997"/>
      <c r="D383" s="997"/>
      <c r="E383" s="997"/>
      <c r="F383" s="997"/>
      <c r="G383" s="998"/>
      <c r="H383" s="29">
        <f>SUM(D384:D392)</f>
        <v>18</v>
      </c>
      <c r="I383" s="29">
        <f>COUNT(D384:D392)*2</f>
        <v>18</v>
      </c>
    </row>
    <row r="384" spans="1:9" ht="47.25">
      <c r="A384" s="18" t="s">
        <v>1864</v>
      </c>
      <c r="B384" s="19" t="s">
        <v>828</v>
      </c>
      <c r="C384" s="50" t="s">
        <v>2993</v>
      </c>
      <c r="D384" s="618">
        <v>2</v>
      </c>
      <c r="E384" s="28" t="s">
        <v>379</v>
      </c>
      <c r="F384" s="26"/>
      <c r="G384" s="53"/>
    </row>
    <row r="385" spans="1:9" ht="60">
      <c r="A385" s="18" t="s">
        <v>1866</v>
      </c>
      <c r="B385" s="23" t="s">
        <v>832</v>
      </c>
      <c r="C385" s="19" t="s">
        <v>833</v>
      </c>
      <c r="D385" s="618">
        <v>2</v>
      </c>
      <c r="E385" s="28" t="s">
        <v>648</v>
      </c>
      <c r="F385" s="23" t="s">
        <v>834</v>
      </c>
      <c r="G385" s="53"/>
    </row>
    <row r="386" spans="1:9" ht="47.25">
      <c r="A386" s="18"/>
      <c r="B386" s="23"/>
      <c r="C386" s="19" t="s">
        <v>2515</v>
      </c>
      <c r="D386" s="618">
        <v>2</v>
      </c>
      <c r="E386" s="28" t="s">
        <v>540</v>
      </c>
      <c r="F386" s="23" t="s">
        <v>836</v>
      </c>
      <c r="G386" s="53"/>
    </row>
    <row r="387" spans="1:9" ht="47.25">
      <c r="A387" s="18" t="s">
        <v>1868</v>
      </c>
      <c r="B387" s="19" t="s">
        <v>838</v>
      </c>
      <c r="C387" s="23" t="s">
        <v>839</v>
      </c>
      <c r="D387" s="618">
        <v>2</v>
      </c>
      <c r="E387" s="28" t="s">
        <v>540</v>
      </c>
      <c r="F387" s="26"/>
      <c r="G387" s="53"/>
    </row>
    <row r="388" spans="1:9" ht="30">
      <c r="A388" s="18"/>
      <c r="B388" s="114"/>
      <c r="C388" s="23" t="s">
        <v>840</v>
      </c>
      <c r="D388" s="618">
        <v>2</v>
      </c>
      <c r="E388" s="28" t="s">
        <v>648</v>
      </c>
      <c r="F388" s="66"/>
      <c r="G388" s="53"/>
    </row>
    <row r="389" spans="1:9" ht="15.75">
      <c r="A389" s="18"/>
      <c r="B389" s="114"/>
      <c r="C389" s="23" t="s">
        <v>841</v>
      </c>
      <c r="D389" s="618">
        <v>2</v>
      </c>
      <c r="E389" s="28" t="s">
        <v>540</v>
      </c>
      <c r="F389" s="66"/>
      <c r="G389" s="53"/>
    </row>
    <row r="390" spans="1:9" ht="30">
      <c r="A390" s="18" t="s">
        <v>1870</v>
      </c>
      <c r="B390" s="114" t="s">
        <v>843</v>
      </c>
      <c r="C390" s="23" t="s">
        <v>844</v>
      </c>
      <c r="D390" s="618">
        <v>2</v>
      </c>
      <c r="E390" s="28" t="s">
        <v>653</v>
      </c>
      <c r="F390" s="23" t="s">
        <v>845</v>
      </c>
      <c r="G390" s="53"/>
    </row>
    <row r="391" spans="1:9" ht="45">
      <c r="A391" s="18" t="s">
        <v>1871</v>
      </c>
      <c r="B391" s="126" t="s">
        <v>847</v>
      </c>
      <c r="C391" s="250" t="s">
        <v>848</v>
      </c>
      <c r="D391" s="618">
        <v>2</v>
      </c>
      <c r="E391" s="28" t="s">
        <v>653</v>
      </c>
      <c r="F391" s="23" t="s">
        <v>2994</v>
      </c>
      <c r="G391" s="53"/>
    </row>
    <row r="392" spans="1:9" ht="31.5">
      <c r="A392" s="18"/>
      <c r="B392" s="114"/>
      <c r="C392" s="19" t="s">
        <v>850</v>
      </c>
      <c r="D392" s="618">
        <v>2</v>
      </c>
      <c r="E392" s="28" t="s">
        <v>653</v>
      </c>
      <c r="F392" s="23" t="s">
        <v>852</v>
      </c>
      <c r="G392" s="320"/>
    </row>
    <row r="393" spans="1:9" ht="40.15" customHeight="1">
      <c r="A393" s="135" t="s">
        <v>1873</v>
      </c>
      <c r="B393" s="925" t="s">
        <v>1874</v>
      </c>
      <c r="C393" s="926"/>
      <c r="D393" s="926"/>
      <c r="E393" s="926"/>
      <c r="F393" s="926"/>
      <c r="G393" s="927"/>
      <c r="H393" s="29">
        <f>SUM(D394:D395)</f>
        <v>4</v>
      </c>
      <c r="I393" s="29">
        <f>COUNT(D394:D395)*2</f>
        <v>4</v>
      </c>
    </row>
    <row r="394" spans="1:9" ht="60">
      <c r="A394" s="18" t="s">
        <v>1875</v>
      </c>
      <c r="B394" s="30" t="s">
        <v>854</v>
      </c>
      <c r="C394" s="150" t="s">
        <v>855</v>
      </c>
      <c r="D394" s="618">
        <v>2</v>
      </c>
      <c r="E394" s="28" t="s">
        <v>379</v>
      </c>
      <c r="F394" s="30" t="s">
        <v>1876</v>
      </c>
      <c r="G394" s="53"/>
    </row>
    <row r="395" spans="1:9" ht="45">
      <c r="A395" s="18" t="s">
        <v>1877</v>
      </c>
      <c r="B395" s="23" t="s">
        <v>858</v>
      </c>
      <c r="C395" s="23" t="s">
        <v>2737</v>
      </c>
      <c r="D395" s="618">
        <v>2</v>
      </c>
      <c r="E395" s="28" t="s">
        <v>379</v>
      </c>
      <c r="F395" s="26"/>
      <c r="G395" s="53"/>
    </row>
    <row r="396" spans="1:9" ht="40.15" customHeight="1">
      <c r="A396" s="135" t="s">
        <v>1880</v>
      </c>
      <c r="B396" s="989" t="s">
        <v>1881</v>
      </c>
      <c r="C396" s="997"/>
      <c r="D396" s="997"/>
      <c r="E396" s="997"/>
      <c r="F396" s="997"/>
      <c r="G396" s="998"/>
      <c r="H396" s="29">
        <f>SUM(D397:D401)</f>
        <v>10</v>
      </c>
      <c r="I396" s="29">
        <f>COUNT(D397:D401)*2</f>
        <v>10</v>
      </c>
    </row>
    <row r="397" spans="1:9" ht="45">
      <c r="A397" s="18" t="s">
        <v>1882</v>
      </c>
      <c r="B397" s="30" t="s">
        <v>1883</v>
      </c>
      <c r="C397" s="50" t="s">
        <v>2517</v>
      </c>
      <c r="D397" s="618">
        <v>2</v>
      </c>
      <c r="E397" s="28" t="s">
        <v>648</v>
      </c>
      <c r="F397" s="26"/>
      <c r="G397" s="53"/>
    </row>
    <row r="398" spans="1:9" ht="45">
      <c r="A398" s="18" t="s">
        <v>1886</v>
      </c>
      <c r="B398" s="30" t="s">
        <v>864</v>
      </c>
      <c r="C398" s="30" t="s">
        <v>865</v>
      </c>
      <c r="D398" s="618">
        <v>2</v>
      </c>
      <c r="E398" s="28" t="s">
        <v>648</v>
      </c>
      <c r="F398" s="50"/>
      <c r="G398" s="53"/>
    </row>
    <row r="399" spans="1:9" ht="30">
      <c r="A399" s="18"/>
      <c r="B399" s="30"/>
      <c r="C399" s="23" t="s">
        <v>866</v>
      </c>
      <c r="D399" s="618">
        <v>2</v>
      </c>
      <c r="E399" s="28" t="s">
        <v>540</v>
      </c>
      <c r="F399" s="50"/>
      <c r="G399" s="53"/>
    </row>
    <row r="400" spans="1:9" ht="30">
      <c r="A400" s="18"/>
      <c r="B400" s="30"/>
      <c r="C400" s="23" t="s">
        <v>867</v>
      </c>
      <c r="D400" s="618">
        <v>2</v>
      </c>
      <c r="E400" s="28" t="s">
        <v>648</v>
      </c>
      <c r="F400" s="50"/>
      <c r="G400" s="53"/>
    </row>
    <row r="401" spans="1:9">
      <c r="A401" s="18"/>
      <c r="B401" s="30"/>
      <c r="C401" s="23" t="s">
        <v>2518</v>
      </c>
      <c r="D401" s="618">
        <v>2</v>
      </c>
      <c r="E401" s="28" t="s">
        <v>271</v>
      </c>
      <c r="F401" s="50"/>
      <c r="G401" s="53"/>
    </row>
    <row r="402" spans="1:9" ht="40.15" customHeight="1">
      <c r="A402" s="135" t="s">
        <v>1890</v>
      </c>
      <c r="B402" s="916" t="s">
        <v>1891</v>
      </c>
      <c r="C402" s="923"/>
      <c r="D402" s="923"/>
      <c r="E402" s="923"/>
      <c r="F402" s="923"/>
      <c r="G402" s="924"/>
      <c r="H402" s="29">
        <f>SUM(D403:D415)</f>
        <v>24</v>
      </c>
      <c r="I402" s="29">
        <f>COUNT(D403:D415)*2</f>
        <v>24</v>
      </c>
    </row>
    <row r="403" spans="1:9" ht="90">
      <c r="A403" s="18" t="s">
        <v>1892</v>
      </c>
      <c r="B403" s="51" t="s">
        <v>2995</v>
      </c>
      <c r="C403" s="23" t="s">
        <v>871</v>
      </c>
      <c r="D403" s="618">
        <v>2</v>
      </c>
      <c r="E403" s="147" t="s">
        <v>271</v>
      </c>
      <c r="F403" s="23" t="s">
        <v>2996</v>
      </c>
      <c r="G403" s="53"/>
    </row>
    <row r="404" spans="1:9" ht="60">
      <c r="A404" s="18"/>
      <c r="B404" s="160"/>
      <c r="C404" s="23" t="s">
        <v>873</v>
      </c>
      <c r="D404" s="618">
        <v>2</v>
      </c>
      <c r="E404" s="147" t="s">
        <v>540</v>
      </c>
      <c r="F404" s="23" t="s">
        <v>874</v>
      </c>
      <c r="G404" s="53"/>
    </row>
    <row r="405" spans="1:9" ht="75">
      <c r="A405" s="18"/>
      <c r="B405" s="160"/>
      <c r="C405" s="23" t="s">
        <v>875</v>
      </c>
      <c r="D405" s="618">
        <v>2</v>
      </c>
      <c r="E405" s="147" t="s">
        <v>540</v>
      </c>
      <c r="F405" s="23" t="s">
        <v>876</v>
      </c>
      <c r="G405" s="53"/>
    </row>
    <row r="406" spans="1:9" ht="47.25">
      <c r="A406" s="18" t="s">
        <v>1897</v>
      </c>
      <c r="B406" s="114" t="s">
        <v>878</v>
      </c>
      <c r="C406" s="19" t="s">
        <v>879</v>
      </c>
      <c r="D406" s="618">
        <v>2</v>
      </c>
      <c r="E406" s="147" t="s">
        <v>648</v>
      </c>
      <c r="F406" s="26"/>
      <c r="G406" s="53"/>
    </row>
    <row r="407" spans="1:9" ht="45">
      <c r="A407" s="18"/>
      <c r="B407" s="114"/>
      <c r="C407" s="23" t="s">
        <v>880</v>
      </c>
      <c r="D407" s="618">
        <v>2</v>
      </c>
      <c r="E407" s="147" t="s">
        <v>653</v>
      </c>
      <c r="F407" s="26"/>
      <c r="G407" s="53"/>
    </row>
    <row r="408" spans="1:9" ht="47.25">
      <c r="A408" s="18" t="s">
        <v>1899</v>
      </c>
      <c r="B408" s="114" t="s">
        <v>882</v>
      </c>
      <c r="C408" s="254" t="s">
        <v>883</v>
      </c>
      <c r="D408" s="618">
        <v>2</v>
      </c>
      <c r="E408" s="147" t="s">
        <v>379</v>
      </c>
      <c r="F408" s="23"/>
      <c r="G408" s="53"/>
    </row>
    <row r="409" spans="1:9" ht="45">
      <c r="A409" s="18"/>
      <c r="C409" s="23" t="s">
        <v>884</v>
      </c>
      <c r="D409" s="618">
        <v>2</v>
      </c>
      <c r="E409" s="147" t="s">
        <v>341</v>
      </c>
      <c r="F409" s="23" t="s">
        <v>2739</v>
      </c>
      <c r="G409" s="53"/>
    </row>
    <row r="410" spans="1:9" ht="45">
      <c r="A410" s="18"/>
      <c r="B410" s="114"/>
      <c r="C410" s="23" t="s">
        <v>886</v>
      </c>
      <c r="D410" s="618">
        <v>2</v>
      </c>
      <c r="E410" s="147" t="s">
        <v>341</v>
      </c>
      <c r="F410" s="30" t="s">
        <v>887</v>
      </c>
      <c r="G410" s="53"/>
    </row>
    <row r="411" spans="1:9" ht="30">
      <c r="A411" s="18"/>
      <c r="B411" s="114"/>
      <c r="C411" s="23" t="s">
        <v>888</v>
      </c>
      <c r="D411" s="618">
        <v>2</v>
      </c>
      <c r="E411" s="147" t="s">
        <v>653</v>
      </c>
      <c r="F411" s="23"/>
      <c r="G411" s="53"/>
    </row>
    <row r="412" spans="1:9" ht="47.25">
      <c r="A412" s="18" t="s">
        <v>1902</v>
      </c>
      <c r="B412" s="114" t="s">
        <v>890</v>
      </c>
      <c r="C412" s="30" t="s">
        <v>2740</v>
      </c>
      <c r="D412" s="618">
        <v>2</v>
      </c>
      <c r="E412" s="147" t="s">
        <v>540</v>
      </c>
      <c r="F412" s="30" t="s">
        <v>2741</v>
      </c>
      <c r="G412" s="53"/>
    </row>
    <row r="413" spans="1:9" ht="45">
      <c r="A413" s="18"/>
      <c r="B413" s="114"/>
      <c r="C413" s="30" t="s">
        <v>2742</v>
      </c>
      <c r="D413" s="618">
        <v>2</v>
      </c>
      <c r="E413" s="147" t="s">
        <v>540</v>
      </c>
      <c r="F413" s="30" t="s">
        <v>2743</v>
      </c>
      <c r="G413" s="53"/>
    </row>
    <row r="414" spans="1:9" ht="45">
      <c r="A414" s="18"/>
      <c r="B414" s="114"/>
      <c r="C414" s="50" t="s">
        <v>891</v>
      </c>
      <c r="D414" s="618">
        <v>2</v>
      </c>
      <c r="E414" s="37" t="s">
        <v>271</v>
      </c>
      <c r="F414" s="30"/>
      <c r="G414" s="53"/>
    </row>
    <row r="415" spans="1:9" ht="31.5" hidden="1">
      <c r="A415" s="27" t="s">
        <v>1905</v>
      </c>
      <c r="B415" s="114" t="s">
        <v>893</v>
      </c>
      <c r="C415" s="23"/>
      <c r="D415" s="26"/>
      <c r="E415" s="28"/>
      <c r="F415" s="26"/>
      <c r="G415" s="26"/>
    </row>
    <row r="416" spans="1:9" ht="40.15" customHeight="1">
      <c r="A416" s="135" t="s">
        <v>1906</v>
      </c>
      <c r="B416" s="989" t="s">
        <v>1907</v>
      </c>
      <c r="C416" s="997"/>
      <c r="D416" s="997"/>
      <c r="E416" s="997"/>
      <c r="F416" s="997"/>
      <c r="G416" s="998"/>
      <c r="H416" s="29">
        <f>SUM(D417:D424)</f>
        <v>16</v>
      </c>
      <c r="I416" s="29">
        <f>COUNT(D417:D424)*2</f>
        <v>16</v>
      </c>
    </row>
    <row r="417" spans="1:9" ht="47.25">
      <c r="A417" s="18" t="s">
        <v>1908</v>
      </c>
      <c r="B417" s="19" t="s">
        <v>897</v>
      </c>
      <c r="C417" s="50" t="s">
        <v>2997</v>
      </c>
      <c r="D417" s="618">
        <v>2</v>
      </c>
      <c r="E417" s="28" t="s">
        <v>648</v>
      </c>
      <c r="F417" s="26"/>
      <c r="G417" s="53"/>
    </row>
    <row r="418" spans="1:9" ht="47.25">
      <c r="A418" s="18" t="s">
        <v>1911</v>
      </c>
      <c r="B418" s="114" t="s">
        <v>901</v>
      </c>
      <c r="C418" s="23" t="s">
        <v>902</v>
      </c>
      <c r="D418" s="618">
        <v>2</v>
      </c>
      <c r="E418" s="28" t="s">
        <v>648</v>
      </c>
      <c r="F418" s="23" t="s">
        <v>903</v>
      </c>
      <c r="G418" s="53"/>
    </row>
    <row r="419" spans="1:9" ht="47.25">
      <c r="A419" s="18" t="s">
        <v>1913</v>
      </c>
      <c r="B419" s="114" t="s">
        <v>905</v>
      </c>
      <c r="C419" s="23" t="s">
        <v>906</v>
      </c>
      <c r="D419" s="618">
        <v>2</v>
      </c>
      <c r="E419" s="28" t="s">
        <v>648</v>
      </c>
      <c r="F419" s="23" t="s">
        <v>907</v>
      </c>
      <c r="G419" s="53"/>
    </row>
    <row r="420" spans="1:9" ht="31.5">
      <c r="A420" s="18" t="s">
        <v>1914</v>
      </c>
      <c r="B420" s="160" t="s">
        <v>909</v>
      </c>
      <c r="C420" s="229" t="s">
        <v>2998</v>
      </c>
      <c r="D420" s="618">
        <v>2</v>
      </c>
      <c r="E420" s="28" t="s">
        <v>648</v>
      </c>
      <c r="F420" s="50" t="s">
        <v>2999</v>
      </c>
      <c r="G420" s="53"/>
    </row>
    <row r="421" spans="1:9" ht="90">
      <c r="A421" s="18" t="s">
        <v>1919</v>
      </c>
      <c r="B421" s="114" t="s">
        <v>913</v>
      </c>
      <c r="C421" s="50" t="s">
        <v>1920</v>
      </c>
      <c r="D421" s="618">
        <v>2</v>
      </c>
      <c r="E421" s="28" t="s">
        <v>369</v>
      </c>
      <c r="F421" s="50" t="s">
        <v>3000</v>
      </c>
      <c r="G421" s="53"/>
    </row>
    <row r="422" spans="1:9" ht="135">
      <c r="A422" s="18" t="s">
        <v>1922</v>
      </c>
      <c r="B422" s="114" t="s">
        <v>917</v>
      </c>
      <c r="C422" s="50" t="s">
        <v>1923</v>
      </c>
      <c r="D422" s="618">
        <v>2</v>
      </c>
      <c r="E422" s="28" t="s">
        <v>648</v>
      </c>
      <c r="F422" s="50" t="s">
        <v>2746</v>
      </c>
      <c r="G422" s="53"/>
    </row>
    <row r="423" spans="1:9" ht="30">
      <c r="A423" s="18"/>
      <c r="B423" s="114"/>
      <c r="C423" s="30" t="s">
        <v>920</v>
      </c>
      <c r="D423" s="618">
        <v>2</v>
      </c>
      <c r="E423" s="28" t="s">
        <v>648</v>
      </c>
      <c r="F423" s="26"/>
      <c r="G423" s="53"/>
    </row>
    <row r="424" spans="1:9" ht="47.25">
      <c r="A424" s="18" t="s">
        <v>1926</v>
      </c>
      <c r="B424" s="114" t="s">
        <v>922</v>
      </c>
      <c r="C424" s="69" t="s">
        <v>2527</v>
      </c>
      <c r="D424" s="618">
        <v>2</v>
      </c>
      <c r="E424" s="28" t="s">
        <v>341</v>
      </c>
      <c r="F424" s="26"/>
      <c r="G424" s="53"/>
    </row>
    <row r="425" spans="1:9" ht="40.15" customHeight="1">
      <c r="A425" s="135" t="s">
        <v>1927</v>
      </c>
      <c r="B425" s="989" t="s">
        <v>66</v>
      </c>
      <c r="C425" s="997"/>
      <c r="D425" s="997"/>
      <c r="E425" s="997"/>
      <c r="F425" s="997"/>
      <c r="G425" s="998"/>
      <c r="H425" s="29">
        <f>SUM(D426:D436)</f>
        <v>22</v>
      </c>
      <c r="I425" s="29">
        <f>COUNT(D426:D436)*2</f>
        <v>22</v>
      </c>
    </row>
    <row r="426" spans="1:9" ht="31.5">
      <c r="A426" s="18" t="s">
        <v>1928</v>
      </c>
      <c r="B426" s="114" t="s">
        <v>925</v>
      </c>
      <c r="C426" s="219" t="s">
        <v>3001</v>
      </c>
      <c r="D426" s="618">
        <v>2</v>
      </c>
      <c r="E426" s="28" t="s">
        <v>540</v>
      </c>
      <c r="F426" s="219" t="s">
        <v>3002</v>
      </c>
      <c r="G426" s="53"/>
    </row>
    <row r="427" spans="1:9" ht="30">
      <c r="A427" s="18"/>
      <c r="B427" s="114"/>
      <c r="C427" s="23" t="s">
        <v>2528</v>
      </c>
      <c r="D427" s="618">
        <v>2</v>
      </c>
      <c r="E427" s="28" t="s">
        <v>540</v>
      </c>
      <c r="F427" s="26"/>
      <c r="G427" s="53"/>
    </row>
    <row r="428" spans="1:9" ht="30">
      <c r="A428" s="18"/>
      <c r="B428" s="114"/>
      <c r="C428" s="219" t="s">
        <v>928</v>
      </c>
      <c r="D428" s="618">
        <v>2</v>
      </c>
      <c r="E428" s="28" t="s">
        <v>540</v>
      </c>
      <c r="F428" s="26"/>
      <c r="G428" s="53"/>
    </row>
    <row r="429" spans="1:9" ht="30">
      <c r="A429" s="18"/>
      <c r="B429" s="114"/>
      <c r="C429" s="219" t="s">
        <v>929</v>
      </c>
      <c r="D429" s="618">
        <v>2</v>
      </c>
      <c r="E429" s="28" t="s">
        <v>432</v>
      </c>
      <c r="F429" s="26"/>
      <c r="G429" s="53"/>
    </row>
    <row r="430" spans="1:9" ht="45">
      <c r="A430" s="18"/>
      <c r="B430" s="114"/>
      <c r="C430" s="223" t="s">
        <v>930</v>
      </c>
      <c r="D430" s="618">
        <v>2</v>
      </c>
      <c r="E430" s="28" t="s">
        <v>540</v>
      </c>
      <c r="F430" s="26"/>
      <c r="G430" s="53"/>
    </row>
    <row r="431" spans="1:9" ht="47.25">
      <c r="A431" s="18" t="s">
        <v>1929</v>
      </c>
      <c r="B431" s="114" t="s">
        <v>932</v>
      </c>
      <c r="C431" s="23" t="s">
        <v>933</v>
      </c>
      <c r="D431" s="618">
        <v>2</v>
      </c>
      <c r="E431" s="28" t="s">
        <v>934</v>
      </c>
      <c r="F431" s="23" t="s">
        <v>935</v>
      </c>
      <c r="G431" s="53"/>
    </row>
    <row r="432" spans="1:9" ht="60">
      <c r="A432" s="18"/>
      <c r="B432" s="114"/>
      <c r="C432" s="50" t="s">
        <v>936</v>
      </c>
      <c r="D432" s="618">
        <v>2</v>
      </c>
      <c r="E432" s="28" t="s">
        <v>648</v>
      </c>
      <c r="F432" s="50"/>
      <c r="G432" s="53"/>
    </row>
    <row r="433" spans="1:9" ht="30">
      <c r="A433" s="18"/>
      <c r="B433" s="114"/>
      <c r="C433" s="23" t="s">
        <v>937</v>
      </c>
      <c r="D433" s="618">
        <v>2</v>
      </c>
      <c r="E433" s="28" t="s">
        <v>540</v>
      </c>
      <c r="F433" s="23"/>
      <c r="G433" s="53"/>
    </row>
    <row r="434" spans="1:9" ht="60">
      <c r="A434" s="18"/>
      <c r="B434" s="114"/>
      <c r="C434" s="50" t="s">
        <v>3003</v>
      </c>
      <c r="D434" s="618">
        <v>2</v>
      </c>
      <c r="E434" s="28" t="s">
        <v>653</v>
      </c>
      <c r="F434" s="26"/>
      <c r="G434" s="53"/>
    </row>
    <row r="435" spans="1:9" ht="47.25">
      <c r="A435" s="18" t="s">
        <v>1930</v>
      </c>
      <c r="B435" s="114" t="s">
        <v>939</v>
      </c>
      <c r="C435" s="50" t="s">
        <v>3004</v>
      </c>
      <c r="D435" s="618">
        <v>2</v>
      </c>
      <c r="E435" s="22" t="s">
        <v>432</v>
      </c>
      <c r="F435" s="50" t="s">
        <v>3005</v>
      </c>
      <c r="G435" s="53"/>
    </row>
    <row r="436" spans="1:9" ht="30">
      <c r="A436" s="18"/>
      <c r="B436" s="114"/>
      <c r="C436" s="50" t="s">
        <v>2531</v>
      </c>
      <c r="D436" s="618">
        <v>2</v>
      </c>
      <c r="E436" s="28" t="s">
        <v>432</v>
      </c>
      <c r="F436" s="50"/>
      <c r="G436" s="53"/>
    </row>
    <row r="437" spans="1:9" ht="40.15" customHeight="1">
      <c r="A437" s="135" t="s">
        <v>1931</v>
      </c>
      <c r="B437" s="989" t="s">
        <v>64</v>
      </c>
      <c r="C437" s="997"/>
      <c r="D437" s="997"/>
      <c r="E437" s="997"/>
      <c r="F437" s="997"/>
      <c r="G437" s="998"/>
      <c r="H437" s="29">
        <f>SUM(D438:D440)</f>
        <v>2</v>
      </c>
      <c r="I437" s="29">
        <f>COUNT(D438:D440)*2</f>
        <v>2</v>
      </c>
    </row>
    <row r="438" spans="1:9" ht="75" hidden="1">
      <c r="A438" s="27" t="s">
        <v>1932</v>
      </c>
      <c r="B438" s="30" t="s">
        <v>943</v>
      </c>
      <c r="C438" s="26"/>
      <c r="D438" s="26"/>
      <c r="E438" s="28"/>
      <c r="F438" s="26"/>
      <c r="G438" s="26"/>
    </row>
    <row r="439" spans="1:9" ht="45" hidden="1">
      <c r="A439" s="27" t="s">
        <v>944</v>
      </c>
      <c r="B439" s="30" t="s">
        <v>945</v>
      </c>
      <c r="C439" s="26"/>
      <c r="D439" s="26"/>
      <c r="E439" s="28"/>
      <c r="F439" s="26"/>
      <c r="G439" s="26"/>
    </row>
    <row r="440" spans="1:9" ht="78.75">
      <c r="A440" s="18" t="s">
        <v>1933</v>
      </c>
      <c r="B440" s="114" t="s">
        <v>947</v>
      </c>
      <c r="C440" s="50" t="s">
        <v>3006</v>
      </c>
      <c r="D440" s="618">
        <v>2</v>
      </c>
      <c r="E440" s="28" t="s">
        <v>653</v>
      </c>
      <c r="F440" s="26"/>
      <c r="G440" s="53"/>
    </row>
    <row r="441" spans="1:9" ht="40.15" customHeight="1">
      <c r="A441" s="135" t="s">
        <v>2532</v>
      </c>
      <c r="B441" s="989" t="s">
        <v>62</v>
      </c>
      <c r="C441" s="997"/>
      <c r="D441" s="997"/>
      <c r="E441" s="997"/>
      <c r="F441" s="997"/>
      <c r="G441" s="998"/>
      <c r="H441" s="29">
        <f>SUM(D442:D453)</f>
        <v>20</v>
      </c>
      <c r="I441" s="29">
        <f>COUNT(D442:D453)*2</f>
        <v>20</v>
      </c>
    </row>
    <row r="442" spans="1:9" ht="47.25">
      <c r="A442" s="18" t="s">
        <v>1935</v>
      </c>
      <c r="B442" s="114" t="s">
        <v>949</v>
      </c>
      <c r="C442" s="50" t="s">
        <v>3007</v>
      </c>
      <c r="D442" s="618">
        <v>2</v>
      </c>
      <c r="E442" s="28" t="s">
        <v>540</v>
      </c>
      <c r="F442" s="26"/>
      <c r="G442" s="53"/>
    </row>
    <row r="443" spans="1:9" ht="31.5" hidden="1">
      <c r="A443" s="27" t="s">
        <v>1936</v>
      </c>
      <c r="B443" s="114" t="s">
        <v>956</v>
      </c>
      <c r="C443" s="26"/>
      <c r="D443" s="26"/>
      <c r="E443" s="28"/>
      <c r="F443" s="26"/>
      <c r="G443" s="26"/>
    </row>
    <row r="444" spans="1:9" ht="31.5">
      <c r="A444" s="18" t="s">
        <v>2533</v>
      </c>
      <c r="B444" s="114" t="s">
        <v>962</v>
      </c>
      <c r="C444" s="23" t="s">
        <v>968</v>
      </c>
      <c r="D444" s="618">
        <v>2</v>
      </c>
      <c r="E444" s="37" t="s">
        <v>540</v>
      </c>
      <c r="F444" s="26"/>
      <c r="G444" s="53"/>
    </row>
    <row r="445" spans="1:9" ht="30">
      <c r="A445" s="18"/>
      <c r="B445" s="114"/>
      <c r="C445" s="23" t="s">
        <v>967</v>
      </c>
      <c r="D445" s="618">
        <v>2</v>
      </c>
      <c r="E445" s="28" t="s">
        <v>540</v>
      </c>
      <c r="F445" s="26"/>
      <c r="G445" s="53"/>
    </row>
    <row r="446" spans="1:9" ht="78.75">
      <c r="A446" s="18" t="s">
        <v>1937</v>
      </c>
      <c r="B446" s="51" t="s">
        <v>970</v>
      </c>
      <c r="C446" s="50" t="s">
        <v>3008</v>
      </c>
      <c r="D446" s="618">
        <v>2</v>
      </c>
      <c r="E446" s="28" t="s">
        <v>540</v>
      </c>
      <c r="F446" s="26"/>
      <c r="G446" s="53"/>
    </row>
    <row r="447" spans="1:9" ht="30">
      <c r="A447" s="18"/>
      <c r="B447" s="160"/>
      <c r="C447" s="50" t="s">
        <v>3009</v>
      </c>
      <c r="D447" s="618">
        <v>2</v>
      </c>
      <c r="E447" s="28" t="s">
        <v>540</v>
      </c>
      <c r="F447" s="26"/>
      <c r="G447" s="53"/>
    </row>
    <row r="448" spans="1:9" ht="60">
      <c r="A448" s="18"/>
      <c r="B448" s="160"/>
      <c r="C448" s="50" t="s">
        <v>3010</v>
      </c>
      <c r="D448" s="618">
        <v>2</v>
      </c>
      <c r="E448" s="28" t="s">
        <v>540</v>
      </c>
      <c r="F448" s="26"/>
      <c r="G448" s="53"/>
    </row>
    <row r="449" spans="1:9" ht="45">
      <c r="A449" s="18"/>
      <c r="B449" s="160"/>
      <c r="C449" s="50" t="s">
        <v>3011</v>
      </c>
      <c r="D449" s="618">
        <v>2</v>
      </c>
      <c r="E449" s="28" t="s">
        <v>377</v>
      </c>
      <c r="F449" s="26"/>
      <c r="G449" s="53"/>
    </row>
    <row r="450" spans="1:9" ht="60">
      <c r="A450" s="18"/>
      <c r="B450" s="160"/>
      <c r="C450" s="50" t="s">
        <v>3012</v>
      </c>
      <c r="D450" s="618">
        <v>2</v>
      </c>
      <c r="E450" s="28" t="s">
        <v>377</v>
      </c>
      <c r="F450" s="26"/>
      <c r="G450" s="53"/>
    </row>
    <row r="451" spans="1:9" ht="75">
      <c r="A451" s="18"/>
      <c r="B451" s="160"/>
      <c r="C451" s="226" t="s">
        <v>3013</v>
      </c>
      <c r="D451" s="618">
        <v>2</v>
      </c>
      <c r="E451" s="28" t="s">
        <v>540</v>
      </c>
      <c r="F451" s="26"/>
      <c r="G451" s="53"/>
    </row>
    <row r="452" spans="1:9" ht="60">
      <c r="A452" s="18"/>
      <c r="B452" s="160"/>
      <c r="C452" s="50" t="s">
        <v>3014</v>
      </c>
      <c r="D452" s="618">
        <v>2</v>
      </c>
      <c r="E452" s="28" t="s">
        <v>540</v>
      </c>
      <c r="F452" s="26"/>
      <c r="G452" s="53"/>
    </row>
    <row r="453" spans="1:9" ht="31.5" hidden="1">
      <c r="A453" s="27" t="s">
        <v>1939</v>
      </c>
      <c r="B453" s="114" t="s">
        <v>981</v>
      </c>
      <c r="C453" s="26"/>
      <c r="D453" s="26"/>
      <c r="E453" s="28"/>
      <c r="F453" s="26"/>
      <c r="G453" s="26"/>
    </row>
    <row r="454" spans="1:9" ht="40.15" customHeight="1">
      <c r="A454" s="135" t="s">
        <v>1940</v>
      </c>
      <c r="B454" s="989" t="s">
        <v>60</v>
      </c>
      <c r="C454" s="997"/>
      <c r="D454" s="997"/>
      <c r="E454" s="997"/>
      <c r="F454" s="997"/>
      <c r="G454" s="998"/>
      <c r="H454" s="29">
        <f>SUM(D455:D457)</f>
        <v>4</v>
      </c>
      <c r="I454" s="29">
        <f>COUNT(D455:D457)*2</f>
        <v>4</v>
      </c>
    </row>
    <row r="455" spans="1:9" ht="47.25">
      <c r="A455" s="18" t="s">
        <v>1941</v>
      </c>
      <c r="B455" s="114" t="s">
        <v>990</v>
      </c>
      <c r="C455" s="23" t="s">
        <v>991</v>
      </c>
      <c r="D455" s="622">
        <v>2</v>
      </c>
      <c r="E455" s="28" t="s">
        <v>341</v>
      </c>
      <c r="F455" s="50"/>
      <c r="G455" s="53"/>
    </row>
    <row r="456" spans="1:9" ht="47.25" hidden="1">
      <c r="A456" s="27" t="s">
        <v>992</v>
      </c>
      <c r="B456" s="114" t="s">
        <v>993</v>
      </c>
      <c r="C456" s="1"/>
      <c r="D456" s="66"/>
      <c r="E456" s="28"/>
      <c r="F456" s="66"/>
      <c r="G456" s="26"/>
    </row>
    <row r="457" spans="1:9" ht="47.25">
      <c r="A457" s="18" t="s">
        <v>1942</v>
      </c>
      <c r="B457" s="114" t="s">
        <v>995</v>
      </c>
      <c r="C457" s="229" t="s">
        <v>3015</v>
      </c>
      <c r="D457" s="622">
        <v>2</v>
      </c>
      <c r="E457" s="28" t="s">
        <v>540</v>
      </c>
      <c r="F457" s="66"/>
      <c r="G457" s="53"/>
    </row>
    <row r="458" spans="1:9" ht="40.15" customHeight="1">
      <c r="A458" s="135" t="s">
        <v>1945</v>
      </c>
      <c r="B458" s="989" t="s">
        <v>58</v>
      </c>
      <c r="C458" s="997"/>
      <c r="D458" s="997"/>
      <c r="E458" s="997"/>
      <c r="F458" s="997"/>
      <c r="G458" s="998"/>
      <c r="H458" s="29">
        <f>SUM(D459:D472)</f>
        <v>14</v>
      </c>
      <c r="I458" s="29">
        <f>COUNT(D459:D472)*2</f>
        <v>14</v>
      </c>
    </row>
    <row r="459" spans="1:9" ht="47.25" hidden="1">
      <c r="A459" s="27" t="s">
        <v>997</v>
      </c>
      <c r="B459" s="114" t="s">
        <v>998</v>
      </c>
      <c r="C459" s="26"/>
      <c r="D459" s="26"/>
      <c r="E459" s="28"/>
      <c r="F459" s="26"/>
      <c r="G459" s="26"/>
    </row>
    <row r="460" spans="1:9" ht="31.5" hidden="1">
      <c r="A460" s="27" t="s">
        <v>999</v>
      </c>
      <c r="B460" s="114" t="s">
        <v>1000</v>
      </c>
      <c r="C460" s="26"/>
      <c r="D460" s="26"/>
      <c r="E460" s="28"/>
      <c r="F460" s="26"/>
      <c r="G460" s="26"/>
    </row>
    <row r="461" spans="1:9" ht="31.5" hidden="1">
      <c r="A461" s="27" t="s">
        <v>1001</v>
      </c>
      <c r="B461" s="114" t="s">
        <v>1002</v>
      </c>
      <c r="C461" s="26"/>
      <c r="D461" s="26"/>
      <c r="E461" s="28"/>
      <c r="F461" s="26"/>
      <c r="G461" s="26"/>
    </row>
    <row r="462" spans="1:9" ht="47.25" hidden="1">
      <c r="A462" s="27" t="s">
        <v>1003</v>
      </c>
      <c r="B462" s="114" t="s">
        <v>1004</v>
      </c>
      <c r="C462" s="26"/>
      <c r="D462" s="26"/>
      <c r="E462" s="28"/>
      <c r="F462" s="26"/>
      <c r="G462" s="26"/>
    </row>
    <row r="463" spans="1:9" ht="47.25" hidden="1">
      <c r="A463" s="27" t="s">
        <v>1946</v>
      </c>
      <c r="B463" s="114" t="s">
        <v>1006</v>
      </c>
      <c r="C463" s="26"/>
      <c r="D463" s="26"/>
      <c r="E463" s="28"/>
      <c r="F463" s="26"/>
      <c r="G463" s="26"/>
    </row>
    <row r="464" spans="1:9" ht="31.5" hidden="1">
      <c r="A464" s="27" t="s">
        <v>1007</v>
      </c>
      <c r="B464" s="114" t="s">
        <v>1008</v>
      </c>
      <c r="C464" s="26"/>
      <c r="D464" s="26"/>
      <c r="E464" s="28"/>
      <c r="F464" s="26"/>
      <c r="G464" s="26"/>
    </row>
    <row r="465" spans="1:9" ht="31.5" hidden="1">
      <c r="A465" s="27" t="s">
        <v>1009</v>
      </c>
      <c r="B465" s="114" t="s">
        <v>1010</v>
      </c>
      <c r="C465" s="26"/>
      <c r="D465" s="26"/>
      <c r="E465" s="28"/>
      <c r="F465" s="26"/>
      <c r="G465" s="26"/>
    </row>
    <row r="466" spans="1:9" ht="31.5">
      <c r="A466" s="18" t="s">
        <v>1011</v>
      </c>
      <c r="B466" s="19" t="s">
        <v>1012</v>
      </c>
      <c r="C466" s="50" t="s">
        <v>3016</v>
      </c>
      <c r="D466" s="622">
        <v>2</v>
      </c>
      <c r="E466" s="28" t="s">
        <v>653</v>
      </c>
      <c r="F466" s="50" t="s">
        <v>3017</v>
      </c>
      <c r="G466" s="53"/>
    </row>
    <row r="467" spans="1:9" ht="31.5">
      <c r="A467" s="18" t="s">
        <v>1014</v>
      </c>
      <c r="B467" s="19" t="s">
        <v>1015</v>
      </c>
      <c r="C467" s="50" t="s">
        <v>1016</v>
      </c>
      <c r="D467" s="622">
        <v>2</v>
      </c>
      <c r="E467" s="28" t="s">
        <v>648</v>
      </c>
      <c r="F467" s="26"/>
      <c r="G467" s="53"/>
    </row>
    <row r="468" spans="1:9" ht="30">
      <c r="A468" s="18"/>
      <c r="B468" s="19"/>
      <c r="C468" s="50" t="s">
        <v>1017</v>
      </c>
      <c r="D468" s="622">
        <v>2</v>
      </c>
      <c r="E468" s="28" t="s">
        <v>271</v>
      </c>
      <c r="F468" s="26"/>
      <c r="G468" s="53"/>
    </row>
    <row r="469" spans="1:9" ht="30">
      <c r="A469" s="18"/>
      <c r="B469" s="19"/>
      <c r="C469" s="50" t="s">
        <v>1018</v>
      </c>
      <c r="D469" s="622">
        <v>2</v>
      </c>
      <c r="E469" s="28" t="s">
        <v>648</v>
      </c>
      <c r="F469" s="26"/>
      <c r="G469" s="53"/>
    </row>
    <row r="470" spans="1:9" ht="30">
      <c r="A470" s="18"/>
      <c r="B470" s="19"/>
      <c r="C470" s="50" t="s">
        <v>1019</v>
      </c>
      <c r="D470" s="622">
        <v>2</v>
      </c>
      <c r="E470" s="28" t="s">
        <v>540</v>
      </c>
      <c r="F470" s="26"/>
      <c r="G470" s="53"/>
    </row>
    <row r="471" spans="1:9" ht="30">
      <c r="A471" s="18"/>
      <c r="B471" s="19"/>
      <c r="C471" s="223" t="s">
        <v>2535</v>
      </c>
      <c r="D471" s="622">
        <v>2</v>
      </c>
      <c r="E471" s="28" t="s">
        <v>648</v>
      </c>
      <c r="F471" s="26"/>
      <c r="G471" s="53"/>
    </row>
    <row r="472" spans="1:9" ht="63">
      <c r="A472" s="18" t="s">
        <v>1021</v>
      </c>
      <c r="B472" s="19" t="s">
        <v>1022</v>
      </c>
      <c r="C472" s="50" t="s">
        <v>1023</v>
      </c>
      <c r="D472" s="622">
        <v>2</v>
      </c>
      <c r="E472" s="28" t="s">
        <v>648</v>
      </c>
      <c r="F472" s="26"/>
      <c r="G472" s="53"/>
    </row>
    <row r="473" spans="1:9" ht="40.15" hidden="1" customHeight="1">
      <c r="A473" s="162" t="s">
        <v>57</v>
      </c>
      <c r="B473" s="989" t="s">
        <v>2536</v>
      </c>
      <c r="C473" s="997"/>
      <c r="D473" s="997"/>
      <c r="E473" s="997"/>
      <c r="F473" s="997"/>
      <c r="G473" s="998"/>
      <c r="H473" s="29">
        <f>SUM(D474:D476)</f>
        <v>0</v>
      </c>
      <c r="I473" s="29">
        <f>COUNT(D474:D476)*2</f>
        <v>0</v>
      </c>
    </row>
    <row r="474" spans="1:9" ht="63" hidden="1">
      <c r="A474" s="27" t="s">
        <v>1024</v>
      </c>
      <c r="B474" s="114" t="s">
        <v>2537</v>
      </c>
      <c r="C474" s="26"/>
      <c r="D474" s="26"/>
      <c r="E474" s="28"/>
      <c r="F474" s="26"/>
      <c r="G474" s="26"/>
    </row>
    <row r="475" spans="1:9" ht="63" hidden="1">
      <c r="A475" s="27" t="s">
        <v>1026</v>
      </c>
      <c r="B475" s="114" t="s">
        <v>2539</v>
      </c>
      <c r="C475" s="26"/>
      <c r="D475" s="26"/>
      <c r="E475" s="28"/>
      <c r="F475" s="26"/>
      <c r="G475" s="26"/>
    </row>
    <row r="476" spans="1:9" ht="47.25" hidden="1">
      <c r="A476" s="27" t="s">
        <v>1028</v>
      </c>
      <c r="B476" s="114" t="s">
        <v>2540</v>
      </c>
      <c r="C476" s="26"/>
      <c r="D476" s="26"/>
      <c r="E476" s="28"/>
      <c r="F476" s="26"/>
      <c r="G476" s="26"/>
    </row>
    <row r="477" spans="1:9" ht="40.15" hidden="1" customHeight="1">
      <c r="A477" s="162" t="s">
        <v>1953</v>
      </c>
      <c r="B477" s="989" t="s">
        <v>1954</v>
      </c>
      <c r="C477" s="997"/>
      <c r="D477" s="997"/>
      <c r="E477" s="997"/>
      <c r="F477" s="997"/>
      <c r="G477" s="998"/>
      <c r="H477" s="29">
        <f>SUM(D478:D481)</f>
        <v>0</v>
      </c>
      <c r="I477" s="29">
        <f>COUNT(D478:D481)*2</f>
        <v>0</v>
      </c>
    </row>
    <row r="478" spans="1:9" ht="31.5" hidden="1">
      <c r="A478" s="27" t="s">
        <v>1955</v>
      </c>
      <c r="B478" s="114" t="s">
        <v>1956</v>
      </c>
      <c r="C478" s="26"/>
      <c r="D478" s="26"/>
      <c r="E478" s="28"/>
      <c r="F478" s="26"/>
      <c r="G478" s="26"/>
    </row>
    <row r="479" spans="1:9" ht="47.25" hidden="1">
      <c r="A479" s="27" t="s">
        <v>1036</v>
      </c>
      <c r="B479" s="114" t="s">
        <v>1957</v>
      </c>
      <c r="C479" s="26"/>
      <c r="D479" s="26"/>
      <c r="E479" s="28"/>
      <c r="F479" s="26"/>
      <c r="G479" s="26"/>
    </row>
    <row r="480" spans="1:9" ht="31.5" hidden="1">
      <c r="A480" s="27" t="s">
        <v>1038</v>
      </c>
      <c r="B480" s="114" t="s">
        <v>1958</v>
      </c>
      <c r="C480" s="26"/>
      <c r="D480" s="26"/>
      <c r="E480" s="28"/>
      <c r="F480" s="26"/>
      <c r="G480" s="26"/>
    </row>
    <row r="481" spans="1:9" ht="47.25" hidden="1">
      <c r="A481" s="27" t="s">
        <v>1040</v>
      </c>
      <c r="B481" s="114" t="s">
        <v>1959</v>
      </c>
      <c r="C481" s="26"/>
      <c r="D481" s="26"/>
      <c r="E481" s="28"/>
      <c r="F481" s="26"/>
      <c r="G481" s="26"/>
    </row>
    <row r="482" spans="1:9" ht="40.15" customHeight="1">
      <c r="A482" s="135" t="s">
        <v>1960</v>
      </c>
      <c r="B482" s="989" t="s">
        <v>52</v>
      </c>
      <c r="C482" s="997"/>
      <c r="D482" s="997"/>
      <c r="E482" s="997"/>
      <c r="F482" s="997"/>
      <c r="G482" s="998"/>
      <c r="H482" s="29">
        <f>SUM(D483:D489)</f>
        <v>12</v>
      </c>
      <c r="I482" s="29">
        <f>COUNT(D483:D489)*2</f>
        <v>12</v>
      </c>
    </row>
    <row r="483" spans="1:9" ht="47.25">
      <c r="A483" s="18" t="s">
        <v>2541</v>
      </c>
      <c r="B483" s="114" t="s">
        <v>1043</v>
      </c>
      <c r="C483" s="114" t="s">
        <v>1044</v>
      </c>
      <c r="D483" s="618">
        <v>2</v>
      </c>
      <c r="E483" s="28" t="s">
        <v>420</v>
      </c>
      <c r="F483" s="26"/>
      <c r="G483" s="53"/>
    </row>
    <row r="484" spans="1:9" ht="45">
      <c r="A484" s="18"/>
      <c r="C484" s="50" t="s">
        <v>3018</v>
      </c>
      <c r="D484" s="618">
        <v>2</v>
      </c>
      <c r="E484" s="28" t="s">
        <v>653</v>
      </c>
      <c r="F484" s="26"/>
      <c r="G484" s="53"/>
    </row>
    <row r="485" spans="1:9" ht="30">
      <c r="A485" s="18"/>
      <c r="C485" s="23" t="s">
        <v>1045</v>
      </c>
      <c r="D485" s="618">
        <v>2</v>
      </c>
      <c r="E485" s="28" t="s">
        <v>648</v>
      </c>
      <c r="F485" s="26"/>
      <c r="G485" s="53"/>
    </row>
    <row r="486" spans="1:9" ht="47.25">
      <c r="A486" s="18" t="s">
        <v>1961</v>
      </c>
      <c r="B486" s="114" t="s">
        <v>1047</v>
      </c>
      <c r="C486" s="50" t="s">
        <v>2544</v>
      </c>
      <c r="D486" s="618">
        <v>2</v>
      </c>
      <c r="E486" s="28" t="s">
        <v>540</v>
      </c>
      <c r="F486" s="26"/>
      <c r="G486" s="53"/>
    </row>
    <row r="487" spans="1:9" ht="30">
      <c r="A487" s="18"/>
      <c r="B487" s="114"/>
      <c r="C487" s="50" t="s">
        <v>3019</v>
      </c>
      <c r="D487" s="618">
        <v>2</v>
      </c>
      <c r="E487" s="28" t="s">
        <v>540</v>
      </c>
      <c r="F487" s="26"/>
      <c r="G487" s="53"/>
    </row>
    <row r="488" spans="1:9" ht="60">
      <c r="A488" s="18"/>
      <c r="B488" s="114"/>
      <c r="C488" s="50" t="s">
        <v>2542</v>
      </c>
      <c r="D488" s="618">
        <v>2</v>
      </c>
      <c r="E488" s="28" t="s">
        <v>540</v>
      </c>
      <c r="F488" s="26"/>
      <c r="G488" s="53"/>
    </row>
    <row r="489" spans="1:9" ht="78.75" hidden="1">
      <c r="A489" s="27" t="s">
        <v>1054</v>
      </c>
      <c r="B489" s="19" t="s">
        <v>1059</v>
      </c>
      <c r="C489" s="26"/>
      <c r="D489" s="26"/>
      <c r="E489" s="28"/>
      <c r="F489" s="26"/>
      <c r="G489" s="26"/>
    </row>
    <row r="490" spans="1:9" ht="15.75">
      <c r="A490" s="18"/>
      <c r="B490" s="1003" t="s">
        <v>4720</v>
      </c>
      <c r="C490" s="929"/>
      <c r="D490" s="1110"/>
      <c r="E490" s="929"/>
      <c r="F490" s="929"/>
      <c r="G490" s="929"/>
    </row>
    <row r="491" spans="1:9" ht="40.15" hidden="1" customHeight="1">
      <c r="A491" s="162" t="s">
        <v>51</v>
      </c>
      <c r="B491" s="989" t="s">
        <v>1966</v>
      </c>
      <c r="C491" s="997"/>
      <c r="D491" s="997"/>
      <c r="E491" s="997"/>
      <c r="F491" s="997"/>
      <c r="G491" s="998"/>
      <c r="H491" s="29">
        <f>SUM(D492:D497)</f>
        <v>0</v>
      </c>
      <c r="I491" s="29">
        <f>COUNT(D492:D497)*2</f>
        <v>0</v>
      </c>
    </row>
    <row r="492" spans="1:9" ht="47.25" hidden="1">
      <c r="A492" s="27" t="s">
        <v>1060</v>
      </c>
      <c r="B492" s="114" t="s">
        <v>1061</v>
      </c>
      <c r="C492" s="114"/>
      <c r="D492" s="26"/>
      <c r="E492" s="28"/>
      <c r="F492" s="26"/>
      <c r="G492" s="26"/>
    </row>
    <row r="493" spans="1:9" ht="78.75" hidden="1">
      <c r="A493" s="27" t="s">
        <v>1062</v>
      </c>
      <c r="B493" s="114" t="s">
        <v>1967</v>
      </c>
      <c r="C493" s="26"/>
      <c r="D493" s="26"/>
      <c r="E493" s="28"/>
      <c r="F493" s="26"/>
      <c r="G493" s="26"/>
    </row>
    <row r="494" spans="1:9" ht="63" hidden="1">
      <c r="A494" s="27" t="s">
        <v>1064</v>
      </c>
      <c r="B494" s="114" t="s">
        <v>1968</v>
      </c>
      <c r="C494" s="26"/>
      <c r="D494" s="26"/>
      <c r="E494" s="28"/>
      <c r="F494" s="26"/>
      <c r="G494" s="26"/>
    </row>
    <row r="495" spans="1:9" ht="78.75" hidden="1">
      <c r="A495" s="27" t="s">
        <v>1066</v>
      </c>
      <c r="B495" s="114" t="s">
        <v>1067</v>
      </c>
      <c r="C495" s="26"/>
      <c r="D495" s="26"/>
      <c r="E495" s="28"/>
      <c r="F495" s="26"/>
      <c r="G495" s="26"/>
    </row>
    <row r="496" spans="1:9" ht="63" hidden="1">
      <c r="A496" s="27" t="s">
        <v>1068</v>
      </c>
      <c r="B496" s="19" t="s">
        <v>1069</v>
      </c>
      <c r="C496" s="26"/>
      <c r="D496" s="26"/>
      <c r="E496" s="28"/>
      <c r="F496" s="26"/>
      <c r="G496" s="26"/>
    </row>
    <row r="497" spans="1:9" ht="45" hidden="1">
      <c r="A497" s="27" t="s">
        <v>1070</v>
      </c>
      <c r="B497" s="30" t="s">
        <v>1071</v>
      </c>
      <c r="C497" s="26"/>
      <c r="D497" s="26"/>
      <c r="E497" s="28"/>
      <c r="F497" s="26"/>
      <c r="G497" s="26"/>
    </row>
    <row r="498" spans="1:9" ht="40.15" hidden="1" customHeight="1">
      <c r="A498" s="162" t="s">
        <v>49</v>
      </c>
      <c r="B498" s="989" t="s">
        <v>1969</v>
      </c>
      <c r="C498" s="997"/>
      <c r="D498" s="997"/>
      <c r="E498" s="997"/>
      <c r="F498" s="997"/>
      <c r="G498" s="998"/>
      <c r="H498" s="29">
        <f>SUM(D499:D509)</f>
        <v>0</v>
      </c>
      <c r="I498" s="29">
        <f>COUNT(D499:D509)*2</f>
        <v>0</v>
      </c>
    </row>
    <row r="499" spans="1:9" ht="40.15" hidden="1" customHeight="1">
      <c r="A499" s="27" t="s">
        <v>1072</v>
      </c>
      <c r="B499" s="23" t="s">
        <v>1970</v>
      </c>
      <c r="C499" s="28"/>
      <c r="D499" s="28"/>
      <c r="E499" s="28"/>
      <c r="F499" s="28"/>
      <c r="G499" s="479"/>
    </row>
    <row r="500" spans="1:9" ht="40.15" hidden="1" customHeight="1">
      <c r="A500" s="27" t="s">
        <v>1073</v>
      </c>
      <c r="B500" s="23" t="s">
        <v>1981</v>
      </c>
      <c r="C500" s="28"/>
      <c r="D500" s="28"/>
      <c r="E500" s="28"/>
      <c r="F500" s="28"/>
      <c r="G500" s="479"/>
    </row>
    <row r="501" spans="1:9" ht="40.15" hidden="1" customHeight="1">
      <c r="A501" s="27" t="s">
        <v>1075</v>
      </c>
      <c r="B501" s="172" t="s">
        <v>1991</v>
      </c>
      <c r="C501" s="28"/>
      <c r="D501" s="28"/>
      <c r="E501" s="28"/>
      <c r="F501" s="28"/>
      <c r="G501" s="479"/>
    </row>
    <row r="502" spans="1:9" ht="40.15" hidden="1" customHeight="1">
      <c r="A502" s="27" t="s">
        <v>1076</v>
      </c>
      <c r="B502" s="23" t="s">
        <v>1074</v>
      </c>
      <c r="C502" s="28"/>
      <c r="D502" s="28"/>
      <c r="E502" s="28"/>
      <c r="F502" s="28"/>
      <c r="G502" s="479"/>
    </row>
    <row r="503" spans="1:9" ht="40.15" hidden="1" customHeight="1">
      <c r="A503" s="27" t="s">
        <v>2001</v>
      </c>
      <c r="B503" s="23" t="s">
        <v>2002</v>
      </c>
      <c r="C503" s="28"/>
      <c r="D503" s="28"/>
      <c r="E503" s="28"/>
      <c r="F503" s="28"/>
      <c r="G503" s="479"/>
    </row>
    <row r="504" spans="1:9" ht="40.15" hidden="1" customHeight="1">
      <c r="A504" s="27" t="s">
        <v>2007</v>
      </c>
      <c r="B504" s="23" t="s">
        <v>2008</v>
      </c>
      <c r="C504" s="28"/>
      <c r="D504" s="28"/>
      <c r="E504" s="28"/>
      <c r="F504" s="28"/>
      <c r="G504" s="479"/>
    </row>
    <row r="505" spans="1:9" ht="40.15" hidden="1" customHeight="1">
      <c r="A505" s="27" t="s">
        <v>2019</v>
      </c>
      <c r="B505" s="23" t="s">
        <v>2020</v>
      </c>
      <c r="C505" s="28"/>
      <c r="D505" s="28"/>
      <c r="E505" s="28"/>
      <c r="F505" s="28"/>
      <c r="G505" s="479"/>
    </row>
    <row r="506" spans="1:9" ht="40.15" hidden="1" customHeight="1">
      <c r="A506" s="27" t="s">
        <v>2024</v>
      </c>
      <c r="B506" s="23" t="s">
        <v>2025</v>
      </c>
      <c r="C506" s="28"/>
      <c r="D506" s="28"/>
      <c r="E506" s="28"/>
      <c r="F506" s="28"/>
      <c r="G506" s="479"/>
    </row>
    <row r="507" spans="1:9" ht="30" hidden="1">
      <c r="A507" s="27" t="s">
        <v>2032</v>
      </c>
      <c r="B507" s="23" t="s">
        <v>2033</v>
      </c>
      <c r="C507" s="28"/>
      <c r="D507" s="28"/>
      <c r="E507" s="28"/>
      <c r="F507" s="28"/>
      <c r="G507" s="479"/>
    </row>
    <row r="508" spans="1:9" ht="45" hidden="1">
      <c r="A508" s="27" t="s">
        <v>2036</v>
      </c>
      <c r="B508" s="23" t="s">
        <v>2037</v>
      </c>
      <c r="C508" s="28"/>
      <c r="D508" s="28"/>
      <c r="E508" s="28"/>
      <c r="F508" s="28"/>
      <c r="G508" s="479"/>
    </row>
    <row r="509" spans="1:9" ht="60" hidden="1">
      <c r="A509" s="27" t="s">
        <v>2044</v>
      </c>
      <c r="B509" s="23" t="s">
        <v>2045</v>
      </c>
      <c r="C509" s="28"/>
      <c r="D509" s="28"/>
      <c r="E509" s="28"/>
      <c r="F509" s="28"/>
      <c r="G509" s="479"/>
    </row>
    <row r="510" spans="1:9" ht="40.15" hidden="1" customHeight="1">
      <c r="A510" s="162" t="s">
        <v>47</v>
      </c>
      <c r="B510" s="989" t="s">
        <v>2048</v>
      </c>
      <c r="C510" s="997"/>
      <c r="D510" s="997"/>
      <c r="E510" s="997"/>
      <c r="F510" s="997"/>
      <c r="G510" s="998"/>
      <c r="H510" s="29">
        <f>SUM(D511:D516)</f>
        <v>0</v>
      </c>
      <c r="I510" s="29">
        <f>COUNT(D511:D516)*2</f>
        <v>0</v>
      </c>
    </row>
    <row r="511" spans="1:9" ht="60" hidden="1">
      <c r="A511" s="27" t="s">
        <v>1077</v>
      </c>
      <c r="B511" s="23" t="s">
        <v>2049</v>
      </c>
      <c r="C511" s="26"/>
      <c r="D511" s="26"/>
      <c r="E511" s="28"/>
      <c r="F511" s="26"/>
      <c r="G511" s="26"/>
    </row>
    <row r="512" spans="1:9" ht="60" hidden="1">
      <c r="A512" s="27" t="s">
        <v>1078</v>
      </c>
      <c r="B512" s="23" t="s">
        <v>2058</v>
      </c>
      <c r="C512" s="26"/>
      <c r="D512" s="26"/>
      <c r="E512" s="28"/>
      <c r="F512" s="26"/>
      <c r="G512" s="26"/>
    </row>
    <row r="513" spans="1:9" ht="45" hidden="1">
      <c r="A513" s="27" t="s">
        <v>1079</v>
      </c>
      <c r="B513" s="23" t="s">
        <v>2061</v>
      </c>
      <c r="C513" s="26"/>
      <c r="D513" s="26"/>
      <c r="E513" s="28"/>
      <c r="F513" s="26"/>
      <c r="G513" s="26"/>
    </row>
    <row r="514" spans="1:9" ht="60" hidden="1">
      <c r="A514" s="27" t="s">
        <v>1080</v>
      </c>
      <c r="B514" s="23" t="s">
        <v>2067</v>
      </c>
      <c r="C514" s="26"/>
      <c r="D514" s="26"/>
      <c r="E514" s="28"/>
      <c r="F514" s="26"/>
      <c r="G514" s="26"/>
    </row>
    <row r="515" spans="1:9" ht="60" hidden="1">
      <c r="A515" s="27" t="s">
        <v>1081</v>
      </c>
      <c r="B515" s="23" t="s">
        <v>6226</v>
      </c>
      <c r="C515" s="26"/>
      <c r="D515" s="26"/>
      <c r="E515" s="28"/>
      <c r="F515" s="26"/>
      <c r="G515" s="26"/>
    </row>
    <row r="516" spans="1:9" ht="47.25" hidden="1">
      <c r="A516" s="27" t="s">
        <v>6224</v>
      </c>
      <c r="B516" s="116" t="s">
        <v>1082</v>
      </c>
      <c r="C516" s="26"/>
      <c r="D516" s="26"/>
      <c r="E516" s="28"/>
      <c r="F516" s="26"/>
      <c r="G516" s="26"/>
    </row>
    <row r="517" spans="1:9" ht="40.15" customHeight="1">
      <c r="A517" s="135" t="s">
        <v>45</v>
      </c>
      <c r="B517" s="989" t="s">
        <v>44</v>
      </c>
      <c r="C517" s="997"/>
      <c r="D517" s="997"/>
      <c r="E517" s="997"/>
      <c r="F517" s="997"/>
      <c r="G517" s="998"/>
      <c r="H517" s="29">
        <f>SUM(D518:D527)</f>
        <v>12</v>
      </c>
      <c r="I517" s="29">
        <f>COUNT(D518:D527)*2</f>
        <v>12</v>
      </c>
    </row>
    <row r="518" spans="1:9" ht="47.25">
      <c r="A518" s="18" t="s">
        <v>1083</v>
      </c>
      <c r="B518" s="114" t="s">
        <v>1084</v>
      </c>
      <c r="C518" s="30" t="s">
        <v>3020</v>
      </c>
      <c r="D518" s="622">
        <v>2</v>
      </c>
      <c r="E518" s="22" t="s">
        <v>540</v>
      </c>
      <c r="F518" s="50" t="s">
        <v>3021</v>
      </c>
      <c r="G518" s="53"/>
    </row>
    <row r="519" spans="1:9" ht="75">
      <c r="A519" s="18" t="s">
        <v>1085</v>
      </c>
      <c r="B519" s="30" t="s">
        <v>1086</v>
      </c>
      <c r="C519" s="50" t="s">
        <v>3022</v>
      </c>
      <c r="D519" s="622">
        <v>2</v>
      </c>
      <c r="E519" s="22" t="s">
        <v>540</v>
      </c>
      <c r="F519" s="66" t="s">
        <v>6972</v>
      </c>
      <c r="G519" s="53"/>
    </row>
    <row r="520" spans="1:9" ht="63">
      <c r="A520" s="18" t="s">
        <v>1087</v>
      </c>
      <c r="B520" s="114" t="s">
        <v>1088</v>
      </c>
      <c r="C520" s="50" t="s">
        <v>3022</v>
      </c>
      <c r="D520" s="622">
        <v>2</v>
      </c>
      <c r="E520" s="22" t="s">
        <v>540</v>
      </c>
      <c r="F520" s="647" t="s">
        <v>6973</v>
      </c>
      <c r="G520" s="53"/>
    </row>
    <row r="521" spans="1:9" ht="47.25">
      <c r="A521" s="18" t="s">
        <v>1089</v>
      </c>
      <c r="B521" s="19" t="s">
        <v>6229</v>
      </c>
      <c r="C521" s="50" t="s">
        <v>3022</v>
      </c>
      <c r="D521" s="622">
        <v>2</v>
      </c>
      <c r="E521" s="22" t="s">
        <v>540</v>
      </c>
      <c r="F521" s="647" t="s">
        <v>6973</v>
      </c>
      <c r="G521" s="53"/>
    </row>
    <row r="522" spans="1:9" ht="47.25">
      <c r="A522" s="18" t="s">
        <v>1090</v>
      </c>
      <c r="B522" s="114" t="s">
        <v>6228</v>
      </c>
      <c r="C522" s="50" t="s">
        <v>3022</v>
      </c>
      <c r="D522" s="622">
        <v>2</v>
      </c>
      <c r="E522" s="22" t="s">
        <v>540</v>
      </c>
      <c r="F522" s="647" t="s">
        <v>6973</v>
      </c>
      <c r="G522" s="53"/>
    </row>
    <row r="523" spans="1:9" ht="47.25">
      <c r="A523" s="18" t="s">
        <v>1092</v>
      </c>
      <c r="B523" s="114" t="s">
        <v>6664</v>
      </c>
      <c r="C523" s="50" t="s">
        <v>3022</v>
      </c>
      <c r="D523" s="622">
        <v>2</v>
      </c>
      <c r="E523" s="22" t="s">
        <v>540</v>
      </c>
      <c r="F523" s="647" t="s">
        <v>6973</v>
      </c>
      <c r="G523" s="53"/>
    </row>
    <row r="524" spans="1:9" ht="78.75" hidden="1">
      <c r="A524" s="162" t="s">
        <v>1094</v>
      </c>
      <c r="B524" s="19" t="s">
        <v>1091</v>
      </c>
      <c r="C524" s="26"/>
      <c r="D524" s="26"/>
      <c r="E524" s="28"/>
      <c r="F524" s="26"/>
      <c r="G524" s="26"/>
    </row>
    <row r="525" spans="1:9" ht="63" hidden="1">
      <c r="A525" s="162" t="s">
        <v>3447</v>
      </c>
      <c r="B525" s="114" t="s">
        <v>1093</v>
      </c>
      <c r="C525" s="26"/>
      <c r="D525" s="26"/>
      <c r="E525" s="28"/>
      <c r="F525" s="26"/>
      <c r="G525" s="26"/>
    </row>
    <row r="526" spans="1:9" ht="63" hidden="1">
      <c r="A526" s="162" t="s">
        <v>3448</v>
      </c>
      <c r="B526" s="114" t="s">
        <v>1095</v>
      </c>
      <c r="C526" s="26"/>
      <c r="D526" s="26"/>
      <c r="E526" s="28"/>
      <c r="F526" s="26"/>
      <c r="G526" s="26"/>
    </row>
    <row r="527" spans="1:9" ht="63" hidden="1">
      <c r="A527" s="27" t="s">
        <v>6231</v>
      </c>
      <c r="B527" s="19" t="s">
        <v>6648</v>
      </c>
      <c r="C527" s="26"/>
      <c r="D527" s="26"/>
      <c r="E527" s="28"/>
      <c r="F527" s="26"/>
      <c r="G527" s="26"/>
    </row>
    <row r="528" spans="1:9" ht="40.15" hidden="1" customHeight="1">
      <c r="A528" s="162" t="s">
        <v>43</v>
      </c>
      <c r="B528" s="989" t="s">
        <v>2070</v>
      </c>
      <c r="C528" s="997"/>
      <c r="D528" s="997"/>
      <c r="E528" s="997"/>
      <c r="F528" s="997"/>
      <c r="G528" s="998"/>
      <c r="H528" s="29">
        <f>SUM(D529:D534)</f>
        <v>0</v>
      </c>
      <c r="I528" s="29">
        <f>COUNT(D529:D534)*2</f>
        <v>0</v>
      </c>
    </row>
    <row r="529" spans="1:9" ht="47.25" hidden="1">
      <c r="A529" s="27" t="s">
        <v>1096</v>
      </c>
      <c r="B529" s="114" t="s">
        <v>1097</v>
      </c>
      <c r="C529" s="26"/>
      <c r="D529" s="26"/>
      <c r="E529" s="28"/>
      <c r="F529" s="26"/>
      <c r="G529" s="26"/>
    </row>
    <row r="530" spans="1:9" ht="47.25" hidden="1">
      <c r="A530" s="27" t="s">
        <v>1098</v>
      </c>
      <c r="B530" s="114" t="s">
        <v>2071</v>
      </c>
      <c r="C530" s="26"/>
      <c r="D530" s="26"/>
      <c r="E530" s="28"/>
      <c r="F530" s="26"/>
      <c r="G530" s="26"/>
    </row>
    <row r="531" spans="1:9" ht="47.25" hidden="1">
      <c r="A531" s="27" t="s">
        <v>1100</v>
      </c>
      <c r="B531" s="114" t="s">
        <v>2072</v>
      </c>
      <c r="C531" s="26"/>
      <c r="D531" s="26"/>
      <c r="E531" s="28"/>
      <c r="F531" s="26"/>
      <c r="G531" s="26"/>
    </row>
    <row r="532" spans="1:9" ht="47.25" hidden="1">
      <c r="A532" s="27" t="s">
        <v>1102</v>
      </c>
      <c r="B532" s="114" t="s">
        <v>2073</v>
      </c>
      <c r="C532" s="26"/>
      <c r="D532" s="26"/>
      <c r="E532" s="28"/>
      <c r="F532" s="26"/>
      <c r="G532" s="26"/>
    </row>
    <row r="533" spans="1:9" ht="47.25" hidden="1">
      <c r="A533" s="27" t="s">
        <v>1104</v>
      </c>
      <c r="B533" s="114" t="s">
        <v>2074</v>
      </c>
      <c r="C533" s="26"/>
      <c r="D533" s="26"/>
      <c r="E533" s="28"/>
      <c r="F533" s="26"/>
      <c r="G533" s="26"/>
    </row>
    <row r="534" spans="1:9" ht="47.25" hidden="1">
      <c r="A534" s="27" t="s">
        <v>1106</v>
      </c>
      <c r="B534" s="114" t="s">
        <v>2075</v>
      </c>
      <c r="C534" s="26"/>
      <c r="D534" s="26"/>
      <c r="E534" s="28"/>
      <c r="F534" s="26"/>
      <c r="G534" s="26"/>
    </row>
    <row r="535" spans="1:9" ht="40.15" hidden="1" customHeight="1">
      <c r="A535" s="162" t="s">
        <v>41</v>
      </c>
      <c r="B535" s="989" t="s">
        <v>2076</v>
      </c>
      <c r="C535" s="997"/>
      <c r="D535" s="997"/>
      <c r="E535" s="997"/>
      <c r="F535" s="997"/>
      <c r="G535" s="998"/>
      <c r="H535" s="29">
        <f>SUM(D536:D539)</f>
        <v>0</v>
      </c>
      <c r="I535" s="29">
        <f>COUNT(D536:D539)*2</f>
        <v>0</v>
      </c>
    </row>
    <row r="536" spans="1:9" ht="31.5" hidden="1">
      <c r="A536" s="27" t="s">
        <v>1108</v>
      </c>
      <c r="B536" s="114" t="s">
        <v>2077</v>
      </c>
      <c r="C536" s="26"/>
      <c r="D536" s="26"/>
      <c r="E536" s="28"/>
      <c r="F536" s="26"/>
      <c r="G536" s="26"/>
    </row>
    <row r="537" spans="1:9" ht="31.5" hidden="1">
      <c r="A537" s="27" t="s">
        <v>1110</v>
      </c>
      <c r="B537" s="114" t="s">
        <v>2078</v>
      </c>
      <c r="C537" s="26"/>
      <c r="D537" s="26"/>
      <c r="E537" s="28"/>
      <c r="F537" s="26"/>
      <c r="G537" s="26"/>
    </row>
    <row r="538" spans="1:9" ht="31.5" hidden="1">
      <c r="A538" s="27" t="s">
        <v>1112</v>
      </c>
      <c r="B538" s="114" t="s">
        <v>2079</v>
      </c>
      <c r="C538" s="26"/>
      <c r="D538" s="26"/>
      <c r="E538" s="28"/>
      <c r="F538" s="26"/>
      <c r="G538" s="26"/>
    </row>
    <row r="539" spans="1:9" ht="31.5" hidden="1">
      <c r="A539" s="27" t="s">
        <v>1114</v>
      </c>
      <c r="B539" s="114" t="s">
        <v>2080</v>
      </c>
      <c r="C539" s="26"/>
      <c r="D539" s="26"/>
      <c r="E539" s="28"/>
      <c r="F539" s="26"/>
      <c r="G539" s="26"/>
    </row>
    <row r="540" spans="1:9" ht="28.5" hidden="1" customHeight="1">
      <c r="A540" s="27"/>
      <c r="B540" s="928" t="s">
        <v>6538</v>
      </c>
      <c r="C540" s="929"/>
      <c r="D540" s="929"/>
      <c r="E540" s="929"/>
      <c r="F540" s="929"/>
      <c r="G540" s="929"/>
    </row>
    <row r="541" spans="1:9" ht="40.15" hidden="1" customHeight="1">
      <c r="A541" s="162" t="s">
        <v>39</v>
      </c>
      <c r="B541" s="989" t="s">
        <v>2081</v>
      </c>
      <c r="C541" s="997"/>
      <c r="D541" s="997"/>
      <c r="E541" s="997"/>
      <c r="F541" s="997"/>
      <c r="G541" s="998"/>
      <c r="H541" s="29">
        <f>SUM(D542:D551)</f>
        <v>0</v>
      </c>
      <c r="I541" s="29">
        <f>COUNT(D542:D551)*2</f>
        <v>0</v>
      </c>
    </row>
    <row r="542" spans="1:9" ht="63" hidden="1">
      <c r="A542" s="27" t="s">
        <v>1116</v>
      </c>
      <c r="B542" s="114" t="s">
        <v>293</v>
      </c>
      <c r="C542" s="26"/>
      <c r="D542" s="26"/>
      <c r="E542" s="28"/>
      <c r="F542" s="26"/>
      <c r="G542" s="26"/>
    </row>
    <row r="543" spans="1:9" ht="63" hidden="1">
      <c r="A543" s="27" t="s">
        <v>1118</v>
      </c>
      <c r="B543" s="114" t="s">
        <v>295</v>
      </c>
      <c r="C543" s="26"/>
      <c r="D543" s="26"/>
      <c r="E543" s="28"/>
      <c r="F543" s="26"/>
      <c r="G543" s="26"/>
    </row>
    <row r="544" spans="1:9" ht="63" hidden="1">
      <c r="A544" s="27" t="s">
        <v>1120</v>
      </c>
      <c r="B544" s="114" t="s">
        <v>297</v>
      </c>
      <c r="C544" s="26"/>
      <c r="D544" s="26"/>
      <c r="E544" s="28"/>
      <c r="F544" s="26"/>
      <c r="G544" s="26"/>
    </row>
    <row r="545" spans="1:9" ht="47.25" hidden="1">
      <c r="A545" s="27" t="s">
        <v>1122</v>
      </c>
      <c r="B545" s="114" t="s">
        <v>299</v>
      </c>
      <c r="C545" s="26"/>
      <c r="D545" s="26"/>
      <c r="E545" s="28"/>
      <c r="F545" s="26"/>
      <c r="G545" s="26"/>
    </row>
    <row r="546" spans="1:9" ht="63" hidden="1">
      <c r="A546" s="27" t="s">
        <v>1124</v>
      </c>
      <c r="B546" s="114" t="s">
        <v>2082</v>
      </c>
      <c r="C546" s="26"/>
      <c r="D546" s="26"/>
      <c r="E546" s="28"/>
      <c r="F546" s="26"/>
      <c r="G546" s="26"/>
    </row>
    <row r="547" spans="1:9" ht="47.25" hidden="1">
      <c r="A547" s="27" t="s">
        <v>1126</v>
      </c>
      <c r="B547" s="114" t="s">
        <v>303</v>
      </c>
      <c r="C547" s="26"/>
      <c r="D547" s="26"/>
      <c r="E547" s="28"/>
      <c r="F547" s="26"/>
      <c r="G547" s="26"/>
    </row>
    <row r="548" spans="1:9" ht="63" hidden="1">
      <c r="A548" s="27" t="s">
        <v>1128</v>
      </c>
      <c r="B548" s="114" t="s">
        <v>305</v>
      </c>
      <c r="C548" s="26"/>
      <c r="D548" s="26"/>
      <c r="E548" s="28"/>
      <c r="F548" s="26"/>
      <c r="G548" s="26"/>
    </row>
    <row r="549" spans="1:9" ht="110.25" hidden="1">
      <c r="A549" s="27" t="s">
        <v>1130</v>
      </c>
      <c r="B549" s="114" t="s">
        <v>2083</v>
      </c>
      <c r="C549" s="26"/>
      <c r="D549" s="26"/>
      <c r="E549" s="28"/>
      <c r="F549" s="26"/>
      <c r="G549" s="26"/>
    </row>
    <row r="550" spans="1:9" ht="47.25" hidden="1">
      <c r="A550" s="27" t="s">
        <v>1132</v>
      </c>
      <c r="B550" s="114" t="s">
        <v>2084</v>
      </c>
      <c r="C550" s="26"/>
      <c r="D550" s="26"/>
      <c r="E550" s="28"/>
      <c r="F550" s="26"/>
      <c r="G550" s="26"/>
    </row>
    <row r="551" spans="1:9" ht="63" hidden="1">
      <c r="A551" s="27" t="s">
        <v>1134</v>
      </c>
      <c r="B551" s="114" t="s">
        <v>2085</v>
      </c>
      <c r="C551" s="26"/>
      <c r="D551" s="26"/>
      <c r="E551" s="28"/>
      <c r="F551" s="26"/>
      <c r="G551" s="26"/>
    </row>
    <row r="552" spans="1:9" ht="18.75">
      <c r="A552" s="181"/>
      <c r="B552" s="991" t="s">
        <v>1136</v>
      </c>
      <c r="C552" s="995"/>
      <c r="D552" s="995"/>
      <c r="E552" s="995"/>
      <c r="F552" s="995"/>
      <c r="G552" s="321"/>
      <c r="H552" s="29">
        <f>H553+H561+H574+H583+H598+H616</f>
        <v>144</v>
      </c>
      <c r="I552" s="29">
        <f>I553+I561+I574+I583+I598+I616</f>
        <v>144</v>
      </c>
    </row>
    <row r="553" spans="1:9" ht="40.15" customHeight="1">
      <c r="A553" s="135" t="s">
        <v>2086</v>
      </c>
      <c r="B553" s="989" t="s">
        <v>2087</v>
      </c>
      <c r="C553" s="997"/>
      <c r="D553" s="997"/>
      <c r="E553" s="997"/>
      <c r="F553" s="997"/>
      <c r="G553" s="998"/>
      <c r="H553" s="29">
        <f>SUM(D554:D560)</f>
        <v>12</v>
      </c>
      <c r="I553" s="29">
        <f>COUNT(D554:D560)*2</f>
        <v>12</v>
      </c>
    </row>
    <row r="554" spans="1:9" ht="31.5" hidden="1">
      <c r="A554" s="79" t="s">
        <v>1137</v>
      </c>
      <c r="B554" s="114" t="s">
        <v>2088</v>
      </c>
      <c r="C554" s="66"/>
      <c r="D554" s="66"/>
      <c r="E554" s="22"/>
      <c r="F554" s="66"/>
      <c r="G554" s="66"/>
    </row>
    <row r="555" spans="1:9" ht="63">
      <c r="A555" s="182" t="s">
        <v>2089</v>
      </c>
      <c r="B555" s="114" t="s">
        <v>2090</v>
      </c>
      <c r="C555" s="25" t="s">
        <v>1141</v>
      </c>
      <c r="D555" s="627">
        <v>2</v>
      </c>
      <c r="E555" s="22" t="s">
        <v>540</v>
      </c>
      <c r="F555" s="25" t="s">
        <v>1142</v>
      </c>
      <c r="G555" s="183"/>
    </row>
    <row r="556" spans="1:9" ht="60">
      <c r="A556" s="182" t="s">
        <v>1143</v>
      </c>
      <c r="B556" s="114" t="s">
        <v>2093</v>
      </c>
      <c r="C556" s="25" t="s">
        <v>2568</v>
      </c>
      <c r="D556" s="627">
        <v>2</v>
      </c>
      <c r="E556" s="22" t="s">
        <v>540</v>
      </c>
      <c r="F556" s="25" t="s">
        <v>2569</v>
      </c>
      <c r="G556" s="183"/>
    </row>
    <row r="557" spans="1:9" ht="47.25">
      <c r="A557" s="182" t="s">
        <v>2094</v>
      </c>
      <c r="B557" s="114" t="s">
        <v>2095</v>
      </c>
      <c r="C557" s="23" t="s">
        <v>1147</v>
      </c>
      <c r="D557" s="627">
        <v>2</v>
      </c>
      <c r="E557" s="22" t="s">
        <v>540</v>
      </c>
      <c r="F557" s="25" t="s">
        <v>2570</v>
      </c>
      <c r="G557" s="183"/>
    </row>
    <row r="558" spans="1:9" ht="30">
      <c r="A558" s="182"/>
      <c r="B558" s="114"/>
      <c r="C558" s="23" t="s">
        <v>1149</v>
      </c>
      <c r="D558" s="627">
        <v>2</v>
      </c>
      <c r="E558" s="22" t="s">
        <v>540</v>
      </c>
      <c r="F558" s="22"/>
      <c r="G558" s="183"/>
    </row>
    <row r="559" spans="1:9" ht="63">
      <c r="A559" s="182" t="s">
        <v>2098</v>
      </c>
      <c r="B559" s="114" t="s">
        <v>2099</v>
      </c>
      <c r="C559" s="247" t="s">
        <v>1152</v>
      </c>
      <c r="D559" s="627">
        <v>2</v>
      </c>
      <c r="E559" s="22" t="s">
        <v>540</v>
      </c>
      <c r="F559" s="30" t="s">
        <v>1153</v>
      </c>
      <c r="G559" s="183"/>
    </row>
    <row r="560" spans="1:9" ht="31.5">
      <c r="A560" s="182" t="s">
        <v>1154</v>
      </c>
      <c r="B560" s="184" t="s">
        <v>2100</v>
      </c>
      <c r="C560" s="25" t="s">
        <v>1156</v>
      </c>
      <c r="D560" s="627">
        <v>2</v>
      </c>
      <c r="E560" s="22" t="s">
        <v>540</v>
      </c>
      <c r="F560" s="66"/>
      <c r="G560" s="183"/>
    </row>
    <row r="561" spans="1:9" ht="40.15" customHeight="1">
      <c r="A561" s="135" t="s">
        <v>2101</v>
      </c>
      <c r="B561" s="989" t="s">
        <v>2102</v>
      </c>
      <c r="C561" s="997"/>
      <c r="D561" s="997"/>
      <c r="E561" s="997"/>
      <c r="F561" s="997"/>
      <c r="G561" s="998"/>
      <c r="H561" s="29">
        <f>SUM(D562:D573)</f>
        <v>24</v>
      </c>
      <c r="I561" s="29">
        <f>COUNT(D562:D573)*2</f>
        <v>24</v>
      </c>
    </row>
    <row r="562" spans="1:9" ht="45">
      <c r="A562" s="182" t="s">
        <v>2103</v>
      </c>
      <c r="B562" s="114" t="s">
        <v>1158</v>
      </c>
      <c r="C562" s="23" t="s">
        <v>1159</v>
      </c>
      <c r="D562" s="622">
        <v>2</v>
      </c>
      <c r="E562" s="22" t="s">
        <v>341</v>
      </c>
      <c r="F562" s="50" t="s">
        <v>3024</v>
      </c>
      <c r="G562" s="183"/>
    </row>
    <row r="563" spans="1:9" ht="30">
      <c r="A563" s="182"/>
      <c r="B563" s="114"/>
      <c r="C563" s="23" t="s">
        <v>1161</v>
      </c>
      <c r="D563" s="622">
        <v>2</v>
      </c>
      <c r="E563" s="22" t="s">
        <v>379</v>
      </c>
      <c r="F563" s="50" t="s">
        <v>1162</v>
      </c>
      <c r="G563" s="183"/>
    </row>
    <row r="564" spans="1:9" ht="45">
      <c r="A564" s="182"/>
      <c r="B564" s="114"/>
      <c r="C564" s="23" t="s">
        <v>1163</v>
      </c>
      <c r="D564" s="622">
        <v>2</v>
      </c>
      <c r="E564" s="22" t="s">
        <v>379</v>
      </c>
      <c r="F564" s="50" t="s">
        <v>1164</v>
      </c>
      <c r="G564" s="183"/>
    </row>
    <row r="565" spans="1:9" ht="60">
      <c r="A565" s="182"/>
      <c r="B565" s="114"/>
      <c r="C565" s="23" t="s">
        <v>2571</v>
      </c>
      <c r="D565" s="622">
        <v>2</v>
      </c>
      <c r="E565" s="22" t="s">
        <v>379</v>
      </c>
      <c r="F565" s="50" t="s">
        <v>3025</v>
      </c>
      <c r="G565" s="183"/>
    </row>
    <row r="566" spans="1:9" ht="45">
      <c r="A566" s="182"/>
      <c r="B566" s="114"/>
      <c r="C566" s="23" t="s">
        <v>1167</v>
      </c>
      <c r="D566" s="622">
        <v>2</v>
      </c>
      <c r="E566" s="22" t="s">
        <v>341</v>
      </c>
      <c r="F566" s="50" t="s">
        <v>1168</v>
      </c>
      <c r="G566" s="183"/>
    </row>
    <row r="567" spans="1:9" ht="30">
      <c r="A567" s="182"/>
      <c r="B567" s="114"/>
      <c r="C567" s="20" t="s">
        <v>3026</v>
      </c>
      <c r="D567" s="622">
        <v>2</v>
      </c>
      <c r="E567" s="22" t="s">
        <v>341</v>
      </c>
      <c r="F567" s="50"/>
      <c r="G567" s="183"/>
    </row>
    <row r="568" spans="1:9" ht="45">
      <c r="A568" s="182"/>
      <c r="B568" s="114"/>
      <c r="C568" s="20" t="s">
        <v>3027</v>
      </c>
      <c r="D568" s="622">
        <v>2</v>
      </c>
      <c r="E568" s="22" t="s">
        <v>341</v>
      </c>
      <c r="F568" s="50"/>
      <c r="G568" s="183"/>
    </row>
    <row r="569" spans="1:9" ht="63">
      <c r="A569" s="182" t="s">
        <v>2109</v>
      </c>
      <c r="B569" s="114" t="s">
        <v>2110</v>
      </c>
      <c r="C569" s="23" t="s">
        <v>1171</v>
      </c>
      <c r="D569" s="622">
        <v>2</v>
      </c>
      <c r="E569" s="22" t="s">
        <v>271</v>
      </c>
      <c r="F569" s="50" t="s">
        <v>1172</v>
      </c>
      <c r="G569" s="183"/>
    </row>
    <row r="570" spans="1:9">
      <c r="A570" s="182"/>
      <c r="B570"/>
      <c r="C570" s="23" t="s">
        <v>1173</v>
      </c>
      <c r="D570" s="622">
        <v>2</v>
      </c>
      <c r="E570" s="22" t="s">
        <v>420</v>
      </c>
      <c r="F570" s="22"/>
      <c r="G570" s="183"/>
    </row>
    <row r="571" spans="1:9" ht="30">
      <c r="A571" s="182"/>
      <c r="B571"/>
      <c r="C571" s="42" t="s">
        <v>2764</v>
      </c>
      <c r="D571" s="622">
        <v>2</v>
      </c>
      <c r="E571" s="22" t="s">
        <v>680</v>
      </c>
      <c r="F571" s="50"/>
      <c r="G571" s="183"/>
    </row>
    <row r="572" spans="1:9" ht="47.25">
      <c r="A572" s="182" t="s">
        <v>2113</v>
      </c>
      <c r="B572" s="114" t="s">
        <v>2114</v>
      </c>
      <c r="C572" s="23" t="s">
        <v>1176</v>
      </c>
      <c r="D572" s="622">
        <v>2</v>
      </c>
      <c r="E572" s="22" t="s">
        <v>341</v>
      </c>
      <c r="F572" s="22"/>
      <c r="G572" s="183"/>
    </row>
    <row r="573" spans="1:9" ht="60">
      <c r="A573" s="182"/>
      <c r="B573" s="114"/>
      <c r="C573" s="30" t="s">
        <v>2572</v>
      </c>
      <c r="D573" s="622">
        <v>2</v>
      </c>
      <c r="E573" s="28" t="s">
        <v>379</v>
      </c>
      <c r="F573" s="25" t="s">
        <v>2573</v>
      </c>
      <c r="G573" s="183"/>
    </row>
    <row r="574" spans="1:9" ht="40.15" customHeight="1">
      <c r="A574" s="135" t="s">
        <v>2119</v>
      </c>
      <c r="B574" s="989" t="s">
        <v>2120</v>
      </c>
      <c r="C574" s="997"/>
      <c r="D574" s="997"/>
      <c r="E574" s="997"/>
      <c r="F574" s="997"/>
      <c r="G574" s="998"/>
      <c r="H574" s="29">
        <f>SUM(D575:D582)</f>
        <v>16</v>
      </c>
      <c r="I574" s="29">
        <f>COUNT(D575:D582)*2</f>
        <v>16</v>
      </c>
    </row>
    <row r="575" spans="1:9" ht="47.25">
      <c r="A575" s="182" t="s">
        <v>2121</v>
      </c>
      <c r="B575" s="114" t="s">
        <v>2122</v>
      </c>
      <c r="C575" s="50" t="s">
        <v>1181</v>
      </c>
      <c r="D575" s="622">
        <v>2</v>
      </c>
      <c r="E575" s="22" t="s">
        <v>379</v>
      </c>
      <c r="F575" s="50" t="s">
        <v>3028</v>
      </c>
      <c r="G575" s="302"/>
    </row>
    <row r="576" spans="1:9" ht="15.75">
      <c r="A576" s="182"/>
      <c r="B576" s="114"/>
      <c r="C576" s="50" t="s">
        <v>3029</v>
      </c>
      <c r="D576" s="622">
        <v>2</v>
      </c>
      <c r="E576" s="22" t="s">
        <v>379</v>
      </c>
      <c r="F576" s="50"/>
      <c r="G576" s="302"/>
    </row>
    <row r="577" spans="1:9" ht="15.75">
      <c r="A577" s="182"/>
      <c r="B577" s="191"/>
      <c r="C577" s="25" t="s">
        <v>3030</v>
      </c>
      <c r="D577" s="622">
        <v>2</v>
      </c>
      <c r="E577" s="22" t="s">
        <v>379</v>
      </c>
      <c r="F577" s="66" t="s">
        <v>3031</v>
      </c>
      <c r="G577" s="302"/>
    </row>
    <row r="578" spans="1:9" ht="15.75">
      <c r="A578" s="182"/>
      <c r="B578" s="191"/>
      <c r="C578" s="25" t="s">
        <v>3032</v>
      </c>
      <c r="D578" s="622">
        <v>2</v>
      </c>
      <c r="E578" s="22" t="s">
        <v>379</v>
      </c>
      <c r="F578" s="66" t="s">
        <v>3031</v>
      </c>
      <c r="G578" s="302"/>
    </row>
    <row r="579" spans="1:9" ht="15.75">
      <c r="A579" s="182"/>
      <c r="B579" s="191"/>
      <c r="C579" s="25" t="s">
        <v>3033</v>
      </c>
      <c r="D579" s="622">
        <v>2</v>
      </c>
      <c r="E579" s="22" t="s">
        <v>379</v>
      </c>
      <c r="F579" s="66" t="s">
        <v>3031</v>
      </c>
      <c r="G579" s="302"/>
    </row>
    <row r="580" spans="1:9" ht="30">
      <c r="A580" s="182"/>
      <c r="B580" s="191"/>
      <c r="C580" s="25" t="s">
        <v>1183</v>
      </c>
      <c r="D580" s="622">
        <v>2</v>
      </c>
      <c r="E580" s="22" t="s">
        <v>379</v>
      </c>
      <c r="F580" s="22" t="s">
        <v>3034</v>
      </c>
      <c r="G580" s="302"/>
    </row>
    <row r="581" spans="1:9" ht="47.25">
      <c r="A581" s="182" t="s">
        <v>2133</v>
      </c>
      <c r="B581" s="114" t="s">
        <v>2134</v>
      </c>
      <c r="C581" s="25" t="s">
        <v>1186</v>
      </c>
      <c r="D581" s="622">
        <v>2</v>
      </c>
      <c r="E581" s="22" t="s">
        <v>379</v>
      </c>
      <c r="F581" s="66"/>
      <c r="G581" s="302"/>
    </row>
    <row r="582" spans="1:9" ht="30">
      <c r="A582" s="182"/>
      <c r="B582" s="114"/>
      <c r="C582" s="25" t="s">
        <v>1187</v>
      </c>
      <c r="D582" s="622">
        <v>2</v>
      </c>
      <c r="E582" s="22" t="s">
        <v>420</v>
      </c>
      <c r="F582" s="66"/>
      <c r="G582" s="302"/>
    </row>
    <row r="583" spans="1:9" ht="40.15" customHeight="1">
      <c r="A583" s="135" t="s">
        <v>2136</v>
      </c>
      <c r="B583" s="989" t="s">
        <v>2137</v>
      </c>
      <c r="C583" s="997"/>
      <c r="D583" s="997"/>
      <c r="E583" s="997"/>
      <c r="F583" s="997"/>
      <c r="G583" s="998"/>
      <c r="H583" s="29">
        <f>SUM(D584:D597)</f>
        <v>28</v>
      </c>
      <c r="I583" s="29">
        <f>COUNT(D584:D597)*2</f>
        <v>28</v>
      </c>
    </row>
    <row r="584" spans="1:9" ht="84" customHeight="1">
      <c r="A584" s="182" t="s">
        <v>2138</v>
      </c>
      <c r="B584" s="30" t="s">
        <v>2139</v>
      </c>
      <c r="C584" s="20" t="s">
        <v>3035</v>
      </c>
      <c r="D584" s="627">
        <v>2</v>
      </c>
      <c r="E584" s="22" t="s">
        <v>271</v>
      </c>
      <c r="F584" s="50" t="s">
        <v>3036</v>
      </c>
      <c r="G584" s="302"/>
    </row>
    <row r="585" spans="1:9" ht="75">
      <c r="A585" s="182"/>
      <c r="B585" s="42"/>
      <c r="C585" s="25" t="s">
        <v>2575</v>
      </c>
      <c r="D585" s="627">
        <v>2</v>
      </c>
      <c r="E585" s="22" t="s">
        <v>271</v>
      </c>
      <c r="F585" s="50" t="s">
        <v>3037</v>
      </c>
      <c r="G585" s="302"/>
    </row>
    <row r="586" spans="1:9" ht="30">
      <c r="A586" s="182"/>
      <c r="B586" s="42"/>
      <c r="C586" s="30" t="s">
        <v>2577</v>
      </c>
      <c r="D586" s="627">
        <v>2</v>
      </c>
      <c r="E586" s="22" t="s">
        <v>271</v>
      </c>
      <c r="F586" s="26" t="s">
        <v>1195</v>
      </c>
      <c r="G586" s="302"/>
    </row>
    <row r="587" spans="1:9" ht="45">
      <c r="A587" s="182"/>
      <c r="B587" s="42"/>
      <c r="C587" s="30" t="s">
        <v>1196</v>
      </c>
      <c r="D587" s="627">
        <v>2</v>
      </c>
      <c r="E587" s="22" t="s">
        <v>271</v>
      </c>
      <c r="F587" s="25" t="s">
        <v>1197</v>
      </c>
      <c r="G587" s="302"/>
    </row>
    <row r="588" spans="1:9" ht="45">
      <c r="A588" s="182"/>
      <c r="B588" s="42"/>
      <c r="C588" s="25" t="s">
        <v>1198</v>
      </c>
      <c r="D588" s="627">
        <v>2</v>
      </c>
      <c r="E588" s="22" t="s">
        <v>271</v>
      </c>
      <c r="F588" s="50" t="s">
        <v>1199</v>
      </c>
      <c r="G588" s="302"/>
    </row>
    <row r="589" spans="1:9" ht="30">
      <c r="A589" s="182"/>
      <c r="B589" s="42"/>
      <c r="C589" s="303" t="s">
        <v>1200</v>
      </c>
      <c r="D589" s="627">
        <v>2</v>
      </c>
      <c r="E589" s="22" t="s">
        <v>271</v>
      </c>
      <c r="F589" s="50"/>
      <c r="G589" s="302"/>
    </row>
    <row r="590" spans="1:9" ht="60">
      <c r="A590" s="182" t="s">
        <v>2144</v>
      </c>
      <c r="B590" s="30" t="s">
        <v>2145</v>
      </c>
      <c r="C590" s="76" t="s">
        <v>2146</v>
      </c>
      <c r="D590" s="627">
        <v>2</v>
      </c>
      <c r="E590" s="304" t="s">
        <v>379</v>
      </c>
      <c r="F590" s="30" t="s">
        <v>2578</v>
      </c>
      <c r="G590" s="302"/>
    </row>
    <row r="591" spans="1:9" ht="45">
      <c r="A591" s="182"/>
      <c r="B591" s="42"/>
      <c r="C591" s="76" t="s">
        <v>1205</v>
      </c>
      <c r="D591" s="627">
        <v>2</v>
      </c>
      <c r="E591" s="304" t="s">
        <v>379</v>
      </c>
      <c r="F591" s="30" t="s">
        <v>1206</v>
      </c>
      <c r="G591" s="302"/>
    </row>
    <row r="592" spans="1:9" ht="30">
      <c r="A592" s="182"/>
      <c r="B592" s="42"/>
      <c r="C592" s="23" t="s">
        <v>3038</v>
      </c>
      <c r="D592" s="627">
        <v>2</v>
      </c>
      <c r="E592" s="304" t="s">
        <v>379</v>
      </c>
      <c r="F592" s="30" t="s">
        <v>3039</v>
      </c>
      <c r="G592" s="302"/>
    </row>
    <row r="593" spans="1:9" ht="60">
      <c r="A593" s="182"/>
      <c r="B593" s="42"/>
      <c r="C593" s="86" t="s">
        <v>1207</v>
      </c>
      <c r="D593" s="627">
        <v>2</v>
      </c>
      <c r="E593" s="304" t="s">
        <v>379</v>
      </c>
      <c r="F593" s="123" t="s">
        <v>3040</v>
      </c>
      <c r="G593" s="302"/>
    </row>
    <row r="594" spans="1:9" ht="30">
      <c r="A594" s="182"/>
      <c r="B594" s="42"/>
      <c r="C594" s="25" t="s">
        <v>3041</v>
      </c>
      <c r="D594" s="627">
        <v>2</v>
      </c>
      <c r="E594" s="304" t="s">
        <v>379</v>
      </c>
      <c r="F594" s="22"/>
      <c r="G594" s="302"/>
    </row>
    <row r="595" spans="1:9" ht="30">
      <c r="A595" s="182"/>
      <c r="B595" s="42"/>
      <c r="C595" s="25" t="s">
        <v>1209</v>
      </c>
      <c r="D595" s="627">
        <v>2</v>
      </c>
      <c r="E595" s="304" t="s">
        <v>379</v>
      </c>
      <c r="F595" s="22"/>
      <c r="G595" s="302"/>
    </row>
    <row r="596" spans="1:9" ht="30">
      <c r="A596" s="182"/>
      <c r="B596" s="42"/>
      <c r="C596" s="50" t="s">
        <v>3042</v>
      </c>
      <c r="D596" s="627">
        <v>2</v>
      </c>
      <c r="E596" s="304" t="s">
        <v>379</v>
      </c>
      <c r="F596" s="50"/>
      <c r="G596" s="302"/>
    </row>
    <row r="597" spans="1:9" ht="45">
      <c r="A597" s="182"/>
      <c r="B597" s="42"/>
      <c r="C597" s="50" t="s">
        <v>3043</v>
      </c>
      <c r="D597" s="627">
        <v>2</v>
      </c>
      <c r="E597" s="304" t="s">
        <v>379</v>
      </c>
      <c r="F597" s="50" t="s">
        <v>2151</v>
      </c>
      <c r="G597" s="302"/>
    </row>
    <row r="598" spans="1:9" ht="40.15" customHeight="1">
      <c r="A598" s="135" t="s">
        <v>2152</v>
      </c>
      <c r="B598" s="989" t="s">
        <v>28</v>
      </c>
      <c r="C598" s="997"/>
      <c r="D598" s="997"/>
      <c r="E598" s="997"/>
      <c r="F598" s="997"/>
      <c r="G598" s="998"/>
      <c r="H598" s="29">
        <f>SUM(D599:D615)</f>
        <v>34</v>
      </c>
      <c r="I598" s="29">
        <f>COUNT(D599:D615)*2</f>
        <v>34</v>
      </c>
    </row>
    <row r="599" spans="1:9" ht="45">
      <c r="A599" s="182" t="s">
        <v>2153</v>
      </c>
      <c r="B599" s="30" t="s">
        <v>1211</v>
      </c>
      <c r="C599" s="50" t="s">
        <v>1212</v>
      </c>
      <c r="D599" s="622">
        <v>2</v>
      </c>
      <c r="E599" s="22" t="s">
        <v>341</v>
      </c>
      <c r="F599" s="66"/>
      <c r="G599" s="302"/>
    </row>
    <row r="600" spans="1:9" ht="30">
      <c r="A600" s="182"/>
      <c r="B600" s="30"/>
      <c r="C600" s="50" t="s">
        <v>2154</v>
      </c>
      <c r="D600" s="622">
        <v>2</v>
      </c>
      <c r="E600" s="22" t="s">
        <v>341</v>
      </c>
      <c r="F600" s="66"/>
      <c r="G600" s="302"/>
    </row>
    <row r="601" spans="1:9">
      <c r="A601" s="182"/>
      <c r="B601" s="30"/>
      <c r="C601" s="50" t="s">
        <v>3044</v>
      </c>
      <c r="D601" s="622">
        <v>2</v>
      </c>
      <c r="E601" s="22" t="s">
        <v>341</v>
      </c>
      <c r="F601" s="66"/>
      <c r="G601" s="302"/>
    </row>
    <row r="602" spans="1:9" ht="30">
      <c r="A602" s="182"/>
      <c r="B602" s="30"/>
      <c r="C602" s="50" t="s">
        <v>3045</v>
      </c>
      <c r="D602" s="622">
        <v>2</v>
      </c>
      <c r="E602" s="22" t="s">
        <v>341</v>
      </c>
      <c r="F602" s="66" t="s">
        <v>3046</v>
      </c>
      <c r="G602" s="302"/>
    </row>
    <row r="603" spans="1:9" ht="30">
      <c r="A603" s="182"/>
      <c r="B603" s="30"/>
      <c r="C603" s="50" t="s">
        <v>3047</v>
      </c>
      <c r="D603" s="622">
        <v>2</v>
      </c>
      <c r="E603" s="22" t="s">
        <v>341</v>
      </c>
      <c r="F603" s="66"/>
      <c r="G603" s="302"/>
    </row>
    <row r="604" spans="1:9" ht="60">
      <c r="A604" s="182" t="s">
        <v>2155</v>
      </c>
      <c r="B604" s="30" t="s">
        <v>2156</v>
      </c>
      <c r="C604" s="23" t="s">
        <v>1215</v>
      </c>
      <c r="D604" s="622">
        <v>2</v>
      </c>
      <c r="E604" s="22" t="s">
        <v>379</v>
      </c>
      <c r="F604" s="25" t="s">
        <v>1216</v>
      </c>
      <c r="G604" s="302"/>
    </row>
    <row r="605" spans="1:9" ht="30">
      <c r="A605" s="182"/>
      <c r="B605" s="42"/>
      <c r="C605" s="23" t="s">
        <v>1217</v>
      </c>
      <c r="D605" s="622">
        <v>2</v>
      </c>
      <c r="E605" s="22" t="s">
        <v>379</v>
      </c>
      <c r="F605" s="25" t="s">
        <v>2579</v>
      </c>
      <c r="G605" s="302"/>
    </row>
    <row r="606" spans="1:9" ht="60">
      <c r="A606" s="182" t="s">
        <v>2159</v>
      </c>
      <c r="B606" s="30" t="s">
        <v>2160</v>
      </c>
      <c r="C606" s="23" t="s">
        <v>1221</v>
      </c>
      <c r="D606" s="622">
        <v>2</v>
      </c>
      <c r="E606" s="22" t="s">
        <v>540</v>
      </c>
      <c r="F606" s="22"/>
      <c r="G606" s="302"/>
    </row>
    <row r="607" spans="1:9" ht="30">
      <c r="A607" s="182"/>
      <c r="B607" s="42"/>
      <c r="C607" s="23" t="s">
        <v>2163</v>
      </c>
      <c r="D607" s="622">
        <v>2</v>
      </c>
      <c r="E607" s="22" t="s">
        <v>540</v>
      </c>
      <c r="F607" s="22"/>
      <c r="G607" s="302"/>
    </row>
    <row r="608" spans="1:9" ht="45">
      <c r="A608" s="182"/>
      <c r="B608" s="42"/>
      <c r="C608" s="30" t="s">
        <v>1223</v>
      </c>
      <c r="D608" s="622">
        <v>2</v>
      </c>
      <c r="E608" s="22" t="s">
        <v>540</v>
      </c>
      <c r="F608" s="22"/>
      <c r="G608" s="302"/>
    </row>
    <row r="609" spans="1:9" ht="30">
      <c r="A609" s="182"/>
      <c r="B609" s="42"/>
      <c r="C609" s="23" t="s">
        <v>1224</v>
      </c>
      <c r="D609" s="622">
        <v>2</v>
      </c>
      <c r="E609" s="22" t="s">
        <v>379</v>
      </c>
      <c r="F609" s="25" t="s">
        <v>1225</v>
      </c>
      <c r="G609" s="302"/>
    </row>
    <row r="610" spans="1:9" ht="60">
      <c r="A610" s="182"/>
      <c r="B610" s="42"/>
      <c r="C610" s="23" t="s">
        <v>1226</v>
      </c>
      <c r="D610" s="622">
        <v>2</v>
      </c>
      <c r="E610" s="22" t="s">
        <v>379</v>
      </c>
      <c r="F610" s="25" t="s">
        <v>1227</v>
      </c>
      <c r="G610" s="302"/>
    </row>
    <row r="611" spans="1:9" ht="30">
      <c r="A611" s="182"/>
      <c r="B611" s="42"/>
      <c r="C611" s="23" t="s">
        <v>3048</v>
      </c>
      <c r="D611" s="622">
        <v>2</v>
      </c>
      <c r="E611" s="22" t="s">
        <v>379</v>
      </c>
      <c r="F611" s="25"/>
      <c r="G611" s="302"/>
    </row>
    <row r="612" spans="1:9" ht="30">
      <c r="A612" s="182"/>
      <c r="B612" s="42"/>
      <c r="C612" s="23" t="s">
        <v>3049</v>
      </c>
      <c r="D612" s="622">
        <v>2</v>
      </c>
      <c r="E612" s="22" t="s">
        <v>540</v>
      </c>
      <c r="F612" s="25"/>
      <c r="G612" s="302"/>
    </row>
    <row r="613" spans="1:9">
      <c r="A613" s="182"/>
      <c r="B613" s="42"/>
      <c r="C613" s="23" t="s">
        <v>3050</v>
      </c>
      <c r="D613" s="622">
        <v>2</v>
      </c>
      <c r="E613" s="22" t="s">
        <v>341</v>
      </c>
      <c r="F613" s="25"/>
      <c r="G613" s="302"/>
    </row>
    <row r="614" spans="1:9" ht="45">
      <c r="A614" s="182" t="s">
        <v>2166</v>
      </c>
      <c r="B614" s="30" t="s">
        <v>2167</v>
      </c>
      <c r="C614" s="50" t="s">
        <v>2580</v>
      </c>
      <c r="D614" s="622">
        <v>2</v>
      </c>
      <c r="E614" s="22" t="s">
        <v>379</v>
      </c>
      <c r="F614" s="66"/>
      <c r="G614" s="302"/>
    </row>
    <row r="615" spans="1:9" ht="165">
      <c r="A615" s="182" t="s">
        <v>1232</v>
      </c>
      <c r="B615" s="30" t="s">
        <v>2168</v>
      </c>
      <c r="C615" s="42" t="s">
        <v>3051</v>
      </c>
      <c r="D615" s="622">
        <v>2</v>
      </c>
      <c r="E615" s="22" t="s">
        <v>341</v>
      </c>
      <c r="F615" s="42" t="s">
        <v>3052</v>
      </c>
      <c r="G615" s="302"/>
    </row>
    <row r="616" spans="1:9" ht="40.15" customHeight="1">
      <c r="A616" s="117" t="s">
        <v>2169</v>
      </c>
      <c r="B616" s="989" t="s">
        <v>26</v>
      </c>
      <c r="C616" s="997"/>
      <c r="D616" s="997"/>
      <c r="E616" s="997"/>
      <c r="F616" s="997"/>
      <c r="G616" s="998"/>
      <c r="H616" s="29">
        <f>SUM(D617:D631)</f>
        <v>30</v>
      </c>
      <c r="I616" s="29">
        <f>COUNT(D617:D631)*2</f>
        <v>30</v>
      </c>
    </row>
    <row r="617" spans="1:9" ht="47.25">
      <c r="A617" s="182" t="s">
        <v>2171</v>
      </c>
      <c r="B617" s="191" t="s">
        <v>1235</v>
      </c>
      <c r="C617" s="20" t="s">
        <v>3053</v>
      </c>
      <c r="D617" s="624">
        <v>2</v>
      </c>
      <c r="E617" s="71" t="s">
        <v>341</v>
      </c>
      <c r="F617" s="42" t="s">
        <v>3523</v>
      </c>
      <c r="G617" s="302"/>
    </row>
    <row r="618" spans="1:9" ht="30">
      <c r="A618" s="182"/>
      <c r="B618" s="191"/>
      <c r="C618" s="25" t="s">
        <v>6669</v>
      </c>
      <c r="D618" s="624">
        <v>2</v>
      </c>
      <c r="E618" s="71" t="s">
        <v>341</v>
      </c>
      <c r="F618" s="236"/>
      <c r="G618" s="302"/>
    </row>
    <row r="619" spans="1:9" ht="120">
      <c r="A619" s="182"/>
      <c r="B619" s="191"/>
      <c r="C619" s="25" t="s">
        <v>6668</v>
      </c>
      <c r="D619" s="624">
        <v>2</v>
      </c>
      <c r="E619" s="71" t="s">
        <v>379</v>
      </c>
      <c r="F619" s="25" t="s">
        <v>6679</v>
      </c>
      <c r="G619" s="302"/>
    </row>
    <row r="620" spans="1:9" ht="105">
      <c r="A620" s="182"/>
      <c r="B620" s="191"/>
      <c r="C620" s="25" t="s">
        <v>2175</v>
      </c>
      <c r="D620" s="624">
        <v>2</v>
      </c>
      <c r="E620" s="71" t="s">
        <v>341</v>
      </c>
      <c r="F620" s="25" t="s">
        <v>6678</v>
      </c>
      <c r="G620" s="302"/>
    </row>
    <row r="621" spans="1:9" ht="45">
      <c r="A621" s="182"/>
      <c r="B621" s="42"/>
      <c r="C621" s="20" t="s">
        <v>1237</v>
      </c>
      <c r="D621" s="624">
        <v>2</v>
      </c>
      <c r="E621" s="71" t="s">
        <v>341</v>
      </c>
      <c r="F621" s="42" t="s">
        <v>3524</v>
      </c>
      <c r="G621" s="302"/>
    </row>
    <row r="622" spans="1:9" ht="30">
      <c r="A622" s="182"/>
      <c r="B622" s="42"/>
      <c r="C622" s="23" t="s">
        <v>1238</v>
      </c>
      <c r="D622" s="624">
        <v>2</v>
      </c>
      <c r="E622" s="71"/>
      <c r="F622" s="236"/>
      <c r="G622" s="302"/>
    </row>
    <row r="623" spans="1:9" ht="31.5">
      <c r="A623" s="182" t="s">
        <v>2176</v>
      </c>
      <c r="B623" s="191" t="s">
        <v>1240</v>
      </c>
      <c r="C623" s="23" t="s">
        <v>1241</v>
      </c>
      <c r="D623" s="629">
        <v>2</v>
      </c>
      <c r="E623" s="31" t="s">
        <v>341</v>
      </c>
      <c r="F623" s="20" t="s">
        <v>6676</v>
      </c>
      <c r="G623" s="302"/>
    </row>
    <row r="624" spans="1:9" ht="150">
      <c r="A624" s="182"/>
      <c r="B624" s="191"/>
      <c r="C624" s="23" t="s">
        <v>6671</v>
      </c>
      <c r="D624" s="52">
        <v>2</v>
      </c>
      <c r="E624" s="31" t="s">
        <v>341</v>
      </c>
      <c r="F624" s="20" t="s">
        <v>6677</v>
      </c>
      <c r="G624" s="302"/>
    </row>
    <row r="625" spans="1:9" ht="45">
      <c r="A625" s="182"/>
      <c r="B625" s="191"/>
      <c r="C625" s="23" t="s">
        <v>1243</v>
      </c>
      <c r="D625" s="52">
        <v>2</v>
      </c>
      <c r="E625" s="31" t="s">
        <v>271</v>
      </c>
      <c r="F625" s="20" t="s">
        <v>1244</v>
      </c>
      <c r="G625" s="302"/>
    </row>
    <row r="626" spans="1:9" ht="60">
      <c r="A626" s="182"/>
      <c r="B626" s="191"/>
      <c r="C626" s="23" t="s">
        <v>1245</v>
      </c>
      <c r="D626" s="52">
        <v>2</v>
      </c>
      <c r="E626" s="31" t="s">
        <v>420</v>
      </c>
      <c r="F626" s="20" t="s">
        <v>1246</v>
      </c>
      <c r="G626" s="302"/>
    </row>
    <row r="627" spans="1:9" ht="60">
      <c r="A627" s="182"/>
      <c r="B627" s="191"/>
      <c r="C627" s="23" t="s">
        <v>6672</v>
      </c>
      <c r="D627" s="52">
        <v>2</v>
      </c>
      <c r="E627" s="22" t="s">
        <v>341</v>
      </c>
      <c r="F627" s="30" t="s">
        <v>6675</v>
      </c>
      <c r="G627" s="302"/>
    </row>
    <row r="628" spans="1:9" ht="47.25">
      <c r="A628" s="182" t="s">
        <v>2181</v>
      </c>
      <c r="B628" s="191" t="s">
        <v>1248</v>
      </c>
      <c r="C628" s="549" t="s">
        <v>1249</v>
      </c>
      <c r="D628" s="624">
        <v>2</v>
      </c>
      <c r="E628" s="273" t="s">
        <v>271</v>
      </c>
      <c r="F628" s="66"/>
      <c r="G628" s="302"/>
    </row>
    <row r="629" spans="1:9" ht="30">
      <c r="A629" s="182"/>
      <c r="B629" s="191"/>
      <c r="C629" s="550" t="s">
        <v>1250</v>
      </c>
      <c r="D629" s="624">
        <v>2</v>
      </c>
      <c r="E629" s="71" t="s">
        <v>271</v>
      </c>
      <c r="F629" s="66"/>
      <c r="G629" s="302"/>
    </row>
    <row r="630" spans="1:9" ht="45">
      <c r="A630" s="182"/>
      <c r="B630" s="191"/>
      <c r="C630" s="551" t="s">
        <v>1251</v>
      </c>
      <c r="D630" s="624">
        <v>2</v>
      </c>
      <c r="E630" s="71"/>
      <c r="F630" s="66"/>
      <c r="G630" s="302"/>
    </row>
    <row r="631" spans="1:9" ht="30">
      <c r="A631" s="182"/>
      <c r="B631" s="191"/>
      <c r="C631" s="552" t="s">
        <v>6670</v>
      </c>
      <c r="D631" s="624">
        <v>2</v>
      </c>
      <c r="E631" s="71" t="s">
        <v>540</v>
      </c>
      <c r="F631" s="66"/>
      <c r="G631" s="302"/>
    </row>
    <row r="632" spans="1:9" ht="18.75">
      <c r="A632" s="181"/>
      <c r="B632" s="991" t="s">
        <v>2184</v>
      </c>
      <c r="C632" s="995"/>
      <c r="D632" s="995"/>
      <c r="E632" s="995"/>
      <c r="F632" s="995"/>
      <c r="G632" s="995"/>
      <c r="H632" s="29">
        <f>H633+H636+H640+H644+H657+H661+H667+H675+H679+H686</f>
        <v>62</v>
      </c>
      <c r="I632" s="29">
        <f>I633+I636+I640+I644+I657+I661+I667+I675+I679+I686</f>
        <v>62</v>
      </c>
    </row>
    <row r="633" spans="1:9" ht="40.15" customHeight="1">
      <c r="A633" s="135" t="s">
        <v>25</v>
      </c>
      <c r="B633" s="989" t="s">
        <v>24</v>
      </c>
      <c r="C633" s="997"/>
      <c r="D633" s="997"/>
      <c r="E633" s="997"/>
      <c r="F633" s="997"/>
      <c r="G633" s="998"/>
      <c r="H633" s="29">
        <f>SUM(D634:D635)</f>
        <v>2</v>
      </c>
      <c r="I633" s="29">
        <f>COUNT(D634:D635)*2</f>
        <v>2</v>
      </c>
    </row>
    <row r="634" spans="1:9" ht="63">
      <c r="A634" s="43" t="s">
        <v>1254</v>
      </c>
      <c r="B634" s="114" t="s">
        <v>1255</v>
      </c>
      <c r="C634" s="74" t="s">
        <v>1256</v>
      </c>
      <c r="D634" s="618">
        <v>2</v>
      </c>
      <c r="E634" s="28" t="s">
        <v>540</v>
      </c>
      <c r="F634" s="26"/>
      <c r="G634" s="53"/>
    </row>
    <row r="635" spans="1:9" ht="47.25" hidden="1" customHeight="1">
      <c r="A635" s="68" t="s">
        <v>1257</v>
      </c>
      <c r="B635" s="30" t="s">
        <v>1258</v>
      </c>
      <c r="C635" s="26"/>
      <c r="D635" s="26"/>
      <c r="E635" s="28"/>
      <c r="F635" s="26"/>
      <c r="G635" s="26"/>
    </row>
    <row r="636" spans="1:9" ht="40.15" customHeight="1">
      <c r="A636" s="135" t="s">
        <v>23</v>
      </c>
      <c r="B636" s="989" t="s">
        <v>2187</v>
      </c>
      <c r="C636" s="997"/>
      <c r="D636" s="997"/>
      <c r="E636" s="997"/>
      <c r="F636" s="997"/>
      <c r="G636" s="998"/>
      <c r="H636" s="29">
        <f>SUM(D637:D639)</f>
        <v>2</v>
      </c>
      <c r="I636" s="29">
        <f>COUNT(D637:D639)*2</f>
        <v>2</v>
      </c>
    </row>
    <row r="637" spans="1:9" ht="54" customHeight="1">
      <c r="A637" s="43" t="s">
        <v>1259</v>
      </c>
      <c r="B637" s="114" t="s">
        <v>2188</v>
      </c>
      <c r="C637" s="50" t="s">
        <v>3054</v>
      </c>
      <c r="D637" s="618">
        <v>2</v>
      </c>
      <c r="E637" s="28" t="s">
        <v>648</v>
      </c>
      <c r="F637" s="26"/>
      <c r="G637" s="53"/>
    </row>
    <row r="638" spans="1:9" ht="63.75" hidden="1" customHeight="1">
      <c r="A638" s="68" t="s">
        <v>1261</v>
      </c>
      <c r="B638" s="114" t="s">
        <v>2190</v>
      </c>
      <c r="C638" s="229"/>
      <c r="D638" s="26"/>
      <c r="E638" s="28"/>
      <c r="F638" s="26"/>
      <c r="G638" s="26"/>
    </row>
    <row r="639" spans="1:9" ht="78" hidden="1" customHeight="1">
      <c r="A639" s="68" t="s">
        <v>1263</v>
      </c>
      <c r="B639" s="114" t="s">
        <v>2192</v>
      </c>
      <c r="C639" s="229"/>
      <c r="D639" s="26"/>
      <c r="E639" s="28"/>
      <c r="F639" s="26"/>
      <c r="G639" s="26"/>
    </row>
    <row r="640" spans="1:9" ht="40.15" customHeight="1">
      <c r="A640" s="135" t="s">
        <v>2194</v>
      </c>
      <c r="B640" s="989" t="s">
        <v>2195</v>
      </c>
      <c r="C640" s="997"/>
      <c r="D640" s="997"/>
      <c r="E640" s="997"/>
      <c r="F640" s="997"/>
      <c r="G640" s="998"/>
      <c r="H640" s="29">
        <f>SUM(D641:D643)</f>
        <v>4</v>
      </c>
      <c r="I640" s="29">
        <f>COUNT(D641:D643)*2</f>
        <v>4</v>
      </c>
    </row>
    <row r="641" spans="1:9" ht="78.75">
      <c r="A641" s="18" t="s">
        <v>2196</v>
      </c>
      <c r="B641" s="114" t="s">
        <v>2197</v>
      </c>
      <c r="C641" s="191" t="s">
        <v>3055</v>
      </c>
      <c r="D641" s="618">
        <v>2</v>
      </c>
      <c r="E641" s="28" t="s">
        <v>540</v>
      </c>
      <c r="F641" s="26"/>
      <c r="G641" s="53"/>
    </row>
    <row r="642" spans="1:9" ht="23.25" hidden="1" customHeight="1">
      <c r="A642" s="27" t="s">
        <v>2200</v>
      </c>
      <c r="B642" s="114" t="s">
        <v>2201</v>
      </c>
      <c r="C642" s="26"/>
      <c r="D642" s="53"/>
      <c r="E642" s="28"/>
      <c r="F642" s="26"/>
      <c r="G642" s="26"/>
    </row>
    <row r="643" spans="1:9" ht="63">
      <c r="A643" s="18" t="s">
        <v>2202</v>
      </c>
      <c r="B643" s="160" t="s">
        <v>2203</v>
      </c>
      <c r="C643" s="191" t="s">
        <v>1274</v>
      </c>
      <c r="D643" s="618">
        <v>2</v>
      </c>
      <c r="E643" s="28" t="s">
        <v>540</v>
      </c>
      <c r="F643" s="191" t="s">
        <v>1275</v>
      </c>
      <c r="G643" s="53"/>
    </row>
    <row r="644" spans="1:9" ht="40.15" customHeight="1">
      <c r="A644" s="135" t="s">
        <v>2205</v>
      </c>
      <c r="B644" s="989" t="s">
        <v>2206</v>
      </c>
      <c r="C644" s="997"/>
      <c r="D644" s="997"/>
      <c r="E644" s="997"/>
      <c r="F644" s="997"/>
      <c r="G644" s="998"/>
      <c r="H644" s="29">
        <f>SUM(D645:D656)</f>
        <v>24</v>
      </c>
      <c r="I644" s="29">
        <f>COUNT(D645:D656)*2</f>
        <v>24</v>
      </c>
    </row>
    <row r="645" spans="1:9" ht="47.25">
      <c r="A645" s="18" t="s">
        <v>2207</v>
      </c>
      <c r="B645" s="114" t="s">
        <v>1277</v>
      </c>
      <c r="C645" s="123" t="s">
        <v>1278</v>
      </c>
      <c r="D645" s="618">
        <v>2</v>
      </c>
      <c r="E645" s="28" t="s">
        <v>648</v>
      </c>
      <c r="F645" s="26"/>
      <c r="G645" s="53"/>
    </row>
    <row r="646" spans="1:9" ht="30">
      <c r="A646" s="18"/>
      <c r="B646" s="191"/>
      <c r="C646" s="23" t="s">
        <v>1279</v>
      </c>
      <c r="D646" s="618">
        <v>2</v>
      </c>
      <c r="E646" s="28" t="s">
        <v>377</v>
      </c>
      <c r="F646" s="26"/>
      <c r="G646" s="53"/>
    </row>
    <row r="647" spans="1:9" ht="75">
      <c r="A647" s="18" t="s">
        <v>2210</v>
      </c>
      <c r="B647" s="114" t="s">
        <v>1281</v>
      </c>
      <c r="C647" s="118" t="s">
        <v>3056</v>
      </c>
      <c r="D647" s="618">
        <v>2</v>
      </c>
      <c r="E647" s="28" t="s">
        <v>648</v>
      </c>
      <c r="F647" s="30" t="s">
        <v>2770</v>
      </c>
      <c r="G647" s="53"/>
    </row>
    <row r="648" spans="1:9" ht="60">
      <c r="A648" s="18"/>
      <c r="B648" s="114"/>
      <c r="C648" s="118" t="s">
        <v>2588</v>
      </c>
      <c r="D648" s="618">
        <v>2</v>
      </c>
      <c r="E648" s="28" t="s">
        <v>648</v>
      </c>
      <c r="F648" s="30" t="s">
        <v>3057</v>
      </c>
      <c r="G648" s="53"/>
    </row>
    <row r="649" spans="1:9" ht="120">
      <c r="A649" s="18"/>
      <c r="B649" s="114"/>
      <c r="C649" s="118" t="s">
        <v>2590</v>
      </c>
      <c r="D649" s="618">
        <v>2</v>
      </c>
      <c r="E649" s="28" t="s">
        <v>648</v>
      </c>
      <c r="F649" s="30" t="s">
        <v>3058</v>
      </c>
      <c r="G649" s="53"/>
    </row>
    <row r="650" spans="1:9" ht="75">
      <c r="A650" s="18"/>
      <c r="B650" s="114"/>
      <c r="C650" s="118" t="s">
        <v>2217</v>
      </c>
      <c r="D650" s="618">
        <v>2</v>
      </c>
      <c r="E650" s="28" t="s">
        <v>648</v>
      </c>
      <c r="F650" s="30" t="s">
        <v>3059</v>
      </c>
      <c r="G650" s="53"/>
    </row>
    <row r="651" spans="1:9" ht="120">
      <c r="A651" s="18"/>
      <c r="B651" s="114"/>
      <c r="C651" s="118" t="s">
        <v>2219</v>
      </c>
      <c r="D651" s="618">
        <v>2</v>
      </c>
      <c r="E651" s="28" t="s">
        <v>648</v>
      </c>
      <c r="F651" s="30" t="s">
        <v>3060</v>
      </c>
      <c r="G651" s="53"/>
    </row>
    <row r="652" spans="1:9" ht="60">
      <c r="A652" s="18"/>
      <c r="B652" s="114"/>
      <c r="C652" s="118" t="s">
        <v>2594</v>
      </c>
      <c r="D652" s="618">
        <v>2</v>
      </c>
      <c r="E652" s="28" t="s">
        <v>648</v>
      </c>
      <c r="F652" s="30" t="s">
        <v>2775</v>
      </c>
      <c r="G652" s="53"/>
    </row>
    <row r="653" spans="1:9" ht="135">
      <c r="A653" s="18"/>
      <c r="B653" s="114"/>
      <c r="C653" s="118" t="s">
        <v>2223</v>
      </c>
      <c r="D653" s="618">
        <v>2</v>
      </c>
      <c r="E653" s="28" t="s">
        <v>648</v>
      </c>
      <c r="F653" s="30" t="s">
        <v>2776</v>
      </c>
      <c r="G653" s="53"/>
    </row>
    <row r="654" spans="1:9" ht="90">
      <c r="A654" s="18"/>
      <c r="B654" s="114"/>
      <c r="C654" s="118" t="s">
        <v>2597</v>
      </c>
      <c r="D654" s="618">
        <v>2</v>
      </c>
      <c r="E654" s="28" t="s">
        <v>648</v>
      </c>
      <c r="F654" s="30" t="s">
        <v>2777</v>
      </c>
      <c r="G654" s="53"/>
    </row>
    <row r="655" spans="1:9" ht="62.25" customHeight="1">
      <c r="A655" s="18" t="s">
        <v>2227</v>
      </c>
      <c r="B655" s="114" t="s">
        <v>2228</v>
      </c>
      <c r="C655" s="42" t="s">
        <v>2608</v>
      </c>
      <c r="D655" s="618">
        <v>2</v>
      </c>
      <c r="E655" s="28" t="s">
        <v>540</v>
      </c>
      <c r="F655" s="26"/>
      <c r="G655" s="53"/>
    </row>
    <row r="656" spans="1:9" ht="213" customHeight="1">
      <c r="A656" s="18" t="s">
        <v>2231</v>
      </c>
      <c r="B656" s="114" t="s">
        <v>1299</v>
      </c>
      <c r="C656" s="229" t="s">
        <v>1300</v>
      </c>
      <c r="D656" s="618">
        <v>2</v>
      </c>
      <c r="E656" s="28" t="s">
        <v>341</v>
      </c>
      <c r="F656" s="50" t="s">
        <v>3061</v>
      </c>
      <c r="G656" s="53"/>
    </row>
    <row r="657" spans="1:9" ht="40.15" customHeight="1">
      <c r="A657" s="135" t="s">
        <v>2238</v>
      </c>
      <c r="B657" s="989" t="s">
        <v>2239</v>
      </c>
      <c r="C657" s="997"/>
      <c r="D657" s="997"/>
      <c r="E657" s="997"/>
      <c r="F657" s="997"/>
      <c r="G657" s="998"/>
      <c r="H657" s="29">
        <f>SUM(D658:D660)</f>
        <v>6</v>
      </c>
      <c r="I657" s="29">
        <f>COUNT(D658:D660)*2</f>
        <v>6</v>
      </c>
    </row>
    <row r="658" spans="1:9" ht="31.5">
      <c r="A658" s="18" t="s">
        <v>2240</v>
      </c>
      <c r="B658" s="114" t="s">
        <v>2241</v>
      </c>
      <c r="C658" s="50" t="s">
        <v>1305</v>
      </c>
      <c r="D658" s="618">
        <v>2</v>
      </c>
      <c r="E658" s="28" t="s">
        <v>540</v>
      </c>
      <c r="F658" s="26"/>
      <c r="G658" s="53"/>
    </row>
    <row r="659" spans="1:9" ht="47.25">
      <c r="A659" s="18" t="s">
        <v>2243</v>
      </c>
      <c r="B659" s="114" t="s">
        <v>2610</v>
      </c>
      <c r="C659" s="25" t="s">
        <v>1308</v>
      </c>
      <c r="D659" s="618">
        <v>2</v>
      </c>
      <c r="E659" s="28" t="s">
        <v>540</v>
      </c>
      <c r="F659" s="26"/>
      <c r="G659" s="53"/>
    </row>
    <row r="660" spans="1:9" ht="47.25">
      <c r="A660" s="18" t="s">
        <v>1309</v>
      </c>
      <c r="B660" s="114" t="s">
        <v>2611</v>
      </c>
      <c r="C660" s="23" t="s">
        <v>1311</v>
      </c>
      <c r="D660" s="618">
        <v>2</v>
      </c>
      <c r="E660" s="28" t="s">
        <v>540</v>
      </c>
      <c r="F660" s="26"/>
      <c r="G660" s="53"/>
    </row>
    <row r="661" spans="1:9" ht="40.15" customHeight="1">
      <c r="A661" s="135" t="s">
        <v>2247</v>
      </c>
      <c r="B661" s="989" t="s">
        <v>14</v>
      </c>
      <c r="C661" s="997"/>
      <c r="D661" s="997"/>
      <c r="E661" s="997"/>
      <c r="F661" s="997"/>
      <c r="G661" s="998"/>
      <c r="H661" s="29">
        <f>SUM(D662:D666)</f>
        <v>10</v>
      </c>
      <c r="I661" s="29">
        <f>COUNT(D662:D666)*2</f>
        <v>10</v>
      </c>
    </row>
    <row r="662" spans="1:9" ht="31.5">
      <c r="A662" s="18" t="s">
        <v>2248</v>
      </c>
      <c r="B662" s="114" t="s">
        <v>1313</v>
      </c>
      <c r="C662" s="25" t="s">
        <v>1314</v>
      </c>
      <c r="D662" s="618">
        <v>2</v>
      </c>
      <c r="E662" s="28" t="s">
        <v>653</v>
      </c>
      <c r="F662" s="26"/>
      <c r="G662" s="53"/>
    </row>
    <row r="663" spans="1:9" ht="47.25">
      <c r="A663" s="18" t="s">
        <v>1315</v>
      </c>
      <c r="B663" s="19" t="s">
        <v>1316</v>
      </c>
      <c r="C663" s="25" t="s">
        <v>2613</v>
      </c>
      <c r="D663" s="618">
        <v>2</v>
      </c>
      <c r="E663" s="28" t="s">
        <v>653</v>
      </c>
      <c r="F663" s="26"/>
      <c r="G663" s="53"/>
    </row>
    <row r="664" spans="1:9" ht="47.25">
      <c r="A664" s="18" t="s">
        <v>1320</v>
      </c>
      <c r="B664" s="160" t="s">
        <v>1321</v>
      </c>
      <c r="C664" s="123" t="s">
        <v>1322</v>
      </c>
      <c r="D664" s="618">
        <v>2</v>
      </c>
      <c r="E664" s="28" t="s">
        <v>653</v>
      </c>
      <c r="F664" s="26"/>
      <c r="G664" s="53"/>
    </row>
    <row r="665" spans="1:9" ht="47.25">
      <c r="A665" s="18" t="s">
        <v>2258</v>
      </c>
      <c r="B665" s="114" t="s">
        <v>1324</v>
      </c>
      <c r="C665" s="66" t="s">
        <v>1325</v>
      </c>
      <c r="D665" s="618">
        <v>2</v>
      </c>
      <c r="E665" s="28" t="s">
        <v>653</v>
      </c>
      <c r="F665" s="26"/>
      <c r="G665" s="53"/>
    </row>
    <row r="666" spans="1:9" ht="63">
      <c r="A666" s="18" t="s">
        <v>2260</v>
      </c>
      <c r="B666" s="19" t="s">
        <v>3062</v>
      </c>
      <c r="C666" s="25" t="s">
        <v>1328</v>
      </c>
      <c r="D666" s="618">
        <v>2</v>
      </c>
      <c r="E666" s="28" t="s">
        <v>653</v>
      </c>
      <c r="F666" s="26"/>
      <c r="G666" s="53"/>
    </row>
    <row r="667" spans="1:9" ht="40.15" customHeight="1">
      <c r="A667" s="135" t="s">
        <v>2264</v>
      </c>
      <c r="B667" s="933" t="s">
        <v>1329</v>
      </c>
      <c r="C667" s="934"/>
      <c r="D667" s="923"/>
      <c r="E667" s="934"/>
      <c r="F667" s="934"/>
      <c r="G667" s="1004"/>
      <c r="H667" s="29">
        <f>SUM(D668:D674)</f>
        <v>6</v>
      </c>
      <c r="I667" s="29">
        <f>COUNT(D668:D674)*2</f>
        <v>6</v>
      </c>
    </row>
    <row r="668" spans="1:9" ht="57.75" hidden="1" customHeight="1">
      <c r="A668" s="27" t="s">
        <v>1330</v>
      </c>
      <c r="B668" s="50" t="s">
        <v>1332</v>
      </c>
      <c r="C668" s="50" t="s">
        <v>1333</v>
      </c>
      <c r="D668" s="90"/>
      <c r="E668" s="26" t="s">
        <v>540</v>
      </c>
      <c r="F668" s="91" t="s">
        <v>1334</v>
      </c>
      <c r="G668" s="26"/>
    </row>
    <row r="669" spans="1:9" ht="57.75" hidden="1" customHeight="1">
      <c r="A669" s="27" t="s">
        <v>1335</v>
      </c>
      <c r="B669" s="50" t="s">
        <v>1336</v>
      </c>
      <c r="C669" s="50" t="s">
        <v>1337</v>
      </c>
      <c r="D669" s="90"/>
      <c r="E669" s="26" t="s">
        <v>540</v>
      </c>
      <c r="F669" s="91" t="s">
        <v>1338</v>
      </c>
      <c r="G669" s="53"/>
    </row>
    <row r="670" spans="1:9" ht="57.75" hidden="1" customHeight="1">
      <c r="A670" s="27" t="s">
        <v>1339</v>
      </c>
      <c r="B670" s="50" t="s">
        <v>1340</v>
      </c>
      <c r="C670" s="50" t="s">
        <v>1341</v>
      </c>
      <c r="D670" s="90"/>
      <c r="E670" s="26" t="s">
        <v>540</v>
      </c>
      <c r="F670" s="91" t="s">
        <v>1342</v>
      </c>
      <c r="G670" s="53"/>
    </row>
    <row r="671" spans="1:9" ht="57.75" customHeight="1">
      <c r="A671" s="63" t="s">
        <v>1343</v>
      </c>
      <c r="B671" s="50" t="s">
        <v>1344</v>
      </c>
      <c r="C671" s="50" t="s">
        <v>1345</v>
      </c>
      <c r="D671" s="618">
        <v>2</v>
      </c>
      <c r="E671" s="26" t="s">
        <v>540</v>
      </c>
      <c r="F671" s="91" t="s">
        <v>1346</v>
      </c>
      <c r="G671" s="156"/>
    </row>
    <row r="672" spans="1:9" ht="90">
      <c r="A672" s="63" t="s">
        <v>1347</v>
      </c>
      <c r="B672" s="50" t="s">
        <v>1348</v>
      </c>
      <c r="C672" s="50" t="s">
        <v>1349</v>
      </c>
      <c r="D672" s="618">
        <v>2</v>
      </c>
      <c r="E672" s="26" t="s">
        <v>540</v>
      </c>
      <c r="F672" s="91" t="s">
        <v>1350</v>
      </c>
      <c r="G672" s="156"/>
    </row>
    <row r="673" spans="1:9" ht="120" hidden="1">
      <c r="A673" s="27" t="s">
        <v>1351</v>
      </c>
      <c r="B673" s="50" t="s">
        <v>1352</v>
      </c>
      <c r="C673" s="50" t="s">
        <v>1353</v>
      </c>
      <c r="D673" s="90"/>
      <c r="E673" s="26" t="s">
        <v>540</v>
      </c>
      <c r="F673" s="91" t="s">
        <v>1354</v>
      </c>
      <c r="G673" s="53"/>
    </row>
    <row r="674" spans="1:9" ht="135">
      <c r="A674" s="63" t="s">
        <v>1355</v>
      </c>
      <c r="B674" s="50" t="s">
        <v>1356</v>
      </c>
      <c r="C674" s="50" t="s">
        <v>1357</v>
      </c>
      <c r="D674" s="544">
        <v>2</v>
      </c>
      <c r="E674" s="26" t="s">
        <v>540</v>
      </c>
      <c r="F674" s="91" t="s">
        <v>1358</v>
      </c>
      <c r="G674" s="53"/>
    </row>
    <row r="675" spans="1:9" ht="40.15" customHeight="1">
      <c r="A675" s="135" t="s">
        <v>2267</v>
      </c>
      <c r="B675" s="989" t="s">
        <v>2268</v>
      </c>
      <c r="C675" s="997"/>
      <c r="D675" s="997"/>
      <c r="E675" s="997"/>
      <c r="F675" s="997"/>
      <c r="G675" s="998"/>
      <c r="H675" s="29">
        <f>SUM(D676:D678)</f>
        <v>6</v>
      </c>
      <c r="I675" s="29">
        <f>COUNT(D676:D678)*2</f>
        <v>6</v>
      </c>
    </row>
    <row r="676" spans="1:9" ht="47.25">
      <c r="A676" s="18" t="s">
        <v>2269</v>
      </c>
      <c r="B676" s="114" t="s">
        <v>2270</v>
      </c>
      <c r="C676" s="23" t="s">
        <v>1361</v>
      </c>
      <c r="D676" s="618">
        <v>2</v>
      </c>
      <c r="E676" s="28" t="s">
        <v>540</v>
      </c>
      <c r="F676" s="28" t="s">
        <v>1362</v>
      </c>
      <c r="G676" s="53"/>
    </row>
    <row r="677" spans="1:9" ht="30">
      <c r="A677" s="98"/>
      <c r="B677" s="191"/>
      <c r="C677" s="23" t="s">
        <v>1363</v>
      </c>
      <c r="D677" s="618">
        <v>2</v>
      </c>
      <c r="E677" s="28" t="s">
        <v>271</v>
      </c>
      <c r="F677" s="28" t="s">
        <v>1364</v>
      </c>
      <c r="G677" s="53"/>
    </row>
    <row r="678" spans="1:9" ht="47.25">
      <c r="A678" s="18" t="s">
        <v>2271</v>
      </c>
      <c r="B678" s="114" t="s">
        <v>2272</v>
      </c>
      <c r="C678" s="26" t="s">
        <v>3063</v>
      </c>
      <c r="D678" s="618">
        <v>2</v>
      </c>
      <c r="E678" s="34" t="s">
        <v>540</v>
      </c>
      <c r="F678" s="23" t="s">
        <v>1367</v>
      </c>
      <c r="G678" s="53"/>
    </row>
    <row r="679" spans="1:9" ht="15.75" hidden="1">
      <c r="A679" s="92" t="s">
        <v>10</v>
      </c>
      <c r="B679" s="930" t="s">
        <v>1368</v>
      </c>
      <c r="C679" s="931"/>
      <c r="D679" s="931"/>
      <c r="E679" s="931"/>
      <c r="F679" s="931"/>
      <c r="G679" s="935"/>
      <c r="H679" s="29">
        <f>SUM(D680:D685)</f>
        <v>0</v>
      </c>
      <c r="I679" s="29">
        <f>COUNT(D680:D685)*2</f>
        <v>0</v>
      </c>
    </row>
    <row r="680" spans="1:9" ht="45" hidden="1">
      <c r="A680" s="92" t="s">
        <v>1369</v>
      </c>
      <c r="B680" s="50" t="s">
        <v>1370</v>
      </c>
      <c r="C680" s="28"/>
      <c r="D680" s="53"/>
      <c r="E680" s="28"/>
      <c r="F680" s="23"/>
      <c r="G680" s="53"/>
    </row>
    <row r="681" spans="1:9" ht="60" hidden="1">
      <c r="A681" s="92" t="s">
        <v>1371</v>
      </c>
      <c r="B681" s="50" t="s">
        <v>1372</v>
      </c>
      <c r="C681" s="28"/>
      <c r="D681" s="53"/>
      <c r="E681" s="28"/>
      <c r="F681" s="23"/>
      <c r="G681" s="53"/>
    </row>
    <row r="682" spans="1:9" ht="60" hidden="1">
      <c r="A682" s="92" t="s">
        <v>1373</v>
      </c>
      <c r="B682" s="50" t="s">
        <v>1374</v>
      </c>
      <c r="C682" s="28"/>
      <c r="D682" s="53"/>
      <c r="E682" s="28"/>
      <c r="F682" s="23"/>
      <c r="G682" s="53"/>
    </row>
    <row r="683" spans="1:9" ht="90" hidden="1">
      <c r="A683" s="92" t="s">
        <v>1375</v>
      </c>
      <c r="B683" s="50" t="s">
        <v>1376</v>
      </c>
      <c r="C683" s="28"/>
      <c r="D683" s="53"/>
      <c r="E683" s="28"/>
      <c r="F683" s="23"/>
      <c r="G683" s="53"/>
    </row>
    <row r="684" spans="1:9" ht="30" hidden="1">
      <c r="A684" s="92" t="s">
        <v>1377</v>
      </c>
      <c r="B684" s="50" t="s">
        <v>1378</v>
      </c>
      <c r="C684" s="28"/>
      <c r="D684" s="53"/>
      <c r="E684" s="28"/>
      <c r="F684" s="23"/>
      <c r="G684" s="53"/>
    </row>
    <row r="685" spans="1:9" ht="30" hidden="1">
      <c r="A685" s="92" t="s">
        <v>1379</v>
      </c>
      <c r="B685" s="50" t="s">
        <v>1380</v>
      </c>
      <c r="C685" s="28"/>
      <c r="D685" s="53"/>
      <c r="E685" s="28"/>
      <c r="F685" s="23"/>
      <c r="G685" s="53"/>
    </row>
    <row r="686" spans="1:9" ht="15.75">
      <c r="A686" s="18" t="s">
        <v>1381</v>
      </c>
      <c r="B686" s="1172" t="s">
        <v>8</v>
      </c>
      <c r="C686" s="1172"/>
      <c r="D686" s="1172"/>
      <c r="E686" s="1172"/>
      <c r="F686" s="1172"/>
      <c r="G686" s="1172"/>
      <c r="H686" s="29">
        <f>SUM(D687:D696)</f>
        <v>2</v>
      </c>
      <c r="I686" s="29">
        <f>COUNT(D687:D696)*2</f>
        <v>2</v>
      </c>
    </row>
    <row r="687" spans="1:9" ht="75" hidden="1">
      <c r="A687" s="27" t="s">
        <v>1382</v>
      </c>
      <c r="B687" s="50" t="s">
        <v>1383</v>
      </c>
      <c r="C687" s="276"/>
      <c r="D687" s="53"/>
      <c r="E687" s="276"/>
      <c r="F687" s="276"/>
      <c r="G687" s="276"/>
    </row>
    <row r="688" spans="1:9" ht="60" hidden="1">
      <c r="A688" s="27" t="s">
        <v>1384</v>
      </c>
      <c r="B688" s="50" t="s">
        <v>1385</v>
      </c>
      <c r="C688" s="276"/>
      <c r="D688" s="53"/>
      <c r="E688" s="276"/>
      <c r="F688" s="276"/>
      <c r="G688" s="276"/>
    </row>
    <row r="689" spans="1:9" ht="60" hidden="1">
      <c r="A689" s="27" t="s">
        <v>1386</v>
      </c>
      <c r="B689" s="50" t="s">
        <v>1387</v>
      </c>
      <c r="C689" s="276"/>
      <c r="D689" s="53"/>
      <c r="E689" s="276"/>
      <c r="F689" s="276"/>
      <c r="G689" s="276"/>
    </row>
    <row r="690" spans="1:9" ht="45" hidden="1">
      <c r="A690" s="27" t="s">
        <v>1388</v>
      </c>
      <c r="B690" s="50" t="s">
        <v>1389</v>
      </c>
      <c r="C690" s="276"/>
      <c r="D690" s="53"/>
      <c r="E690" s="276"/>
      <c r="F690" s="276"/>
      <c r="G690" s="276"/>
    </row>
    <row r="691" spans="1:9" ht="45" hidden="1">
      <c r="A691" s="27" t="s">
        <v>1390</v>
      </c>
      <c r="B691" s="50" t="s">
        <v>1391</v>
      </c>
      <c r="C691" s="276"/>
      <c r="D691" s="53"/>
      <c r="E691" s="276"/>
      <c r="F691" s="276"/>
      <c r="G691" s="276"/>
    </row>
    <row r="692" spans="1:9" ht="90">
      <c r="A692" s="18" t="s">
        <v>1392</v>
      </c>
      <c r="B692" s="50" t="s">
        <v>2274</v>
      </c>
      <c r="C692" s="50" t="s">
        <v>1394</v>
      </c>
      <c r="D692" s="618">
        <v>2</v>
      </c>
      <c r="E692" s="28" t="s">
        <v>540</v>
      </c>
      <c r="F692" s="50" t="s">
        <v>1395</v>
      </c>
      <c r="G692" s="118"/>
    </row>
    <row r="693" spans="1:9" ht="90" hidden="1">
      <c r="A693" s="27" t="s">
        <v>1396</v>
      </c>
      <c r="B693" s="50" t="s">
        <v>1397</v>
      </c>
      <c r="C693" s="50"/>
      <c r="D693" s="53"/>
      <c r="E693" s="28"/>
      <c r="F693" s="50"/>
      <c r="G693" s="118"/>
    </row>
    <row r="694" spans="1:9" ht="30" hidden="1">
      <c r="A694" s="27" t="s">
        <v>1398</v>
      </c>
      <c r="B694" s="50" t="s">
        <v>1399</v>
      </c>
      <c r="C694" s="50"/>
      <c r="D694" s="53"/>
      <c r="E694" s="28"/>
      <c r="F694" s="50"/>
      <c r="G694" s="118"/>
    </row>
    <row r="695" spans="1:9" ht="45" hidden="1">
      <c r="A695" s="27" t="s">
        <v>1400</v>
      </c>
      <c r="B695" s="50" t="s">
        <v>1401</v>
      </c>
      <c r="C695" s="50"/>
      <c r="D695" s="53"/>
      <c r="E695" s="28"/>
      <c r="F695" s="50"/>
      <c r="G695" s="118"/>
    </row>
    <row r="696" spans="1:9" ht="60" hidden="1">
      <c r="A696" s="27" t="s">
        <v>1402</v>
      </c>
      <c r="B696" s="50" t="s">
        <v>1403</v>
      </c>
      <c r="C696" s="50"/>
      <c r="D696" s="53"/>
      <c r="E696" s="28"/>
      <c r="F696" s="50"/>
      <c r="G696" s="118"/>
    </row>
    <row r="697" spans="1:9" ht="18.75">
      <c r="A697" s="181"/>
      <c r="B697" s="1173" t="s">
        <v>2276</v>
      </c>
      <c r="C697" s="1173"/>
      <c r="D697" s="1173"/>
      <c r="E697" s="1173"/>
      <c r="F697" s="1173"/>
      <c r="G697" s="1174"/>
      <c r="H697" s="29">
        <f>H698+H706+H714+H725</f>
        <v>46</v>
      </c>
      <c r="I697" s="29">
        <f>I698+I706+I714+I725</f>
        <v>46</v>
      </c>
    </row>
    <row r="698" spans="1:9" ht="40.15" customHeight="1">
      <c r="A698" s="135" t="s">
        <v>2277</v>
      </c>
      <c r="B698" s="999" t="s">
        <v>6</v>
      </c>
      <c r="C698" s="999"/>
      <c r="D698" s="999"/>
      <c r="E698" s="999"/>
      <c r="F698" s="999"/>
      <c r="G698" s="999"/>
      <c r="H698" s="29">
        <f>SUM(D699:D705)</f>
        <v>12</v>
      </c>
      <c r="I698" s="29">
        <f>COUNT(D699:D705)*2</f>
        <v>12</v>
      </c>
    </row>
    <row r="699" spans="1:9" ht="45">
      <c r="A699" s="43" t="s">
        <v>2278</v>
      </c>
      <c r="B699" s="30" t="s">
        <v>1406</v>
      </c>
      <c r="C699" s="50" t="s">
        <v>6650</v>
      </c>
      <c r="D699" s="618">
        <v>2</v>
      </c>
      <c r="E699" s="22" t="s">
        <v>648</v>
      </c>
      <c r="F699" s="50" t="s">
        <v>3064</v>
      </c>
      <c r="G699" s="267"/>
    </row>
    <row r="700" spans="1:9" ht="30">
      <c r="A700" s="43"/>
      <c r="B700" s="30"/>
      <c r="C700" s="30" t="s">
        <v>6651</v>
      </c>
      <c r="D700" s="618">
        <v>2</v>
      </c>
      <c r="E700" s="22" t="s">
        <v>648</v>
      </c>
      <c r="F700" s="30"/>
      <c r="G700" s="267"/>
    </row>
    <row r="701" spans="1:9">
      <c r="A701" s="43"/>
      <c r="B701" s="30"/>
      <c r="C701" s="50" t="s">
        <v>6652</v>
      </c>
      <c r="D701" s="618">
        <v>2</v>
      </c>
      <c r="E701" s="22" t="s">
        <v>648</v>
      </c>
      <c r="F701" s="66"/>
      <c r="G701" s="267"/>
    </row>
    <row r="702" spans="1:9" ht="30">
      <c r="A702" s="43"/>
      <c r="B702" s="30"/>
      <c r="C702" s="50" t="s">
        <v>6653</v>
      </c>
      <c r="D702" s="618">
        <v>2</v>
      </c>
      <c r="E702" s="22"/>
      <c r="F702" s="66"/>
      <c r="G702" s="267"/>
    </row>
    <row r="703" spans="1:9">
      <c r="A703" s="43"/>
      <c r="B703" s="30"/>
      <c r="C703" s="50" t="s">
        <v>6654</v>
      </c>
      <c r="D703" s="618">
        <v>2</v>
      </c>
      <c r="E703" s="22"/>
      <c r="F703" s="66"/>
      <c r="G703" s="267"/>
    </row>
    <row r="704" spans="1:9">
      <c r="A704" s="43"/>
      <c r="B704" s="30"/>
      <c r="C704" s="50" t="s">
        <v>6647</v>
      </c>
      <c r="D704" s="618">
        <v>2</v>
      </c>
      <c r="E704" s="22"/>
      <c r="F704" s="66"/>
      <c r="G704" s="267"/>
    </row>
    <row r="705" spans="1:9" ht="45" hidden="1">
      <c r="A705" s="68" t="s">
        <v>2282</v>
      </c>
      <c r="B705" s="30" t="s">
        <v>2616</v>
      </c>
      <c r="C705" s="30"/>
      <c r="D705" s="53"/>
      <c r="E705" s="22"/>
      <c r="F705" s="66"/>
      <c r="G705" s="66"/>
    </row>
    <row r="706" spans="1:9" ht="18.75">
      <c r="A706" s="135" t="s">
        <v>2284</v>
      </c>
      <c r="B706" s="999" t="s">
        <v>4</v>
      </c>
      <c r="C706" s="999"/>
      <c r="D706" s="999"/>
      <c r="E706" s="999"/>
      <c r="F706" s="999"/>
      <c r="G706" s="999"/>
      <c r="H706" s="29">
        <f>SUM(D707:D713)</f>
        <v>12</v>
      </c>
      <c r="I706" s="29">
        <f>COUNT(D707:D713)*2</f>
        <v>12</v>
      </c>
    </row>
    <row r="707" spans="1:9" ht="45">
      <c r="A707" s="43" t="s">
        <v>2285</v>
      </c>
      <c r="B707" s="30" t="s">
        <v>1420</v>
      </c>
      <c r="C707" s="50" t="s">
        <v>6655</v>
      </c>
      <c r="D707" s="618">
        <v>2</v>
      </c>
      <c r="E707" s="22" t="s">
        <v>648</v>
      </c>
      <c r="F707" s="50" t="s">
        <v>3065</v>
      </c>
      <c r="G707" s="267"/>
    </row>
    <row r="708" spans="1:9" ht="29.25" customHeight="1">
      <c r="A708" s="43"/>
      <c r="B708" s="30"/>
      <c r="C708" s="50" t="s">
        <v>3066</v>
      </c>
      <c r="D708" s="618">
        <v>2</v>
      </c>
      <c r="E708" s="22" t="s">
        <v>648</v>
      </c>
      <c r="F708" s="66"/>
      <c r="G708" s="267"/>
    </row>
    <row r="709" spans="1:9" ht="29.25" customHeight="1">
      <c r="A709" s="43"/>
      <c r="B709" s="30"/>
      <c r="C709" s="50" t="s">
        <v>6656</v>
      </c>
      <c r="D709" s="618">
        <v>2</v>
      </c>
      <c r="E709" s="22"/>
      <c r="F709" s="66"/>
      <c r="G709" s="267"/>
    </row>
    <row r="710" spans="1:9" ht="20.25" customHeight="1">
      <c r="A710" s="43"/>
      <c r="B710" s="30"/>
      <c r="C710" s="30" t="s">
        <v>2617</v>
      </c>
      <c r="D710" s="618">
        <v>2</v>
      </c>
      <c r="E710" s="22" t="s">
        <v>648</v>
      </c>
      <c r="F710" s="66"/>
      <c r="G710" s="267"/>
    </row>
    <row r="711" spans="1:9" ht="29.25" customHeight="1">
      <c r="A711" s="43"/>
      <c r="B711" s="30"/>
      <c r="C711" s="30" t="s">
        <v>3067</v>
      </c>
      <c r="D711" s="618">
        <v>2</v>
      </c>
      <c r="E711" s="22" t="s">
        <v>648</v>
      </c>
      <c r="F711" s="66" t="s">
        <v>2619</v>
      </c>
      <c r="G711" s="267"/>
    </row>
    <row r="712" spans="1:9" ht="29.25" customHeight="1">
      <c r="A712" s="43"/>
      <c r="B712" s="30"/>
      <c r="C712" s="30" t="s">
        <v>6657</v>
      </c>
      <c r="D712" s="618">
        <v>2</v>
      </c>
      <c r="E712" s="22"/>
      <c r="F712" s="66"/>
      <c r="G712" s="267"/>
    </row>
    <row r="713" spans="1:9" ht="48" hidden="1" customHeight="1">
      <c r="A713" s="68" t="s">
        <v>1428</v>
      </c>
      <c r="B713" s="30" t="s">
        <v>2621</v>
      </c>
      <c r="C713" s="30"/>
      <c r="D713" s="53"/>
      <c r="E713" s="22"/>
      <c r="F713" s="66"/>
      <c r="G713" s="66"/>
    </row>
    <row r="714" spans="1:9" ht="18.75">
      <c r="A714" s="135" t="s">
        <v>2291</v>
      </c>
      <c r="B714" s="999" t="s">
        <v>2</v>
      </c>
      <c r="C714" s="999"/>
      <c r="D714" s="999"/>
      <c r="E714" s="999"/>
      <c r="F714" s="999"/>
      <c r="G714" s="999"/>
      <c r="H714" s="29">
        <f>SUM(D715:D724)</f>
        <v>18</v>
      </c>
      <c r="I714" s="29">
        <f>COUNT(D715:D724)*2</f>
        <v>18</v>
      </c>
    </row>
    <row r="715" spans="1:9" ht="45">
      <c r="A715" s="43" t="s">
        <v>2292</v>
      </c>
      <c r="B715" s="30" t="s">
        <v>1431</v>
      </c>
      <c r="C715" s="50" t="s">
        <v>6658</v>
      </c>
      <c r="D715" s="618">
        <v>2</v>
      </c>
      <c r="E715" s="22" t="s">
        <v>648</v>
      </c>
      <c r="F715" s="66"/>
      <c r="G715" s="267"/>
    </row>
    <row r="716" spans="1:9" ht="30">
      <c r="A716" s="43"/>
      <c r="B716" s="30"/>
      <c r="C716" s="50" t="s">
        <v>6659</v>
      </c>
      <c r="D716" s="618">
        <v>2</v>
      </c>
      <c r="E716" s="22" t="s">
        <v>648</v>
      </c>
      <c r="F716" s="66"/>
      <c r="G716" s="267"/>
    </row>
    <row r="717" spans="1:9">
      <c r="A717" s="43"/>
      <c r="B717" s="30"/>
      <c r="C717" s="50" t="s">
        <v>2792</v>
      </c>
      <c r="D717" s="618">
        <v>2</v>
      </c>
      <c r="E717" s="22"/>
      <c r="F717" s="66"/>
      <c r="G717" s="267"/>
    </row>
    <row r="718" spans="1:9" ht="45">
      <c r="A718" s="43"/>
      <c r="B718" s="30"/>
      <c r="C718" s="50" t="s">
        <v>6660</v>
      </c>
      <c r="D718" s="618">
        <v>2</v>
      </c>
      <c r="E718" s="22"/>
      <c r="F718" s="66"/>
      <c r="G718" s="267"/>
    </row>
    <row r="719" spans="1:9">
      <c r="A719" s="43"/>
      <c r="B719" s="30"/>
      <c r="C719" s="25" t="s">
        <v>3068</v>
      </c>
      <c r="D719" s="618">
        <v>2</v>
      </c>
      <c r="E719" s="22" t="s">
        <v>648</v>
      </c>
      <c r="F719" s="66"/>
      <c r="G719" s="267"/>
    </row>
    <row r="720" spans="1:9" ht="38.25" customHeight="1">
      <c r="A720" s="43"/>
      <c r="B720" s="30"/>
      <c r="C720" s="50" t="s">
        <v>3069</v>
      </c>
      <c r="D720" s="618">
        <v>2</v>
      </c>
      <c r="E720" s="22" t="s">
        <v>648</v>
      </c>
      <c r="F720" s="66"/>
      <c r="G720" s="267"/>
    </row>
    <row r="721" spans="1:10" ht="40.15" customHeight="1">
      <c r="A721" s="43"/>
      <c r="B721" s="30"/>
      <c r="C721" s="50" t="s">
        <v>3070</v>
      </c>
      <c r="D721" s="618">
        <v>2</v>
      </c>
      <c r="E721" s="22" t="s">
        <v>648</v>
      </c>
      <c r="F721" s="50" t="s">
        <v>3071</v>
      </c>
      <c r="G721" s="267"/>
    </row>
    <row r="722" spans="1:10" ht="40.15" customHeight="1">
      <c r="A722" s="43"/>
      <c r="B722" s="30"/>
      <c r="C722" s="50" t="s">
        <v>6661</v>
      </c>
      <c r="D722" s="618">
        <v>2</v>
      </c>
      <c r="E722" s="22"/>
      <c r="F722" s="50"/>
      <c r="G722" s="267"/>
    </row>
    <row r="723" spans="1:10" ht="40.15" customHeight="1">
      <c r="A723" s="43"/>
      <c r="B723" s="30"/>
      <c r="C723" s="50" t="s">
        <v>6662</v>
      </c>
      <c r="D723" s="618">
        <v>2</v>
      </c>
      <c r="E723" s="22"/>
      <c r="F723" s="50"/>
      <c r="G723" s="267"/>
    </row>
    <row r="724" spans="1:10" ht="45.75" hidden="1" customHeight="1">
      <c r="A724" s="68" t="s">
        <v>1435</v>
      </c>
      <c r="B724" s="30" t="s">
        <v>2627</v>
      </c>
      <c r="C724" s="50"/>
      <c r="D724" s="53"/>
      <c r="E724" s="22"/>
      <c r="F724" s="66"/>
      <c r="G724" s="66"/>
    </row>
    <row r="725" spans="1:10" ht="40.15" customHeight="1">
      <c r="A725" s="135" t="s">
        <v>2308</v>
      </c>
      <c r="B725" s="989" t="s">
        <v>0</v>
      </c>
      <c r="C725" s="997"/>
      <c r="D725" s="997"/>
      <c r="E725" s="997"/>
      <c r="F725" s="997"/>
      <c r="G725" s="998"/>
      <c r="H725" s="29">
        <f>SUM(D726:D728)</f>
        <v>4</v>
      </c>
      <c r="I725" s="29">
        <f>COUNT(D726:D728)*2</f>
        <v>4</v>
      </c>
    </row>
    <row r="726" spans="1:10" ht="30">
      <c r="A726" s="43" t="s">
        <v>2310</v>
      </c>
      <c r="B726" s="30" t="s">
        <v>1438</v>
      </c>
      <c r="C726" s="30" t="s">
        <v>2628</v>
      </c>
      <c r="D726" s="618">
        <v>2</v>
      </c>
      <c r="E726" s="22" t="s">
        <v>648</v>
      </c>
      <c r="F726" s="66"/>
      <c r="G726" s="302"/>
    </row>
    <row r="727" spans="1:10">
      <c r="A727" s="43"/>
      <c r="B727" s="30"/>
      <c r="C727" s="30" t="s">
        <v>6649</v>
      </c>
      <c r="D727" s="618">
        <v>2</v>
      </c>
      <c r="E727" s="22"/>
      <c r="F727" s="66"/>
      <c r="G727" s="302"/>
    </row>
    <row r="728" spans="1:10" ht="52.5" hidden="1" customHeight="1">
      <c r="A728" s="68" t="s">
        <v>1443</v>
      </c>
      <c r="B728" s="30" t="s">
        <v>2631</v>
      </c>
      <c r="C728" s="30"/>
      <c r="D728" s="53"/>
      <c r="E728" s="22"/>
      <c r="F728" s="66"/>
      <c r="G728" s="66"/>
    </row>
    <row r="729" spans="1:10" ht="35.25" customHeight="1">
      <c r="A729" s="322"/>
      <c r="B729" s="202"/>
      <c r="C729" s="202"/>
      <c r="D729" s="685"/>
      <c r="E729" s="323"/>
      <c r="F729" s="323"/>
      <c r="G729" s="323"/>
    </row>
    <row r="730" spans="1:10" ht="35.25" customHeight="1">
      <c r="A730" s="755"/>
      <c r="B730" s="718"/>
      <c r="C730" s="718"/>
      <c r="D730" s="760"/>
      <c r="E730" s="756"/>
      <c r="F730" s="756"/>
      <c r="G730" s="323"/>
    </row>
    <row r="731" spans="1:10" s="37" customFormat="1">
      <c r="A731" s="717"/>
      <c r="B731" s="101" t="s">
        <v>1446</v>
      </c>
      <c r="C731" s="101" t="s">
        <v>2316</v>
      </c>
      <c r="D731" s="738" t="s">
        <v>1448</v>
      </c>
      <c r="E731" s="101"/>
      <c r="F731" s="101">
        <f>H2</f>
        <v>6</v>
      </c>
      <c r="G731" s="99"/>
      <c r="H731" s="29"/>
      <c r="I731" s="29"/>
      <c r="J731" s="99"/>
    </row>
    <row r="732" spans="1:10" s="37" customFormat="1">
      <c r="A732" s="717" t="s">
        <v>176</v>
      </c>
      <c r="B732" s="101">
        <f>IF(F731=0,0,H42)</f>
        <v>26</v>
      </c>
      <c r="C732" s="101">
        <f>IF(F731=0,0,I42)</f>
        <v>26</v>
      </c>
      <c r="D732" s="754">
        <f>IF(D740=0,0,B732/C732)</f>
        <v>1</v>
      </c>
      <c r="E732" s="101"/>
      <c r="F732" s="101"/>
      <c r="G732" s="99"/>
      <c r="H732" s="29"/>
      <c r="I732" s="29"/>
      <c r="J732" s="99"/>
    </row>
    <row r="733" spans="1:10" s="37" customFormat="1">
      <c r="A733" s="717" t="s">
        <v>178</v>
      </c>
      <c r="B733" s="101">
        <f>IF(F731=0,0,H103)</f>
        <v>64</v>
      </c>
      <c r="C733" s="101">
        <f>IF(F731=0,0,I103)</f>
        <v>64</v>
      </c>
      <c r="D733" s="754">
        <f>IF(D740=0,0,B733/C733)</f>
        <v>1</v>
      </c>
      <c r="E733" s="101"/>
      <c r="F733" s="101"/>
      <c r="G733" s="99"/>
      <c r="H733" s="29"/>
      <c r="I733" s="29"/>
      <c r="J733" s="99"/>
    </row>
    <row r="734" spans="1:10" s="37" customFormat="1">
      <c r="A734" s="717" t="s">
        <v>180</v>
      </c>
      <c r="B734" s="101">
        <f>IF(F731=0,0,H164)</f>
        <v>170</v>
      </c>
      <c r="C734" s="101">
        <f>IF(F731=0,0,I164)</f>
        <v>170</v>
      </c>
      <c r="D734" s="754">
        <f>IF(D740=0,0,B734/C734)</f>
        <v>1</v>
      </c>
      <c r="E734" s="101"/>
      <c r="F734" s="101"/>
      <c r="G734" s="99"/>
      <c r="H734" s="29"/>
      <c r="I734" s="29"/>
      <c r="J734" s="99"/>
    </row>
    <row r="735" spans="1:10" s="37" customFormat="1">
      <c r="A735" s="717" t="s">
        <v>182</v>
      </c>
      <c r="B735" s="716">
        <f>IF(F731=0,0,H266)</f>
        <v>124</v>
      </c>
      <c r="C735" s="716">
        <f>IF(F731=0,0,I266)</f>
        <v>124</v>
      </c>
      <c r="D735" s="754">
        <f>IF(D740=0,0,B735/C735)</f>
        <v>1</v>
      </c>
      <c r="E735" s="101"/>
      <c r="F735" s="101"/>
      <c r="G735" s="99"/>
      <c r="H735" s="29"/>
      <c r="I735" s="29"/>
      <c r="J735" s="99"/>
    </row>
    <row r="736" spans="1:10" s="37" customFormat="1">
      <c r="A736" s="717" t="s">
        <v>184</v>
      </c>
      <c r="B736" s="716">
        <f>IF(F731=0,0,H354)</f>
        <v>204</v>
      </c>
      <c r="C736" s="716">
        <f>IF(F731=0,0,I354)</f>
        <v>204</v>
      </c>
      <c r="D736" s="754">
        <f>IF(D740=0,0,B736/C736)</f>
        <v>1</v>
      </c>
      <c r="E736" s="101"/>
      <c r="F736" s="101"/>
      <c r="G736" s="99"/>
      <c r="H736" s="29"/>
      <c r="I736" s="29"/>
      <c r="J736" s="99"/>
    </row>
    <row r="737" spans="1:10" s="37" customFormat="1">
      <c r="A737" s="717" t="s">
        <v>186</v>
      </c>
      <c r="B737" s="716">
        <f>IF(F731=0,0,H552)</f>
        <v>144</v>
      </c>
      <c r="C737" s="716">
        <f>IF(F731=0,0,I552)</f>
        <v>144</v>
      </c>
      <c r="D737" s="754">
        <f>IF(D740=0,0,B737/C737)</f>
        <v>1</v>
      </c>
      <c r="E737" s="101"/>
      <c r="F737" s="101"/>
      <c r="G737" s="99"/>
      <c r="H737" s="29"/>
      <c r="I737" s="29"/>
      <c r="J737" s="99"/>
    </row>
    <row r="738" spans="1:10" s="37" customFormat="1">
      <c r="A738" s="717" t="s">
        <v>187</v>
      </c>
      <c r="B738" s="716">
        <f>IF(F731=0,0,H632)</f>
        <v>62</v>
      </c>
      <c r="C738" s="716">
        <f>IF(F731=0,0,I632)</f>
        <v>62</v>
      </c>
      <c r="D738" s="754">
        <f>IF(D740=0,0,B738/C738)</f>
        <v>1</v>
      </c>
      <c r="E738" s="101"/>
      <c r="F738" s="101"/>
      <c r="G738" s="99"/>
      <c r="H738" s="29"/>
      <c r="I738" s="29"/>
      <c r="J738" s="99"/>
    </row>
    <row r="739" spans="1:10" s="37" customFormat="1">
      <c r="A739" s="717" t="s">
        <v>189</v>
      </c>
      <c r="B739" s="716">
        <f>IF(F731=0,0,H697)</f>
        <v>46</v>
      </c>
      <c r="C739" s="716">
        <f>IF(F731=0,0,I697)</f>
        <v>46</v>
      </c>
      <c r="D739" s="754">
        <f>IF(D740=0,0,B739/C739)</f>
        <v>1</v>
      </c>
      <c r="E739" s="101"/>
      <c r="F739" s="101"/>
      <c r="G739" s="99"/>
      <c r="H739" s="29"/>
      <c r="I739" s="29"/>
      <c r="J739" s="99"/>
    </row>
    <row r="740" spans="1:10" s="37" customFormat="1">
      <c r="A740" s="717" t="s">
        <v>1449</v>
      </c>
      <c r="B740" s="101">
        <f>IF(H2=0,0,SUM(B732:B739))</f>
        <v>840</v>
      </c>
      <c r="C740" s="101">
        <f>IF(H2=0,0,SUM(C732:C739))</f>
        <v>840</v>
      </c>
      <c r="D740" s="754">
        <f>IF(H2=0,0,B740/C740)</f>
        <v>1</v>
      </c>
      <c r="E740" s="101"/>
      <c r="F740" s="101"/>
      <c r="G740" s="99"/>
      <c r="H740" s="29"/>
      <c r="I740" s="29"/>
      <c r="J740" s="99"/>
    </row>
    <row r="741" spans="1:10" s="37" customFormat="1">
      <c r="A741" s="717"/>
      <c r="B741" s="101"/>
      <c r="C741" s="101"/>
      <c r="D741" s="754"/>
      <c r="E741" s="101"/>
      <c r="F741" s="101"/>
      <c r="G741" s="99"/>
      <c r="H741" s="29"/>
      <c r="I741" s="29"/>
      <c r="J741" s="99"/>
    </row>
    <row r="742" spans="1:10" s="37" customFormat="1">
      <c r="A742" s="717">
        <v>0</v>
      </c>
      <c r="B742" s="101"/>
      <c r="C742" s="101"/>
      <c r="D742" s="738"/>
      <c r="E742" s="101"/>
      <c r="F742" s="101"/>
      <c r="G742" s="99"/>
      <c r="H742" s="29"/>
      <c r="I742" s="29"/>
      <c r="J742" s="99"/>
    </row>
    <row r="743" spans="1:10" s="37" customFormat="1">
      <c r="A743" s="717">
        <v>1</v>
      </c>
      <c r="B743" s="101"/>
      <c r="C743" s="101"/>
      <c r="D743" s="738"/>
      <c r="E743" s="101"/>
      <c r="F743" s="101"/>
      <c r="G743" s="99"/>
      <c r="H743" s="29"/>
      <c r="I743" s="29"/>
      <c r="J743" s="99"/>
    </row>
    <row r="744" spans="1:10" s="37" customFormat="1">
      <c r="A744" s="717">
        <v>2</v>
      </c>
      <c r="B744" s="101"/>
      <c r="C744" s="101"/>
      <c r="D744" s="738"/>
      <c r="E744" s="101"/>
      <c r="F744" s="101"/>
      <c r="G744" s="99"/>
      <c r="H744" s="29"/>
      <c r="I744" s="29"/>
      <c r="J744" s="99"/>
    </row>
    <row r="745" spans="1:10">
      <c r="A745" s="203"/>
      <c r="B745" s="29"/>
      <c r="C745" s="29"/>
      <c r="D745" s="640"/>
      <c r="E745" s="29"/>
      <c r="F745" s="29"/>
      <c r="G745" s="99"/>
    </row>
    <row r="746" spans="1:10">
      <c r="A746" s="324"/>
      <c r="B746" s="99"/>
      <c r="C746" s="99"/>
      <c r="D746" s="631"/>
      <c r="E746" s="99"/>
      <c r="F746" s="99"/>
      <c r="G746" s="99"/>
    </row>
    <row r="747" spans="1:10">
      <c r="A747" s="203"/>
      <c r="B747" s="29"/>
      <c r="C747" s="29"/>
      <c r="D747" s="640"/>
      <c r="E747" s="29"/>
      <c r="F747" s="29"/>
      <c r="G747" s="99"/>
    </row>
    <row r="748" spans="1:10">
      <c r="A748" s="205"/>
      <c r="B748" s="37"/>
      <c r="C748" s="37"/>
      <c r="D748" s="637"/>
      <c r="F748" s="37"/>
      <c r="G748" s="37"/>
    </row>
    <row r="749" spans="1:10">
      <c r="A749" s="205"/>
      <c r="B749" s="37"/>
      <c r="C749" s="37"/>
      <c r="D749" s="637"/>
      <c r="F749" s="37"/>
      <c r="G749" s="37"/>
    </row>
    <row r="750" spans="1:10">
      <c r="A750" s="205"/>
      <c r="B750" s="37"/>
      <c r="C750" s="37"/>
      <c r="D750" s="637"/>
      <c r="F750" s="37"/>
      <c r="G750" s="37"/>
    </row>
    <row r="751" spans="1:10">
      <c r="A751" s="205"/>
      <c r="B751" s="37"/>
      <c r="C751" s="37"/>
      <c r="D751" s="637"/>
      <c r="F751" s="37"/>
      <c r="G751" s="37"/>
    </row>
    <row r="752" spans="1:10">
      <c r="A752" s="205"/>
      <c r="B752" s="37"/>
      <c r="C752" s="37"/>
      <c r="D752" s="637"/>
      <c r="F752" s="37"/>
      <c r="G752" s="37"/>
    </row>
  </sheetData>
  <sheetProtection sheet="1" objects="1" scenarios="1"/>
  <protectedRanges>
    <protectedRange sqref="D90" name="Range5"/>
    <protectedRange sqref="G249:G264" name="Range3"/>
    <protectedRange sqref="D624:D627" name="Range1_4"/>
    <protectedRange sqref="D249:D264" name="Range2"/>
    <protectedRange sqref="D623" name="Range4"/>
  </protectedRanges>
  <autoFilter ref="A41:G728">
    <filterColumn colId="0">
      <colorFilter dxfId="16"/>
    </filterColumn>
  </autoFilter>
  <mergeCells count="124">
    <mergeCell ref="B698:G698"/>
    <mergeCell ref="B706:G706"/>
    <mergeCell ref="B714:G714"/>
    <mergeCell ref="B725:G725"/>
    <mergeCell ref="B661:G661"/>
    <mergeCell ref="B667:G667"/>
    <mergeCell ref="B675:G675"/>
    <mergeCell ref="B679:G679"/>
    <mergeCell ref="B686:G686"/>
    <mergeCell ref="B697:G697"/>
    <mergeCell ref="B632:G632"/>
    <mergeCell ref="B633:G633"/>
    <mergeCell ref="B636:G636"/>
    <mergeCell ref="B640:G640"/>
    <mergeCell ref="B644:G644"/>
    <mergeCell ref="B657:G657"/>
    <mergeCell ref="B553:G553"/>
    <mergeCell ref="B561:G561"/>
    <mergeCell ref="B574:G574"/>
    <mergeCell ref="B583:G583"/>
    <mergeCell ref="B598:G598"/>
    <mergeCell ref="B616:G616"/>
    <mergeCell ref="B510:G510"/>
    <mergeCell ref="B517:G517"/>
    <mergeCell ref="B528:G528"/>
    <mergeCell ref="B535:G535"/>
    <mergeCell ref="B541:G541"/>
    <mergeCell ref="B552:F552"/>
    <mergeCell ref="B458:G458"/>
    <mergeCell ref="B473:G473"/>
    <mergeCell ref="B477:G477"/>
    <mergeCell ref="B482:G482"/>
    <mergeCell ref="B491:G491"/>
    <mergeCell ref="B498:G498"/>
    <mergeCell ref="B540:G540"/>
    <mergeCell ref="B490:G490"/>
    <mergeCell ref="B402:G402"/>
    <mergeCell ref="B416:G416"/>
    <mergeCell ref="B425:G425"/>
    <mergeCell ref="B437:G437"/>
    <mergeCell ref="B441:G441"/>
    <mergeCell ref="B454:G454"/>
    <mergeCell ref="B355:G355"/>
    <mergeCell ref="B364:G364"/>
    <mergeCell ref="B373:G373"/>
    <mergeCell ref="B383:G383"/>
    <mergeCell ref="B393:G393"/>
    <mergeCell ref="B396:G396"/>
    <mergeCell ref="B336:G336"/>
    <mergeCell ref="B339:G339"/>
    <mergeCell ref="B342:G342"/>
    <mergeCell ref="B346:G346"/>
    <mergeCell ref="B351:G351"/>
    <mergeCell ref="B354:G354"/>
    <mergeCell ref="B276:G276"/>
    <mergeCell ref="B293:G293"/>
    <mergeCell ref="B307:G307"/>
    <mergeCell ref="B320:G320"/>
    <mergeCell ref="B326:G326"/>
    <mergeCell ref="B331:G331"/>
    <mergeCell ref="B207:G207"/>
    <mergeCell ref="B215:G215"/>
    <mergeCell ref="B223:G223"/>
    <mergeCell ref="B235:G235"/>
    <mergeCell ref="B266:G266"/>
    <mergeCell ref="B267:G267"/>
    <mergeCell ref="B125:G125"/>
    <mergeCell ref="B130:G130"/>
    <mergeCell ref="B137:G137"/>
    <mergeCell ref="B164:G164"/>
    <mergeCell ref="B165:G165"/>
    <mergeCell ref="B192:G192"/>
    <mergeCell ref="B151:G151"/>
    <mergeCell ref="B248:G248"/>
    <mergeCell ref="B78:G78"/>
    <mergeCell ref="B91:G91"/>
    <mergeCell ref="B100:G100"/>
    <mergeCell ref="B103:G103"/>
    <mergeCell ref="B104:G104"/>
    <mergeCell ref="B119:G119"/>
    <mergeCell ref="B37:I37"/>
    <mergeCell ref="A38:I40"/>
    <mergeCell ref="B42:G42"/>
    <mergeCell ref="B43:G43"/>
    <mergeCell ref="B62:G62"/>
    <mergeCell ref="B74:G74"/>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8">
    <dataValidation type="list" allowBlank="1" showInputMessage="1" showErrorMessage="1" sqref="D697:D698 D706 D714">
      <formula1>$A$695:$A$697</formula1>
    </dataValidation>
    <dataValidation type="list" allowBlank="1" showInputMessage="1" showErrorMessage="1" sqref="D680:D685 D687:D696 D699:D705 D707:D713 D741:D1048576 D249:D489 D100:D150 D645:D666 D41:D98 D715:D731 D157:D247 D491:D498 D510:D539 D541:D643 D668:D678">
      <formula1>$A$742:$A$744</formula1>
    </dataValidation>
    <dataValidation type="list" allowBlank="1" showInputMessage="1" showErrorMessage="1" sqref="D667">
      <formula1>$A$672:$A$673</formula1>
    </dataValidation>
    <dataValidation type="list" allowBlank="1" showInputMessage="1" showErrorMessage="1" sqref="D99">
      <formula1>$A$883:$A$885</formula1>
    </dataValidation>
    <dataValidation type="list" allowBlank="1" showInputMessage="1" showErrorMessage="1" sqref="D152:D156">
      <formula1>$A$847:$A$849</formula1>
    </dataValidation>
    <dataValidation type="list" allowBlank="1" showInputMessage="1" showErrorMessage="1" sqref="D490">
      <formula1>$A$794:$A$796</formula1>
    </dataValidation>
    <dataValidation type="list" allowBlank="1" showInputMessage="1" showErrorMessage="1" sqref="D499:D509">
      <formula1>$A$768:$A$770</formula1>
    </dataValidation>
    <dataValidation type="list" allowBlank="1" showInputMessage="1" showErrorMessage="1" sqref="D540">
      <formula1>$A$795:$A$797</formula1>
    </dataValidation>
  </dataValidations>
  <pageMargins left="0.70866141732283472" right="0.70866141732283472" top="0.74803149606299213" bottom="0.74803149606299213" header="0.31496062992125984" footer="0.31496062992125984"/>
  <pageSetup paperSize="9" scale="46" orientation="portrait" r:id="rId1"/>
  <headerFooter>
    <oddHeader>&amp;LChecklist No. 6&amp;CSNCU&amp;RVersion - NHSRC /3.0</oddHeader>
    <oddFooter>Page &amp;P</oddFooter>
  </headerFooter>
  <rowBreaks count="1" manualBreakCount="1">
    <brk id="673" max="8" man="1"/>
  </rowBreaks>
</worksheet>
</file>

<file path=xl/worksheets/sheet8.xml><?xml version="1.0" encoding="utf-8"?>
<worksheet xmlns="http://schemas.openxmlformats.org/spreadsheetml/2006/main" xmlns:r="http://schemas.openxmlformats.org/officeDocument/2006/relationships">
  <sheetPr filterMode="1">
    <tabColor rgb="FF00B050"/>
  </sheetPr>
  <dimension ref="A1:J720"/>
  <sheetViews>
    <sheetView tabSelected="1" view="pageBreakPreview" topLeftCell="A654" zoomScale="60" zoomScaleNormal="70" zoomScalePageLayoutView="70" workbookViewId="0">
      <selection activeCell="A654" sqref="A1:XFD1048576"/>
    </sheetView>
  </sheetViews>
  <sheetFormatPr defaultColWidth="9.140625" defaultRowHeight="18.75"/>
  <cols>
    <col min="1" max="1" width="23.7109375" style="381" customWidth="1"/>
    <col min="2" max="2" width="36.7109375" style="382" customWidth="1"/>
    <col min="3" max="3" width="30.28515625" style="7" customWidth="1"/>
    <col min="4" max="4" width="17.42578125" style="393" customWidth="1"/>
    <col min="5" max="5" width="10.85546875" style="37" customWidth="1"/>
    <col min="6" max="6" width="28.7109375" style="7" customWidth="1"/>
    <col min="7" max="7" width="27.140625" style="7" customWidth="1"/>
    <col min="8" max="8" width="5.7109375" style="29" customWidth="1"/>
    <col min="9" max="9" width="13.140625" style="29" customWidth="1"/>
    <col min="10" max="10" width="9.140625" style="99"/>
    <col min="11" max="16384" width="9.140625" style="7"/>
  </cols>
  <sheetData>
    <row r="1" spans="1:9" ht="33.75">
      <c r="A1" s="941" t="s">
        <v>162</v>
      </c>
      <c r="B1" s="941"/>
      <c r="C1" s="941"/>
      <c r="D1" s="941"/>
      <c r="E1" s="941"/>
      <c r="F1" s="941"/>
      <c r="G1" s="1112" t="s">
        <v>7017</v>
      </c>
      <c r="H1" s="1113"/>
      <c r="I1" s="1114"/>
    </row>
    <row r="2" spans="1:9" ht="33.75">
      <c r="A2" s="857" t="s">
        <v>3565</v>
      </c>
      <c r="B2" s="858"/>
      <c r="C2" s="858"/>
      <c r="D2" s="858"/>
      <c r="E2" s="858"/>
      <c r="F2" s="858"/>
      <c r="G2" s="858"/>
      <c r="H2" s="964">
        <v>7</v>
      </c>
      <c r="I2" s="965"/>
    </row>
    <row r="3" spans="1:9" ht="28.5">
      <c r="A3" s="895" t="s">
        <v>166</v>
      </c>
      <c r="B3" s="895"/>
      <c r="C3" s="895"/>
      <c r="D3" s="895"/>
      <c r="E3" s="895"/>
      <c r="F3" s="895"/>
      <c r="G3" s="895"/>
      <c r="H3" s="966"/>
      <c r="I3" s="966"/>
    </row>
    <row r="4" spans="1:9" ht="28.5">
      <c r="A4" s="967" t="s">
        <v>167</v>
      </c>
      <c r="B4" s="967"/>
      <c r="C4" s="885"/>
      <c r="D4" s="885"/>
      <c r="E4" s="885"/>
      <c r="F4" s="8" t="s">
        <v>168</v>
      </c>
      <c r="G4" s="885"/>
      <c r="H4" s="963"/>
      <c r="I4" s="963"/>
    </row>
    <row r="5" spans="1:9" ht="28.5">
      <c r="A5" s="881" t="s">
        <v>169</v>
      </c>
      <c r="B5" s="882"/>
      <c r="C5" s="883"/>
      <c r="D5" s="883"/>
      <c r="E5" s="883"/>
      <c r="F5" s="9" t="s">
        <v>170</v>
      </c>
      <c r="G5" s="885"/>
      <c r="H5" s="963"/>
      <c r="I5" s="963"/>
    </row>
    <row r="6" spans="1:9" ht="42">
      <c r="A6" s="887" t="s">
        <v>171</v>
      </c>
      <c r="B6" s="887"/>
      <c r="C6" s="888"/>
      <c r="D6" s="888"/>
      <c r="E6" s="888"/>
      <c r="F6" s="9" t="s">
        <v>172</v>
      </c>
      <c r="G6" s="885"/>
      <c r="H6" s="963"/>
      <c r="I6" s="963"/>
    </row>
    <row r="7" spans="1:9" ht="33.75">
      <c r="A7" s="1127" t="s">
        <v>3566</v>
      </c>
      <c r="B7" s="1128"/>
      <c r="C7" s="1128"/>
      <c r="D7" s="1128"/>
      <c r="E7" s="1128"/>
      <c r="F7" s="1128"/>
      <c r="G7" s="1128"/>
      <c r="H7" s="1128"/>
      <c r="I7" s="1128"/>
    </row>
    <row r="8" spans="1:9" ht="33.6" customHeight="1">
      <c r="A8" s="1159" t="s">
        <v>174</v>
      </c>
      <c r="B8" s="1159"/>
      <c r="C8" s="1160"/>
      <c r="D8" s="948" t="s">
        <v>3567</v>
      </c>
      <c r="E8" s="948"/>
      <c r="F8" s="948"/>
      <c r="G8" s="948"/>
      <c r="H8" s="949"/>
      <c r="I8" s="949"/>
    </row>
    <row r="9" spans="1:9" ht="33.6" customHeight="1">
      <c r="A9" s="103" t="s">
        <v>176</v>
      </c>
      <c r="B9" s="283" t="s">
        <v>177</v>
      </c>
      <c r="C9" s="284">
        <f>'NRC '!D704</f>
        <v>1</v>
      </c>
      <c r="D9" s="951">
        <f>D712</f>
        <v>1</v>
      </c>
      <c r="E9" s="952"/>
      <c r="F9" s="952"/>
      <c r="G9" s="952"/>
      <c r="H9" s="953"/>
      <c r="I9" s="954"/>
    </row>
    <row r="10" spans="1:9" ht="33.6" customHeight="1">
      <c r="A10" s="103" t="s">
        <v>178</v>
      </c>
      <c r="B10" s="283" t="s">
        <v>179</v>
      </c>
      <c r="C10" s="284">
        <f>'NRC '!D705</f>
        <v>1</v>
      </c>
      <c r="D10" s="955"/>
      <c r="E10" s="956"/>
      <c r="F10" s="956"/>
      <c r="G10" s="956"/>
      <c r="H10" s="957"/>
      <c r="I10" s="958"/>
    </row>
    <row r="11" spans="1:9" ht="33.6" customHeight="1">
      <c r="A11" s="103" t="s">
        <v>180</v>
      </c>
      <c r="B11" s="283" t="s">
        <v>181</v>
      </c>
      <c r="C11" s="284">
        <f>'NRC '!D706</f>
        <v>1</v>
      </c>
      <c r="D11" s="955"/>
      <c r="E11" s="956"/>
      <c r="F11" s="956"/>
      <c r="G11" s="956"/>
      <c r="H11" s="957"/>
      <c r="I11" s="958"/>
    </row>
    <row r="12" spans="1:9" ht="33.6" customHeight="1">
      <c r="A12" s="103" t="s">
        <v>182</v>
      </c>
      <c r="B12" s="283" t="s">
        <v>183</v>
      </c>
      <c r="C12" s="284">
        <f>'NRC '!D707</f>
        <v>1</v>
      </c>
      <c r="D12" s="955"/>
      <c r="E12" s="956"/>
      <c r="F12" s="956"/>
      <c r="G12" s="956"/>
      <c r="H12" s="957"/>
      <c r="I12" s="958"/>
    </row>
    <row r="13" spans="1:9" ht="33.6" customHeight="1">
      <c r="A13" s="103" t="s">
        <v>184</v>
      </c>
      <c r="B13" s="283" t="s">
        <v>185</v>
      </c>
      <c r="C13" s="284">
        <f>'NRC '!D708</f>
        <v>1</v>
      </c>
      <c r="D13" s="955"/>
      <c r="E13" s="956"/>
      <c r="F13" s="956"/>
      <c r="G13" s="956"/>
      <c r="H13" s="957"/>
      <c r="I13" s="958"/>
    </row>
    <row r="14" spans="1:9" ht="33.6" customHeight="1">
      <c r="A14" s="103" t="s">
        <v>186</v>
      </c>
      <c r="B14" s="283" t="s">
        <v>146</v>
      </c>
      <c r="C14" s="284">
        <f>'NRC '!D709</f>
        <v>1</v>
      </c>
      <c r="D14" s="955"/>
      <c r="E14" s="956"/>
      <c r="F14" s="956"/>
      <c r="G14" s="956"/>
      <c r="H14" s="957"/>
      <c r="I14" s="958"/>
    </row>
    <row r="15" spans="1:9" ht="33.6" customHeight="1">
      <c r="A15" s="103" t="s">
        <v>187</v>
      </c>
      <c r="B15" s="283" t="s">
        <v>1454</v>
      </c>
      <c r="C15" s="284">
        <f>'NRC '!D710</f>
        <v>1</v>
      </c>
      <c r="D15" s="955"/>
      <c r="E15" s="956"/>
      <c r="F15" s="956"/>
      <c r="G15" s="956"/>
      <c r="H15" s="957"/>
      <c r="I15" s="958"/>
    </row>
    <row r="16" spans="1:9" ht="33.6" customHeight="1">
      <c r="A16" s="103" t="s">
        <v>189</v>
      </c>
      <c r="B16" s="283" t="s">
        <v>190</v>
      </c>
      <c r="C16" s="284">
        <f>'NRC '!D711</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909"/>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973"/>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909"/>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981"/>
      <c r="E36" s="981"/>
      <c r="F36" s="981"/>
      <c r="G36" s="981"/>
      <c r="H36" s="982"/>
      <c r="I36" s="983"/>
    </row>
    <row r="37" spans="1:9" ht="33.6" customHeight="1">
      <c r="A37" s="12"/>
      <c r="B37" s="903" t="s">
        <v>195</v>
      </c>
      <c r="C37" s="903"/>
      <c r="D37" s="903"/>
      <c r="E37" s="903"/>
      <c r="F37" s="903"/>
      <c r="G37" s="903"/>
      <c r="H37" s="1135"/>
      <c r="I37" s="1135"/>
    </row>
    <row r="38" spans="1:9" ht="33.6" customHeight="1">
      <c r="A38" s="1136"/>
      <c r="B38" s="1137"/>
      <c r="C38" s="1137"/>
      <c r="D38" s="1137"/>
      <c r="E38" s="1137"/>
      <c r="F38" s="1137"/>
      <c r="G38" s="1137"/>
      <c r="H38" s="1138"/>
      <c r="I38" s="1138"/>
    </row>
    <row r="39" spans="1:9" ht="33.6" customHeight="1">
      <c r="A39" s="1139"/>
      <c r="B39" s="1140"/>
      <c r="C39" s="1140"/>
      <c r="D39" s="1140"/>
      <c r="E39" s="1140"/>
      <c r="F39" s="1140"/>
      <c r="G39" s="1140"/>
      <c r="H39" s="1141"/>
      <c r="I39" s="1141"/>
    </row>
    <row r="40" spans="1:9" ht="33.6" customHeight="1">
      <c r="A40" s="1139"/>
      <c r="B40" s="1140"/>
      <c r="C40" s="1140"/>
      <c r="D40" s="1140"/>
      <c r="E40" s="1140"/>
      <c r="F40" s="1140"/>
      <c r="G40" s="1140"/>
      <c r="H40" s="1141"/>
      <c r="I40" s="1141"/>
    </row>
    <row r="41" spans="1:9" ht="26.25">
      <c r="A41" s="1066" t="s">
        <v>3568</v>
      </c>
      <c r="B41" s="1069"/>
      <c r="C41" s="1069"/>
      <c r="D41" s="1069"/>
      <c r="E41" s="1069"/>
      <c r="F41" s="1069"/>
      <c r="G41" s="1155"/>
    </row>
    <row r="42" spans="1:9" ht="30">
      <c r="A42" s="356" t="s">
        <v>3569</v>
      </c>
      <c r="B42" s="356" t="s">
        <v>3570</v>
      </c>
      <c r="C42" s="285" t="s">
        <v>1457</v>
      </c>
      <c r="D42" s="210" t="s">
        <v>2801</v>
      </c>
      <c r="E42" s="211" t="s">
        <v>2802</v>
      </c>
      <c r="F42" s="285" t="s">
        <v>2326</v>
      </c>
      <c r="G42" s="285" t="s">
        <v>2327</v>
      </c>
    </row>
    <row r="43" spans="1:9" ht="26.25" customHeight="1">
      <c r="A43" s="286"/>
      <c r="B43" s="995" t="s">
        <v>204</v>
      </c>
      <c r="C43" s="995"/>
      <c r="D43" s="995"/>
      <c r="E43" s="995"/>
      <c r="F43" s="995"/>
      <c r="G43" s="995"/>
      <c r="H43" s="29">
        <f>H44+H63+H78+H95+H82+H104</f>
        <v>28</v>
      </c>
      <c r="I43" s="29">
        <f>I44+I63+I78+I95+I82+I104</f>
        <v>28</v>
      </c>
    </row>
    <row r="44" spans="1:9">
      <c r="A44" s="357" t="s">
        <v>1459</v>
      </c>
      <c r="B44" s="1156" t="s">
        <v>142</v>
      </c>
      <c r="C44" s="1087"/>
      <c r="D44" s="1087"/>
      <c r="E44" s="1087"/>
      <c r="F44" s="1087"/>
      <c r="G44" s="1157"/>
      <c r="H44" s="29">
        <f>SUM(D45:D62)</f>
        <v>4</v>
      </c>
      <c r="I44" s="29">
        <f>COUNT(D45:D62)*2</f>
        <v>4</v>
      </c>
    </row>
    <row r="45" spans="1:9" ht="31.5" hidden="1">
      <c r="A45" s="27" t="s">
        <v>1461</v>
      </c>
      <c r="B45" s="114" t="s">
        <v>2803</v>
      </c>
      <c r="C45" s="26"/>
      <c r="D45" s="537"/>
      <c r="E45" s="28"/>
      <c r="F45" s="26"/>
      <c r="G45" s="26"/>
      <c r="H45" s="99"/>
      <c r="I45" s="99"/>
    </row>
    <row r="46" spans="1:9" ht="31.5" hidden="1">
      <c r="A46" s="27" t="s">
        <v>1462</v>
      </c>
      <c r="B46" s="114" t="s">
        <v>2804</v>
      </c>
      <c r="C46" s="26"/>
      <c r="D46" s="537"/>
      <c r="E46" s="28"/>
      <c r="F46" s="26"/>
      <c r="G46" s="26"/>
      <c r="H46" s="99"/>
      <c r="I46" s="99"/>
    </row>
    <row r="47" spans="1:9" ht="31.5" hidden="1">
      <c r="A47" s="27" t="s">
        <v>1463</v>
      </c>
      <c r="B47" s="114" t="s">
        <v>2805</v>
      </c>
      <c r="C47" s="26"/>
      <c r="D47" s="537"/>
      <c r="E47" s="28"/>
      <c r="F47" s="26"/>
      <c r="G47" s="26"/>
      <c r="H47" s="99"/>
      <c r="I47" s="99"/>
    </row>
    <row r="48" spans="1:9" ht="31.5">
      <c r="A48" s="18" t="s">
        <v>1464</v>
      </c>
      <c r="B48" s="114" t="s">
        <v>2806</v>
      </c>
      <c r="C48" s="26" t="s">
        <v>3571</v>
      </c>
      <c r="D48" s="618">
        <v>2</v>
      </c>
      <c r="E48" s="26" t="s">
        <v>271</v>
      </c>
      <c r="F48" s="30" t="s">
        <v>3572</v>
      </c>
      <c r="G48" s="53"/>
    </row>
    <row r="49" spans="1:9" ht="31.5" hidden="1">
      <c r="A49" s="27" t="s">
        <v>1466</v>
      </c>
      <c r="B49" s="114" t="s">
        <v>2809</v>
      </c>
      <c r="C49" s="26"/>
      <c r="D49" s="537"/>
      <c r="E49" s="26"/>
      <c r="F49" s="26"/>
      <c r="G49" s="26"/>
      <c r="H49" s="99"/>
      <c r="I49" s="99"/>
    </row>
    <row r="50" spans="1:9" ht="15.75" hidden="1">
      <c r="A50" s="27" t="s">
        <v>1467</v>
      </c>
      <c r="B50" s="114" t="s">
        <v>2810</v>
      </c>
      <c r="C50" s="26"/>
      <c r="D50" s="537"/>
      <c r="E50" s="26"/>
      <c r="F50" s="26"/>
      <c r="G50" s="26"/>
      <c r="H50" s="99"/>
      <c r="I50" s="99"/>
    </row>
    <row r="51" spans="1:9" ht="31.5" hidden="1">
      <c r="A51" s="27" t="s">
        <v>1468</v>
      </c>
      <c r="B51" s="114" t="s">
        <v>2811</v>
      </c>
      <c r="C51" s="26"/>
      <c r="D51" s="537"/>
      <c r="E51" s="26"/>
      <c r="F51" s="26"/>
      <c r="G51" s="26"/>
      <c r="H51" s="99"/>
      <c r="I51" s="99"/>
    </row>
    <row r="52" spans="1:9" ht="31.5" hidden="1">
      <c r="A52" s="27" t="s">
        <v>234</v>
      </c>
      <c r="B52" s="114" t="s">
        <v>2812</v>
      </c>
      <c r="C52" s="26"/>
      <c r="D52" s="537"/>
      <c r="E52" s="26"/>
      <c r="F52" s="26"/>
      <c r="G52" s="26"/>
      <c r="H52" s="99"/>
      <c r="I52" s="99"/>
    </row>
    <row r="53" spans="1:9" ht="31.5" hidden="1">
      <c r="A53" s="27" t="s">
        <v>1469</v>
      </c>
      <c r="B53" s="114" t="s">
        <v>2813</v>
      </c>
      <c r="C53" s="26"/>
      <c r="D53" s="537"/>
      <c r="E53" s="26"/>
      <c r="F53" s="26"/>
      <c r="G53" s="26"/>
      <c r="H53" s="99"/>
      <c r="I53" s="99"/>
    </row>
    <row r="54" spans="1:9" ht="31.5" hidden="1">
      <c r="A54" s="27" t="s">
        <v>240</v>
      </c>
      <c r="B54" s="114" t="s">
        <v>2814</v>
      </c>
      <c r="C54" s="26"/>
      <c r="D54" s="537"/>
      <c r="E54" s="26"/>
      <c r="F54" s="26"/>
      <c r="G54" s="26"/>
      <c r="H54" s="99"/>
      <c r="I54" s="99"/>
    </row>
    <row r="55" spans="1:9" ht="15.75" hidden="1">
      <c r="A55" s="27" t="s">
        <v>242</v>
      </c>
      <c r="B55" s="114" t="s">
        <v>2815</v>
      </c>
      <c r="C55" s="26"/>
      <c r="D55" s="537"/>
      <c r="E55" s="26"/>
      <c r="F55" s="26"/>
      <c r="G55" s="26"/>
      <c r="H55" s="99"/>
      <c r="I55" s="99"/>
    </row>
    <row r="56" spans="1:9" ht="31.5" hidden="1">
      <c r="A56" s="27" t="s">
        <v>244</v>
      </c>
      <c r="B56" s="114" t="s">
        <v>2816</v>
      </c>
      <c r="C56" s="26"/>
      <c r="D56" s="537"/>
      <c r="E56" s="26"/>
      <c r="F56" s="26"/>
      <c r="G56" s="26"/>
      <c r="H56" s="99"/>
      <c r="I56" s="99"/>
    </row>
    <row r="57" spans="1:9" ht="31.5" hidden="1">
      <c r="A57" s="27" t="s">
        <v>1470</v>
      </c>
      <c r="B57" s="114" t="s">
        <v>2817</v>
      </c>
      <c r="C57" s="26"/>
      <c r="D57" s="537"/>
      <c r="E57" s="26"/>
      <c r="F57" s="26"/>
      <c r="G57" s="26"/>
      <c r="H57" s="99"/>
      <c r="I57" s="99"/>
    </row>
    <row r="58" spans="1:9" ht="31.5">
      <c r="A58" s="18" t="s">
        <v>1471</v>
      </c>
      <c r="B58" s="114" t="s">
        <v>253</v>
      </c>
      <c r="C58" s="30" t="s">
        <v>2642</v>
      </c>
      <c r="D58" s="618">
        <v>2</v>
      </c>
      <c r="E58" s="26" t="s">
        <v>540</v>
      </c>
      <c r="F58" s="26"/>
      <c r="G58" s="53"/>
    </row>
    <row r="59" spans="1:9" ht="30" hidden="1" customHeight="1">
      <c r="A59" s="27" t="s">
        <v>256</v>
      </c>
      <c r="B59" s="114" t="s">
        <v>2818</v>
      </c>
      <c r="C59" s="26"/>
      <c r="D59" s="537"/>
      <c r="E59" s="28"/>
      <c r="F59" s="26"/>
      <c r="G59" s="26"/>
      <c r="H59" s="99"/>
      <c r="I59" s="99"/>
    </row>
    <row r="60" spans="1:9" ht="31.5" hidden="1">
      <c r="A60" s="27" t="s">
        <v>1474</v>
      </c>
      <c r="B60" s="114" t="s">
        <v>2819</v>
      </c>
      <c r="C60" s="26"/>
      <c r="D60" s="537"/>
      <c r="E60" s="28"/>
      <c r="F60" s="26"/>
      <c r="G60" s="26"/>
      <c r="H60" s="99"/>
      <c r="I60" s="99"/>
    </row>
    <row r="61" spans="1:9" ht="31.5" hidden="1">
      <c r="A61" s="27" t="s">
        <v>262</v>
      </c>
      <c r="B61" s="114" t="s">
        <v>2820</v>
      </c>
      <c r="C61" s="26"/>
      <c r="D61" s="537"/>
      <c r="E61" s="28"/>
      <c r="F61" s="26"/>
      <c r="G61" s="26"/>
      <c r="H61" s="99"/>
      <c r="I61" s="99"/>
    </row>
    <row r="62" spans="1:9" ht="31.5" hidden="1">
      <c r="A62" s="27" t="s">
        <v>264</v>
      </c>
      <c r="B62" s="126" t="s">
        <v>2821</v>
      </c>
      <c r="C62" s="127"/>
      <c r="D62" s="650"/>
      <c r="E62" s="34"/>
      <c r="F62" s="127"/>
      <c r="G62" s="127"/>
      <c r="H62" s="99"/>
      <c r="I62" s="99"/>
    </row>
    <row r="63" spans="1:9">
      <c r="A63" s="357" t="s">
        <v>141</v>
      </c>
      <c r="B63" s="1093" t="s">
        <v>140</v>
      </c>
      <c r="C63" s="1093"/>
      <c r="D63" s="1093"/>
      <c r="E63" s="1093"/>
      <c r="F63" s="1093"/>
      <c r="G63" s="1093"/>
      <c r="H63" s="29">
        <f>SUM(D64:D77)</f>
        <v>20</v>
      </c>
      <c r="I63" s="29">
        <f>COUNT(D64:D77)*2</f>
        <v>20</v>
      </c>
    </row>
    <row r="64" spans="1:9" ht="31.5" hidden="1">
      <c r="A64" s="27" t="s">
        <v>266</v>
      </c>
      <c r="B64" s="274" t="s">
        <v>2822</v>
      </c>
      <c r="C64" s="262"/>
      <c r="D64" s="658"/>
      <c r="E64" s="38"/>
      <c r="F64" s="262"/>
      <c r="G64" s="262"/>
      <c r="H64" s="99"/>
      <c r="I64" s="99"/>
    </row>
    <row r="65" spans="1:9" ht="31.5" hidden="1">
      <c r="A65" s="27" t="s">
        <v>268</v>
      </c>
      <c r="B65" s="114" t="s">
        <v>2823</v>
      </c>
      <c r="C65" s="26"/>
      <c r="D65" s="537"/>
      <c r="E65" s="28"/>
      <c r="F65" s="26"/>
      <c r="G65" s="26"/>
      <c r="H65" s="99"/>
      <c r="I65" s="99"/>
    </row>
    <row r="66" spans="1:9" ht="31.5" hidden="1">
      <c r="A66" s="27" t="s">
        <v>272</v>
      </c>
      <c r="B66" s="126" t="s">
        <v>2824</v>
      </c>
      <c r="C66" s="258"/>
      <c r="D66" s="650"/>
      <c r="E66" s="34"/>
      <c r="F66" s="127"/>
      <c r="G66" s="127"/>
      <c r="H66" s="99"/>
      <c r="I66" s="99"/>
    </row>
    <row r="67" spans="1:9" ht="31.5">
      <c r="A67" s="18" t="s">
        <v>274</v>
      </c>
      <c r="B67" s="114" t="s">
        <v>2832</v>
      </c>
      <c r="C67" s="42" t="s">
        <v>3573</v>
      </c>
      <c r="D67" s="618">
        <v>2</v>
      </c>
      <c r="E67" s="66" t="s">
        <v>540</v>
      </c>
      <c r="F67" s="26"/>
      <c r="G67" s="53"/>
    </row>
    <row r="68" spans="1:9" ht="30">
      <c r="A68" s="18"/>
      <c r="B68" s="114"/>
      <c r="C68" s="42" t="s">
        <v>3574</v>
      </c>
      <c r="D68" s="618">
        <v>2</v>
      </c>
      <c r="E68" s="66" t="s">
        <v>540</v>
      </c>
      <c r="F68" s="26"/>
      <c r="G68" s="53"/>
    </row>
    <row r="69" spans="1:9" ht="45">
      <c r="A69" s="18"/>
      <c r="B69" s="114"/>
      <c r="C69" s="42" t="s">
        <v>3575</v>
      </c>
      <c r="D69" s="618">
        <v>2</v>
      </c>
      <c r="E69" s="66" t="s">
        <v>540</v>
      </c>
      <c r="F69" s="26"/>
      <c r="G69" s="53"/>
    </row>
    <row r="70" spans="1:9" ht="30">
      <c r="A70" s="18"/>
      <c r="B70" s="114"/>
      <c r="C70" s="42" t="s">
        <v>3576</v>
      </c>
      <c r="D70" s="618">
        <v>2</v>
      </c>
      <c r="E70" s="66" t="s">
        <v>540</v>
      </c>
      <c r="F70" s="26"/>
      <c r="G70" s="53"/>
    </row>
    <row r="71" spans="1:9" ht="30">
      <c r="A71" s="18"/>
      <c r="B71" s="114"/>
      <c r="C71" s="42" t="s">
        <v>3577</v>
      </c>
      <c r="D71" s="618">
        <v>2</v>
      </c>
      <c r="E71" s="66" t="s">
        <v>540</v>
      </c>
      <c r="F71" s="26"/>
      <c r="G71" s="53"/>
    </row>
    <row r="72" spans="1:9" ht="30">
      <c r="A72" s="18"/>
      <c r="B72" s="114"/>
      <c r="C72" s="30" t="s">
        <v>3578</v>
      </c>
      <c r="D72" s="618">
        <v>2</v>
      </c>
      <c r="E72" s="66" t="s">
        <v>540</v>
      </c>
      <c r="F72" s="26"/>
      <c r="G72" s="53"/>
    </row>
    <row r="73" spans="1:9" ht="60">
      <c r="A73" s="18"/>
      <c r="B73" s="114"/>
      <c r="C73" s="42" t="s">
        <v>3579</v>
      </c>
      <c r="D73" s="618">
        <v>2</v>
      </c>
      <c r="E73" s="66" t="s">
        <v>540</v>
      </c>
      <c r="F73" s="26"/>
      <c r="G73" s="53"/>
    </row>
    <row r="74" spans="1:9" ht="30">
      <c r="A74" s="18"/>
      <c r="B74" s="114"/>
      <c r="C74" s="42" t="s">
        <v>3580</v>
      </c>
      <c r="D74" s="618">
        <v>2</v>
      </c>
      <c r="E74" s="66" t="s">
        <v>1750</v>
      </c>
      <c r="F74" s="26"/>
      <c r="G74" s="53"/>
    </row>
    <row r="75" spans="1:9" ht="45">
      <c r="A75" s="18"/>
      <c r="B75" s="114"/>
      <c r="C75" s="30" t="s">
        <v>3581</v>
      </c>
      <c r="D75" s="618">
        <v>2</v>
      </c>
      <c r="E75" s="66" t="s">
        <v>1750</v>
      </c>
      <c r="F75" s="26"/>
      <c r="G75" s="53"/>
    </row>
    <row r="76" spans="1:9" ht="60">
      <c r="A76" s="18"/>
      <c r="B76" s="114"/>
      <c r="C76" s="30" t="s">
        <v>3582</v>
      </c>
      <c r="D76" s="618">
        <v>2</v>
      </c>
      <c r="E76" s="66" t="s">
        <v>1750</v>
      </c>
      <c r="F76" s="26"/>
      <c r="G76" s="53"/>
    </row>
    <row r="77" spans="1:9" ht="31.5" hidden="1">
      <c r="A77" s="27" t="s">
        <v>277</v>
      </c>
      <c r="B77" s="274" t="s">
        <v>2833</v>
      </c>
      <c r="D77" s="659"/>
      <c r="E77" s="38"/>
      <c r="F77" s="262"/>
      <c r="G77" s="262"/>
      <c r="H77" s="99"/>
      <c r="I77" s="99"/>
    </row>
    <row r="78" spans="1:9">
      <c r="A78" s="357" t="s">
        <v>279</v>
      </c>
      <c r="B78" s="1156" t="s">
        <v>138</v>
      </c>
      <c r="C78" s="1087"/>
      <c r="D78" s="1087"/>
      <c r="E78" s="1087"/>
      <c r="F78" s="1087"/>
      <c r="G78" s="1157"/>
      <c r="H78" s="29">
        <f>SUM(D79:D81)</f>
        <v>2</v>
      </c>
      <c r="I78" s="29">
        <f>COUNT(D79:D81)*2</f>
        <v>2</v>
      </c>
    </row>
    <row r="79" spans="1:9" ht="31.5" hidden="1">
      <c r="A79" s="27" t="s">
        <v>1495</v>
      </c>
      <c r="B79" s="114" t="s">
        <v>2834</v>
      </c>
      <c r="C79" s="50"/>
      <c r="D79" s="545"/>
      <c r="E79" s="22"/>
      <c r="F79" s="50"/>
      <c r="G79" s="26"/>
      <c r="H79" s="99"/>
      <c r="I79" s="99"/>
    </row>
    <row r="80" spans="1:9" ht="165">
      <c r="A80" s="18" t="s">
        <v>1496</v>
      </c>
      <c r="B80" s="114" t="s">
        <v>2837</v>
      </c>
      <c r="C80" s="234" t="s">
        <v>3583</v>
      </c>
      <c r="D80" s="620">
        <v>2</v>
      </c>
      <c r="E80" s="50" t="s">
        <v>271</v>
      </c>
      <c r="F80" s="30" t="s">
        <v>3584</v>
      </c>
      <c r="G80" s="53"/>
    </row>
    <row r="81" spans="1:9" ht="31.5" hidden="1">
      <c r="A81" s="27" t="s">
        <v>1499</v>
      </c>
      <c r="B81" s="114" t="s">
        <v>2840</v>
      </c>
      <c r="C81" s="26"/>
      <c r="D81" s="619"/>
      <c r="E81" s="28"/>
      <c r="F81" s="26"/>
      <c r="G81" s="26"/>
      <c r="H81" s="99"/>
      <c r="I81" s="99"/>
    </row>
    <row r="82" spans="1:9" hidden="1">
      <c r="A82" s="359" t="s">
        <v>137</v>
      </c>
      <c r="B82" s="1156" t="s">
        <v>136</v>
      </c>
      <c r="C82" s="1087"/>
      <c r="D82" s="1087"/>
      <c r="E82" s="1087"/>
      <c r="F82" s="1087"/>
      <c r="G82" s="1157"/>
      <c r="H82" s="99">
        <f>SUM(D83:D94)</f>
        <v>0</v>
      </c>
      <c r="I82" s="99">
        <f>COUNT(D83:D94)*2</f>
        <v>0</v>
      </c>
    </row>
    <row r="83" spans="1:9" ht="47.25" hidden="1">
      <c r="A83" s="27" t="s">
        <v>292</v>
      </c>
      <c r="B83" s="114" t="s">
        <v>293</v>
      </c>
      <c r="C83" s="26"/>
      <c r="D83" s="619"/>
      <c r="E83" s="28"/>
      <c r="F83" s="26"/>
      <c r="G83" s="26"/>
      <c r="H83" s="99"/>
      <c r="I83" s="99"/>
    </row>
    <row r="84" spans="1:9" ht="47.25" hidden="1">
      <c r="A84" s="27" t="s">
        <v>294</v>
      </c>
      <c r="B84" s="114" t="s">
        <v>295</v>
      </c>
      <c r="C84" s="26"/>
      <c r="D84" s="619"/>
      <c r="E84" s="28"/>
      <c r="F84" s="26"/>
      <c r="G84" s="26"/>
      <c r="H84" s="99"/>
      <c r="I84" s="99"/>
    </row>
    <row r="85" spans="1:9" ht="47.25" hidden="1">
      <c r="A85" s="27" t="s">
        <v>296</v>
      </c>
      <c r="B85" s="114" t="s">
        <v>297</v>
      </c>
      <c r="C85" s="26"/>
      <c r="D85" s="619"/>
      <c r="E85" s="28"/>
      <c r="F85" s="26"/>
      <c r="G85" s="26"/>
      <c r="H85" s="99"/>
      <c r="I85" s="99"/>
    </row>
    <row r="86" spans="1:9" ht="47.25" hidden="1">
      <c r="A86" s="27" t="s">
        <v>298</v>
      </c>
      <c r="B86" s="114" t="s">
        <v>299</v>
      </c>
      <c r="C86" s="26"/>
      <c r="D86" s="619"/>
      <c r="E86" s="28"/>
      <c r="F86" s="26"/>
      <c r="G86" s="26"/>
      <c r="H86" s="99"/>
      <c r="I86" s="99"/>
    </row>
    <row r="87" spans="1:9" ht="47.25" hidden="1">
      <c r="A87" s="27" t="s">
        <v>300</v>
      </c>
      <c r="B87" s="114" t="s">
        <v>2082</v>
      </c>
      <c r="C87" s="26"/>
      <c r="D87" s="619"/>
      <c r="E87" s="28"/>
      <c r="F87" s="26"/>
      <c r="G87" s="26"/>
      <c r="H87" s="99"/>
      <c r="I87" s="99"/>
    </row>
    <row r="88" spans="1:9" ht="47.25" hidden="1">
      <c r="A88" s="27" t="s">
        <v>302</v>
      </c>
      <c r="B88" s="114" t="s">
        <v>303</v>
      </c>
      <c r="C88" s="26"/>
      <c r="D88" s="619"/>
      <c r="E88" s="28"/>
      <c r="F88" s="26"/>
      <c r="G88" s="26"/>
      <c r="H88" s="99"/>
      <c r="I88" s="99"/>
    </row>
    <row r="89" spans="1:9" ht="47.25" hidden="1">
      <c r="A89" s="27" t="s">
        <v>304</v>
      </c>
      <c r="B89" s="114" t="s">
        <v>305</v>
      </c>
      <c r="C89" s="26"/>
      <c r="D89" s="619"/>
      <c r="E89" s="28"/>
      <c r="F89" s="26"/>
      <c r="G89" s="26"/>
      <c r="H89" s="99"/>
      <c r="I89" s="99"/>
    </row>
    <row r="90" spans="1:9" ht="78.75" hidden="1">
      <c r="A90" s="27" t="s">
        <v>306</v>
      </c>
      <c r="B90" s="114" t="s">
        <v>307</v>
      </c>
      <c r="C90" s="26"/>
      <c r="D90" s="619"/>
      <c r="E90" s="28"/>
      <c r="F90" s="26"/>
      <c r="G90" s="26"/>
      <c r="H90" s="99"/>
      <c r="I90" s="99"/>
    </row>
    <row r="91" spans="1:9" ht="47.25" hidden="1">
      <c r="A91" s="27" t="s">
        <v>308</v>
      </c>
      <c r="B91" s="114" t="s">
        <v>309</v>
      </c>
      <c r="C91" s="26"/>
      <c r="D91" s="619"/>
      <c r="E91" s="28"/>
      <c r="F91" s="26"/>
      <c r="G91" s="26"/>
      <c r="H91" s="99"/>
      <c r="I91" s="99"/>
    </row>
    <row r="92" spans="1:9" ht="47.25" hidden="1">
      <c r="A92" s="27" t="s">
        <v>310</v>
      </c>
      <c r="B92" s="114" t="s">
        <v>311</v>
      </c>
      <c r="C92" s="26"/>
      <c r="D92" s="619"/>
      <c r="E92" s="28"/>
      <c r="F92" s="26"/>
      <c r="G92" s="26"/>
      <c r="H92" s="99"/>
      <c r="I92" s="99"/>
    </row>
    <row r="93" spans="1:9" ht="30" hidden="1">
      <c r="A93" s="27" t="s">
        <v>312</v>
      </c>
      <c r="B93" s="23" t="s">
        <v>313</v>
      </c>
      <c r="C93" s="26"/>
      <c r="D93" s="619"/>
      <c r="E93" s="28"/>
      <c r="F93" s="26"/>
      <c r="G93" s="26"/>
      <c r="H93" s="99"/>
      <c r="I93" s="99"/>
    </row>
    <row r="94" spans="1:9" ht="30" hidden="1">
      <c r="A94" s="27" t="s">
        <v>6185</v>
      </c>
      <c r="B94" s="23" t="s">
        <v>6186</v>
      </c>
      <c r="C94" s="30"/>
      <c r="D94" s="52"/>
      <c r="E94" s="28"/>
      <c r="F94" s="26"/>
      <c r="G94" s="479"/>
      <c r="H94" s="99"/>
      <c r="I94" s="99"/>
    </row>
    <row r="95" spans="1:9">
      <c r="A95" s="357" t="s">
        <v>1502</v>
      </c>
      <c r="B95" s="1156" t="s">
        <v>134</v>
      </c>
      <c r="C95" s="1087"/>
      <c r="D95" s="1087"/>
      <c r="E95" s="1087"/>
      <c r="F95" s="1087"/>
      <c r="G95" s="1157"/>
      <c r="H95" s="29">
        <f>SUM(D96:D103)</f>
        <v>2</v>
      </c>
      <c r="I95" s="29">
        <f>COUNT(D96:D103)*2</f>
        <v>2</v>
      </c>
    </row>
    <row r="96" spans="1:9" ht="30">
      <c r="A96" s="18" t="s">
        <v>314</v>
      </c>
      <c r="B96" s="114" t="s">
        <v>315</v>
      </c>
      <c r="C96" s="30" t="s">
        <v>3585</v>
      </c>
      <c r="D96" s="620">
        <v>2</v>
      </c>
      <c r="E96" s="26" t="s">
        <v>271</v>
      </c>
      <c r="F96" s="26"/>
      <c r="G96" s="53"/>
    </row>
    <row r="97" spans="1:9" ht="15.75" hidden="1">
      <c r="A97" s="27" t="s">
        <v>316</v>
      </c>
      <c r="B97" s="114" t="s">
        <v>317</v>
      </c>
      <c r="C97" s="26"/>
      <c r="D97" s="537"/>
      <c r="E97" s="28"/>
      <c r="F97" s="26"/>
      <c r="G97" s="26"/>
      <c r="H97" s="99"/>
      <c r="I97" s="99"/>
    </row>
    <row r="98" spans="1:9" ht="15.75" hidden="1">
      <c r="A98" s="27" t="s">
        <v>1504</v>
      </c>
      <c r="B98" s="114" t="s">
        <v>319</v>
      </c>
      <c r="C98" s="26"/>
      <c r="D98" s="537"/>
      <c r="E98" s="28"/>
      <c r="F98" s="26"/>
      <c r="G98" s="26"/>
      <c r="H98" s="99"/>
      <c r="I98" s="99"/>
    </row>
    <row r="99" spans="1:9" ht="31.5" hidden="1">
      <c r="A99" s="27" t="s">
        <v>321</v>
      </c>
      <c r="B99" s="114" t="s">
        <v>322</v>
      </c>
      <c r="C99" s="26"/>
      <c r="D99" s="537"/>
      <c r="E99" s="28"/>
      <c r="F99" s="26"/>
      <c r="G99" s="26"/>
      <c r="H99" s="99"/>
      <c r="I99" s="99"/>
    </row>
    <row r="100" spans="1:9" ht="31.5" hidden="1">
      <c r="A100" s="27" t="s">
        <v>323</v>
      </c>
      <c r="B100" s="19" t="s">
        <v>324</v>
      </c>
      <c r="C100" s="26"/>
      <c r="D100" s="537"/>
      <c r="E100" s="28"/>
      <c r="F100" s="26"/>
      <c r="G100" s="26"/>
      <c r="H100" s="99"/>
      <c r="I100" s="99"/>
    </row>
    <row r="101" spans="1:9" ht="31.5" hidden="1">
      <c r="A101" s="27" t="s">
        <v>325</v>
      </c>
      <c r="B101" s="114" t="s">
        <v>326</v>
      </c>
      <c r="C101" s="26"/>
      <c r="D101" s="537"/>
      <c r="E101" s="28"/>
      <c r="F101" s="26"/>
      <c r="G101" s="26"/>
      <c r="H101" s="99"/>
      <c r="I101" s="99"/>
    </row>
    <row r="102" spans="1:9" ht="31.5" hidden="1">
      <c r="A102" s="27" t="s">
        <v>1505</v>
      </c>
      <c r="B102" s="114" t="s">
        <v>328</v>
      </c>
      <c r="C102" s="26"/>
      <c r="D102" s="537"/>
      <c r="E102" s="28"/>
      <c r="F102" s="26"/>
      <c r="G102" s="26"/>
      <c r="H102" s="99"/>
      <c r="I102" s="99"/>
    </row>
    <row r="103" spans="1:9" ht="31.5" hidden="1">
      <c r="A103" s="27" t="s">
        <v>3095</v>
      </c>
      <c r="B103" s="19" t="s">
        <v>3096</v>
      </c>
      <c r="C103" s="23"/>
      <c r="D103" s="534"/>
      <c r="E103" s="22"/>
      <c r="F103" s="28"/>
      <c r="G103" s="480"/>
      <c r="H103" s="99"/>
      <c r="I103" s="99"/>
    </row>
    <row r="104" spans="1:9" hidden="1">
      <c r="A104" s="359" t="s">
        <v>1506</v>
      </c>
      <c r="B104" s="1175" t="s">
        <v>132</v>
      </c>
      <c r="C104" s="1090"/>
      <c r="D104" s="1090"/>
      <c r="E104" s="1090"/>
      <c r="F104" s="1090"/>
      <c r="G104" s="1176"/>
      <c r="H104" s="99">
        <f>SUM(D105:D106)</f>
        <v>0</v>
      </c>
      <c r="I104" s="99">
        <f>COUNT(D105:D106)*2</f>
        <v>0</v>
      </c>
    </row>
    <row r="105" spans="1:9" ht="63" hidden="1">
      <c r="A105" s="27" t="s">
        <v>1507</v>
      </c>
      <c r="B105" s="19" t="s">
        <v>331</v>
      </c>
      <c r="C105" s="26"/>
      <c r="D105" s="537"/>
      <c r="E105" s="28"/>
      <c r="F105" s="26"/>
      <c r="G105" s="26"/>
      <c r="H105" s="99"/>
      <c r="I105" s="99"/>
    </row>
    <row r="106" spans="1:9" ht="63" hidden="1">
      <c r="A106" s="27" t="s">
        <v>334</v>
      </c>
      <c r="B106" s="114" t="s">
        <v>335</v>
      </c>
      <c r="C106" s="26"/>
      <c r="D106" s="537"/>
      <c r="E106" s="28"/>
      <c r="F106" s="26"/>
      <c r="G106" s="26"/>
      <c r="H106" s="99"/>
      <c r="I106" s="99"/>
    </row>
    <row r="107" spans="1:9">
      <c r="A107" s="286"/>
      <c r="B107" s="995" t="s">
        <v>337</v>
      </c>
      <c r="C107" s="995"/>
      <c r="D107" s="995"/>
      <c r="E107" s="995"/>
      <c r="F107" s="995"/>
      <c r="G107" s="995"/>
      <c r="H107" s="29">
        <f>H108+H122+H128+H133+H140+H155</f>
        <v>62</v>
      </c>
      <c r="I107" s="29">
        <f>I108+I122+I128+I133+I140+I155</f>
        <v>62</v>
      </c>
    </row>
    <row r="108" spans="1:9">
      <c r="A108" s="185" t="s">
        <v>1508</v>
      </c>
      <c r="B108" s="989" t="s">
        <v>130</v>
      </c>
      <c r="C108" s="997"/>
      <c r="D108" s="997"/>
      <c r="E108" s="997"/>
      <c r="F108" s="997"/>
      <c r="G108" s="998"/>
      <c r="H108" s="29">
        <f>SUM(D109:D121)</f>
        <v>20</v>
      </c>
      <c r="I108" s="29">
        <f>COUNT(D109:D121)*2</f>
        <v>20</v>
      </c>
    </row>
    <row r="109" spans="1:9" ht="31.5">
      <c r="A109" s="18" t="s">
        <v>1510</v>
      </c>
      <c r="B109" s="51" t="s">
        <v>339</v>
      </c>
      <c r="C109" s="219" t="s">
        <v>2352</v>
      </c>
      <c r="D109" s="618">
        <v>2</v>
      </c>
      <c r="E109" s="28" t="s">
        <v>341</v>
      </c>
      <c r="F109" s="50" t="s">
        <v>2353</v>
      </c>
      <c r="G109" s="53"/>
    </row>
    <row r="110" spans="1:9" ht="39.75" customHeight="1">
      <c r="A110" s="18"/>
      <c r="B110" s="7"/>
      <c r="C110" s="50" t="s">
        <v>3586</v>
      </c>
      <c r="D110" s="618">
        <v>2</v>
      </c>
      <c r="E110" s="28" t="s">
        <v>341</v>
      </c>
      <c r="F110" s="26"/>
      <c r="G110" s="53"/>
    </row>
    <row r="111" spans="1:9" ht="47.25">
      <c r="A111" s="18" t="s">
        <v>1513</v>
      </c>
      <c r="B111" s="51" t="s">
        <v>347</v>
      </c>
      <c r="C111" s="229" t="s">
        <v>3587</v>
      </c>
      <c r="D111" s="618">
        <v>2</v>
      </c>
      <c r="E111" s="28" t="s">
        <v>341</v>
      </c>
      <c r="F111" s="26"/>
      <c r="G111" s="53"/>
    </row>
    <row r="112" spans="1:9" ht="30">
      <c r="A112" s="18"/>
      <c r="B112" s="51"/>
      <c r="C112" s="229" t="s">
        <v>3588</v>
      </c>
      <c r="D112" s="618">
        <v>2</v>
      </c>
      <c r="E112" s="28" t="s">
        <v>341</v>
      </c>
      <c r="F112" s="26"/>
      <c r="G112" s="53"/>
    </row>
    <row r="113" spans="1:9" ht="45">
      <c r="A113" s="18"/>
      <c r="B113" s="7"/>
      <c r="C113" s="229" t="s">
        <v>2845</v>
      </c>
      <c r="D113" s="618">
        <v>2</v>
      </c>
      <c r="E113" s="28" t="s">
        <v>341</v>
      </c>
      <c r="F113" s="26"/>
      <c r="G113" s="53"/>
    </row>
    <row r="114" spans="1:9" ht="45">
      <c r="A114" s="18"/>
      <c r="B114" s="26"/>
      <c r="C114" s="229" t="s">
        <v>3589</v>
      </c>
      <c r="D114" s="618">
        <v>2</v>
      </c>
      <c r="E114" s="28" t="s">
        <v>341</v>
      </c>
      <c r="F114" s="26"/>
      <c r="G114" s="53"/>
    </row>
    <row r="115" spans="1:9" ht="47.25" hidden="1">
      <c r="A115" s="27" t="s">
        <v>352</v>
      </c>
      <c r="B115" s="51" t="s">
        <v>353</v>
      </c>
      <c r="C115" s="26"/>
      <c r="D115" s="537"/>
      <c r="E115" s="28"/>
      <c r="F115" s="26"/>
      <c r="G115" s="26"/>
      <c r="H115" s="99"/>
      <c r="I115" s="99"/>
    </row>
    <row r="116" spans="1:9" ht="31.5" hidden="1">
      <c r="A116" s="27" t="s">
        <v>1516</v>
      </c>
      <c r="B116" s="51" t="s">
        <v>355</v>
      </c>
      <c r="C116" s="26"/>
      <c r="D116" s="537"/>
      <c r="E116" s="28"/>
      <c r="F116" s="26"/>
      <c r="G116" s="26"/>
      <c r="H116" s="99"/>
      <c r="I116" s="99"/>
    </row>
    <row r="117" spans="1:9" ht="75">
      <c r="A117" s="18" t="s">
        <v>356</v>
      </c>
      <c r="B117" s="51" t="s">
        <v>357</v>
      </c>
      <c r="C117" s="234" t="s">
        <v>3590</v>
      </c>
      <c r="D117" s="618">
        <v>2</v>
      </c>
      <c r="E117" s="22" t="s">
        <v>341</v>
      </c>
      <c r="F117" s="234" t="s">
        <v>3591</v>
      </c>
      <c r="G117" s="53"/>
    </row>
    <row r="118" spans="1:9" ht="45">
      <c r="A118" s="18"/>
      <c r="B118" s="51"/>
      <c r="C118" s="234" t="s">
        <v>3592</v>
      </c>
      <c r="D118" s="618">
        <v>2</v>
      </c>
      <c r="E118" s="22" t="s">
        <v>341</v>
      </c>
      <c r="F118" s="234"/>
      <c r="G118" s="53"/>
    </row>
    <row r="119" spans="1:9" ht="31.5">
      <c r="A119" s="18" t="s">
        <v>1518</v>
      </c>
      <c r="B119" s="51" t="s">
        <v>360</v>
      </c>
      <c r="C119" s="40" t="s">
        <v>361</v>
      </c>
      <c r="D119" s="618">
        <v>2</v>
      </c>
      <c r="E119" s="22" t="s">
        <v>341</v>
      </c>
      <c r="F119" s="26"/>
      <c r="G119" s="53"/>
    </row>
    <row r="120" spans="1:9" ht="47.25" hidden="1">
      <c r="A120" s="27" t="s">
        <v>1520</v>
      </c>
      <c r="B120" s="51" t="s">
        <v>363</v>
      </c>
      <c r="D120" s="537"/>
      <c r="E120" s="28"/>
      <c r="F120" s="26"/>
      <c r="G120" s="26"/>
      <c r="H120" s="99"/>
      <c r="I120" s="99"/>
    </row>
    <row r="121" spans="1:9" ht="47.25">
      <c r="A121" s="18" t="s">
        <v>366</v>
      </c>
      <c r="B121" s="51" t="s">
        <v>367</v>
      </c>
      <c r="C121" s="30" t="s">
        <v>2363</v>
      </c>
      <c r="D121" s="618">
        <v>2</v>
      </c>
      <c r="E121" s="28" t="s">
        <v>369</v>
      </c>
      <c r="F121" s="26"/>
      <c r="G121" s="53"/>
    </row>
    <row r="122" spans="1:9">
      <c r="A122" s="185" t="s">
        <v>1521</v>
      </c>
      <c r="B122" s="989" t="s">
        <v>2850</v>
      </c>
      <c r="C122" s="997"/>
      <c r="D122" s="997"/>
      <c r="E122" s="997"/>
      <c r="F122" s="997"/>
      <c r="G122" s="998"/>
      <c r="H122" s="29">
        <f>SUM(D123:D127)</f>
        <v>2</v>
      </c>
      <c r="I122" s="29">
        <f>COUNT(D123:D127)*2</f>
        <v>2</v>
      </c>
    </row>
    <row r="123" spans="1:9" ht="31.5">
      <c r="A123" s="18" t="s">
        <v>1523</v>
      </c>
      <c r="B123" s="224" t="s">
        <v>371</v>
      </c>
      <c r="C123" s="30" t="s">
        <v>3593</v>
      </c>
      <c r="D123" s="618">
        <v>2</v>
      </c>
      <c r="E123" s="37" t="s">
        <v>344</v>
      </c>
      <c r="F123" s="26"/>
      <c r="G123" s="53"/>
    </row>
    <row r="124" spans="1:9" ht="63" hidden="1">
      <c r="A124" s="27" t="s">
        <v>382</v>
      </c>
      <c r="B124" s="224" t="s">
        <v>383</v>
      </c>
      <c r="C124" s="26"/>
      <c r="D124" s="537"/>
      <c r="E124" s="28"/>
      <c r="F124" s="26"/>
      <c r="G124" s="26"/>
      <c r="H124" s="99"/>
      <c r="I124" s="99"/>
    </row>
    <row r="125" spans="1:9" ht="47.25" hidden="1">
      <c r="A125" s="27" t="s">
        <v>1526</v>
      </c>
      <c r="B125" s="225" t="s">
        <v>385</v>
      </c>
      <c r="C125" s="26"/>
      <c r="D125" s="537"/>
      <c r="E125" s="28"/>
      <c r="F125" s="26"/>
      <c r="G125" s="26"/>
      <c r="H125" s="99"/>
      <c r="I125" s="99"/>
    </row>
    <row r="126" spans="1:9" ht="47.25" hidden="1">
      <c r="A126" s="27" t="s">
        <v>1531</v>
      </c>
      <c r="B126" s="44" t="s">
        <v>393</v>
      </c>
      <c r="C126" s="50"/>
      <c r="D126" s="537"/>
      <c r="E126" s="28"/>
      <c r="F126" s="26"/>
      <c r="G126" s="26"/>
      <c r="H126" s="99"/>
      <c r="I126" s="99"/>
    </row>
    <row r="127" spans="1:9" ht="47.25" hidden="1">
      <c r="A127" s="27" t="s">
        <v>394</v>
      </c>
      <c r="B127" s="47" t="s">
        <v>395</v>
      </c>
      <c r="C127" s="26"/>
      <c r="D127" s="537"/>
      <c r="E127" s="28"/>
      <c r="F127" s="26"/>
      <c r="G127" s="26"/>
      <c r="H127" s="99"/>
      <c r="I127" s="99"/>
    </row>
    <row r="128" spans="1:9">
      <c r="A128" s="185" t="s">
        <v>1534</v>
      </c>
      <c r="B128" s="989" t="s">
        <v>126</v>
      </c>
      <c r="C128" s="997"/>
      <c r="D128" s="997"/>
      <c r="E128" s="997"/>
      <c r="F128" s="997"/>
      <c r="G128" s="998"/>
      <c r="H128" s="29">
        <f>SUM(D129:D132)</f>
        <v>6</v>
      </c>
      <c r="I128" s="29">
        <f>COUNT(D129:D132)*2</f>
        <v>6</v>
      </c>
    </row>
    <row r="129" spans="1:9" ht="31.5">
      <c r="A129" s="18" t="s">
        <v>1536</v>
      </c>
      <c r="B129" s="224" t="s">
        <v>397</v>
      </c>
      <c r="C129" s="30" t="s">
        <v>3594</v>
      </c>
      <c r="D129" s="618">
        <v>2</v>
      </c>
      <c r="E129" s="28" t="s">
        <v>341</v>
      </c>
      <c r="F129" s="26"/>
      <c r="G129" s="53"/>
    </row>
    <row r="130" spans="1:9" ht="47.25">
      <c r="A130" s="18" t="s">
        <v>1543</v>
      </c>
      <c r="B130" s="224" t="s">
        <v>401</v>
      </c>
      <c r="C130" s="50" t="s">
        <v>1544</v>
      </c>
      <c r="D130" s="618">
        <v>2</v>
      </c>
      <c r="E130" s="28" t="s">
        <v>208</v>
      </c>
      <c r="F130" s="26"/>
      <c r="G130" s="53"/>
    </row>
    <row r="131" spans="1:9" ht="47.25">
      <c r="A131" s="18" t="s">
        <v>1546</v>
      </c>
      <c r="B131" s="224" t="s">
        <v>405</v>
      </c>
      <c r="C131" s="23" t="s">
        <v>406</v>
      </c>
      <c r="D131" s="618">
        <v>2</v>
      </c>
      <c r="E131" s="28" t="s">
        <v>3595</v>
      </c>
      <c r="F131" s="26"/>
      <c r="G131" s="53"/>
    </row>
    <row r="132" spans="1:9" ht="78.75" hidden="1">
      <c r="A132" s="27" t="s">
        <v>1557</v>
      </c>
      <c r="B132" s="44" t="s">
        <v>409</v>
      </c>
      <c r="C132" s="26"/>
      <c r="D132" s="537"/>
      <c r="E132" s="28"/>
      <c r="F132" s="26"/>
      <c r="G132" s="26"/>
      <c r="H132" s="99"/>
      <c r="I132" s="99"/>
    </row>
    <row r="133" spans="1:9">
      <c r="A133" s="185" t="s">
        <v>1560</v>
      </c>
      <c r="B133" s="989" t="s">
        <v>124</v>
      </c>
      <c r="C133" s="997"/>
      <c r="D133" s="997"/>
      <c r="E133" s="997"/>
      <c r="F133" s="997"/>
      <c r="G133" s="998"/>
      <c r="H133" s="29">
        <f>SUM(D134:D139)</f>
        <v>8</v>
      </c>
      <c r="I133" s="29">
        <f>COUNT(D134:D139)*2</f>
        <v>8</v>
      </c>
    </row>
    <row r="134" spans="1:9" ht="47.25">
      <c r="A134" s="18" t="s">
        <v>1562</v>
      </c>
      <c r="B134" s="224" t="s">
        <v>412</v>
      </c>
      <c r="C134" s="50" t="s">
        <v>3596</v>
      </c>
      <c r="D134" s="618">
        <v>2</v>
      </c>
      <c r="E134" s="28" t="s">
        <v>540</v>
      </c>
      <c r="F134" s="26"/>
      <c r="G134" s="53"/>
    </row>
    <row r="135" spans="1:9" ht="31.5" hidden="1">
      <c r="A135" s="27" t="s">
        <v>1566</v>
      </c>
      <c r="B135" s="224" t="s">
        <v>415</v>
      </c>
      <c r="C135" s="50"/>
      <c r="D135" s="537"/>
      <c r="E135" s="28"/>
      <c r="F135" s="26"/>
      <c r="G135" s="26"/>
      <c r="H135" s="99"/>
      <c r="I135" s="99"/>
    </row>
    <row r="136" spans="1:9" ht="31.5" hidden="1">
      <c r="A136" s="27" t="s">
        <v>1567</v>
      </c>
      <c r="B136" s="224" t="s">
        <v>418</v>
      </c>
      <c r="C136" s="50"/>
      <c r="D136" s="537"/>
      <c r="E136" s="28"/>
      <c r="F136" s="26"/>
      <c r="G136" s="26"/>
      <c r="H136" s="99"/>
      <c r="I136" s="99"/>
    </row>
    <row r="137" spans="1:9" ht="60">
      <c r="A137" s="18" t="s">
        <v>1568</v>
      </c>
      <c r="B137" s="224" t="s">
        <v>422</v>
      </c>
      <c r="C137" s="50" t="s">
        <v>3597</v>
      </c>
      <c r="D137" s="618">
        <v>2</v>
      </c>
      <c r="E137" s="28" t="s">
        <v>424</v>
      </c>
      <c r="F137" s="26"/>
      <c r="G137" s="53"/>
    </row>
    <row r="138" spans="1:9" ht="60">
      <c r="A138" s="18"/>
      <c r="B138" s="114"/>
      <c r="C138" s="50" t="s">
        <v>3598</v>
      </c>
      <c r="D138" s="618">
        <v>2</v>
      </c>
      <c r="E138" s="28" t="s">
        <v>432</v>
      </c>
      <c r="F138" s="26"/>
      <c r="G138" s="53"/>
    </row>
    <row r="139" spans="1:9" ht="60">
      <c r="A139" s="18" t="s">
        <v>1571</v>
      </c>
      <c r="B139" s="191" t="s">
        <v>2855</v>
      </c>
      <c r="C139" s="25" t="s">
        <v>2660</v>
      </c>
      <c r="D139" s="618">
        <v>2</v>
      </c>
      <c r="E139" s="28" t="s">
        <v>341</v>
      </c>
      <c r="F139" s="26"/>
      <c r="G139" s="53"/>
    </row>
    <row r="140" spans="1:9">
      <c r="A140" s="185" t="s">
        <v>1572</v>
      </c>
      <c r="B140" s="989" t="s">
        <v>122</v>
      </c>
      <c r="C140" s="1177"/>
      <c r="D140" s="997"/>
      <c r="E140" s="997"/>
      <c r="F140" s="997"/>
      <c r="G140" s="998"/>
      <c r="H140" s="29">
        <f>SUM(D141:D154)</f>
        <v>24</v>
      </c>
      <c r="I140" s="29">
        <f>COUNT(D141:D154)*2</f>
        <v>24</v>
      </c>
    </row>
    <row r="141" spans="1:9" ht="63">
      <c r="A141" s="18" t="s">
        <v>429</v>
      </c>
      <c r="B141" s="224" t="s">
        <v>430</v>
      </c>
      <c r="C141" s="50" t="s">
        <v>2856</v>
      </c>
      <c r="D141" s="618">
        <v>2</v>
      </c>
      <c r="E141" s="28" t="s">
        <v>432</v>
      </c>
      <c r="F141" s="26"/>
      <c r="G141" s="53"/>
    </row>
    <row r="142" spans="1:9" ht="15.75">
      <c r="A142" s="18"/>
      <c r="B142" s="224"/>
      <c r="C142" s="50" t="s">
        <v>2662</v>
      </c>
      <c r="D142" s="618">
        <v>2</v>
      </c>
      <c r="E142" s="28" t="s">
        <v>432</v>
      </c>
      <c r="F142" s="26"/>
      <c r="G142" s="53"/>
    </row>
    <row r="143" spans="1:9" ht="30">
      <c r="A143" s="18"/>
      <c r="B143" s="224"/>
      <c r="C143" s="50" t="s">
        <v>2663</v>
      </c>
      <c r="D143" s="618">
        <v>2</v>
      </c>
      <c r="E143" s="28" t="s">
        <v>432</v>
      </c>
      <c r="F143" s="26"/>
      <c r="G143" s="53"/>
    </row>
    <row r="144" spans="1:9" ht="30">
      <c r="A144" s="18"/>
      <c r="B144" s="224"/>
      <c r="C144" s="50" t="s">
        <v>2664</v>
      </c>
      <c r="D144" s="618">
        <v>2</v>
      </c>
      <c r="E144" s="28" t="s">
        <v>432</v>
      </c>
      <c r="F144" s="26"/>
      <c r="G144" s="53"/>
    </row>
    <row r="145" spans="1:9" ht="30">
      <c r="A145" s="18"/>
      <c r="B145" s="224"/>
      <c r="C145" s="50" t="s">
        <v>2665</v>
      </c>
      <c r="D145" s="618">
        <v>2</v>
      </c>
      <c r="E145" s="28" t="s">
        <v>432</v>
      </c>
      <c r="F145" s="26"/>
      <c r="G145" s="53"/>
    </row>
    <row r="146" spans="1:9" ht="15.75">
      <c r="A146" s="18"/>
      <c r="B146" s="224"/>
      <c r="C146" s="50" t="s">
        <v>2666</v>
      </c>
      <c r="D146" s="618">
        <v>2</v>
      </c>
      <c r="E146" s="28" t="s">
        <v>432</v>
      </c>
      <c r="F146" s="26"/>
      <c r="G146" s="53"/>
    </row>
    <row r="147" spans="1:9" ht="15.75">
      <c r="A147" s="18"/>
      <c r="B147" s="224"/>
      <c r="C147" s="50" t="s">
        <v>2667</v>
      </c>
      <c r="D147" s="618">
        <v>2</v>
      </c>
      <c r="E147" s="28" t="s">
        <v>432</v>
      </c>
      <c r="F147" s="26"/>
      <c r="G147" s="53"/>
    </row>
    <row r="148" spans="1:9" ht="15.75">
      <c r="A148" s="18"/>
      <c r="B148" s="224"/>
      <c r="C148" s="50" t="s">
        <v>3599</v>
      </c>
      <c r="D148" s="618">
        <v>2</v>
      </c>
      <c r="E148" s="28" t="s">
        <v>432</v>
      </c>
      <c r="F148" s="26"/>
      <c r="G148" s="53"/>
    </row>
    <row r="149" spans="1:9" ht="47.25">
      <c r="A149" s="18" t="s">
        <v>1576</v>
      </c>
      <c r="B149" s="224" t="s">
        <v>434</v>
      </c>
      <c r="C149" s="23" t="s">
        <v>435</v>
      </c>
      <c r="D149" s="618">
        <v>2</v>
      </c>
      <c r="E149" s="28" t="s">
        <v>432</v>
      </c>
      <c r="F149" s="26"/>
      <c r="G149" s="53"/>
    </row>
    <row r="150" spans="1:9" ht="47.25">
      <c r="A150" s="18" t="s">
        <v>1577</v>
      </c>
      <c r="B150" s="44" t="s">
        <v>437</v>
      </c>
      <c r="C150" s="23" t="s">
        <v>438</v>
      </c>
      <c r="D150" s="618">
        <v>2</v>
      </c>
      <c r="E150" s="28" t="s">
        <v>432</v>
      </c>
      <c r="F150" s="26"/>
      <c r="G150" s="53"/>
    </row>
    <row r="151" spans="1:9" ht="63" hidden="1">
      <c r="A151" s="27" t="s">
        <v>1578</v>
      </c>
      <c r="B151" s="224" t="s">
        <v>440</v>
      </c>
      <c r="C151" s="30"/>
      <c r="D151" s="537"/>
      <c r="E151" s="28"/>
      <c r="F151" s="26"/>
      <c r="G151" s="26"/>
      <c r="H151" s="99"/>
      <c r="I151" s="99"/>
    </row>
    <row r="152" spans="1:9" ht="63">
      <c r="A152" s="18" t="s">
        <v>2384</v>
      </c>
      <c r="B152" s="224" t="s">
        <v>444</v>
      </c>
      <c r="C152" s="50" t="s">
        <v>2385</v>
      </c>
      <c r="D152" s="618">
        <v>2</v>
      </c>
      <c r="E152" s="28" t="s">
        <v>442</v>
      </c>
      <c r="F152" s="26"/>
      <c r="G152" s="53"/>
    </row>
    <row r="153" spans="1:9" ht="90">
      <c r="A153" s="18"/>
      <c r="B153" s="224"/>
      <c r="C153" s="50" t="s">
        <v>3600</v>
      </c>
      <c r="D153" s="618">
        <v>2</v>
      </c>
      <c r="E153" s="28" t="s">
        <v>442</v>
      </c>
      <c r="F153" s="26"/>
      <c r="G153" s="53"/>
    </row>
    <row r="154" spans="1:9" ht="47.25" hidden="1">
      <c r="A154" s="27" t="s">
        <v>445</v>
      </c>
      <c r="B154" s="160" t="s">
        <v>446</v>
      </c>
      <c r="C154" s="26"/>
      <c r="D154" s="537"/>
      <c r="E154" s="28"/>
      <c r="F154" s="26"/>
      <c r="G154" s="26"/>
      <c r="H154" s="99"/>
      <c r="I154" s="99"/>
    </row>
    <row r="155" spans="1:9" ht="15.75">
      <c r="A155" s="18" t="s">
        <v>6233</v>
      </c>
      <c r="B155" s="930" t="s">
        <v>3118</v>
      </c>
      <c r="C155" s="931"/>
      <c r="D155" s="931"/>
      <c r="E155" s="931"/>
      <c r="F155" s="931"/>
      <c r="G155" s="935"/>
      <c r="H155" s="29">
        <f>SUM(D156:D166)</f>
        <v>2</v>
      </c>
      <c r="I155" s="29">
        <f>COUNT(D156:D166)*2</f>
        <v>2</v>
      </c>
    </row>
    <row r="156" spans="1:9" ht="75" hidden="1">
      <c r="A156" s="32" t="s">
        <v>3119</v>
      </c>
      <c r="B156" s="50" t="s">
        <v>3120</v>
      </c>
      <c r="C156" s="50" t="s">
        <v>6187</v>
      </c>
      <c r="D156" s="538"/>
      <c r="E156" s="26"/>
      <c r="F156" s="50" t="s">
        <v>6188</v>
      </c>
      <c r="G156" s="482"/>
      <c r="H156" s="99"/>
      <c r="I156" s="99"/>
    </row>
    <row r="157" spans="1:9" ht="45" hidden="1">
      <c r="A157" s="32" t="s">
        <v>3121</v>
      </c>
      <c r="B157" s="50" t="s">
        <v>3122</v>
      </c>
      <c r="C157" s="50" t="s">
        <v>6189</v>
      </c>
      <c r="D157" s="538"/>
      <c r="E157" s="26"/>
      <c r="F157" s="50" t="s">
        <v>6190</v>
      </c>
      <c r="G157" s="482"/>
      <c r="H157" s="99"/>
      <c r="I157" s="99"/>
    </row>
    <row r="158" spans="1:9" ht="135" hidden="1">
      <c r="A158" s="32" t="s">
        <v>3123</v>
      </c>
      <c r="B158" s="50" t="s">
        <v>3124</v>
      </c>
      <c r="C158" s="50" t="s">
        <v>6191</v>
      </c>
      <c r="D158" s="538"/>
      <c r="E158" s="26"/>
      <c r="F158" s="50" t="s">
        <v>6192</v>
      </c>
      <c r="G158" s="482"/>
      <c r="H158" s="99"/>
      <c r="I158" s="99"/>
    </row>
    <row r="159" spans="1:9" ht="90" hidden="1">
      <c r="A159" s="32" t="s">
        <v>3125</v>
      </c>
      <c r="B159" s="50" t="s">
        <v>3126</v>
      </c>
      <c r="C159" s="50" t="s">
        <v>6193</v>
      </c>
      <c r="D159" s="538"/>
      <c r="E159" s="26"/>
      <c r="F159" s="50" t="s">
        <v>6194</v>
      </c>
      <c r="G159" s="482"/>
      <c r="H159" s="99"/>
      <c r="I159" s="99"/>
    </row>
    <row r="160" spans="1:9" ht="135" hidden="1">
      <c r="A160" s="32" t="s">
        <v>3127</v>
      </c>
      <c r="B160" s="50" t="s">
        <v>3128</v>
      </c>
      <c r="C160" s="50" t="s">
        <v>6195</v>
      </c>
      <c r="D160" s="538"/>
      <c r="E160" s="26"/>
      <c r="F160" s="50" t="s">
        <v>6196</v>
      </c>
      <c r="G160" s="482"/>
      <c r="H160" s="99"/>
      <c r="I160" s="99"/>
    </row>
    <row r="161" spans="1:9" ht="30" hidden="1">
      <c r="A161" s="32" t="s">
        <v>3129</v>
      </c>
      <c r="B161" s="50" t="s">
        <v>3130</v>
      </c>
      <c r="C161" s="26"/>
      <c r="D161" s="537"/>
      <c r="E161" s="28"/>
      <c r="F161" s="26"/>
      <c r="G161" s="482"/>
      <c r="H161" s="99"/>
      <c r="I161" s="99"/>
    </row>
    <row r="162" spans="1:9" ht="60">
      <c r="A162" s="18" t="s">
        <v>6234</v>
      </c>
      <c r="B162" s="50" t="s">
        <v>3132</v>
      </c>
      <c r="C162" s="50" t="s">
        <v>941</v>
      </c>
      <c r="D162" s="621">
        <v>2</v>
      </c>
      <c r="E162" s="23" t="s">
        <v>653</v>
      </c>
      <c r="F162" s="26"/>
      <c r="G162" s="508"/>
    </row>
    <row r="163" spans="1:9" ht="60" hidden="1">
      <c r="A163" s="32" t="s">
        <v>3133</v>
      </c>
      <c r="B163" s="50" t="s">
        <v>3134</v>
      </c>
      <c r="C163" s="50" t="s">
        <v>6197</v>
      </c>
      <c r="D163" s="538"/>
      <c r="E163" s="26"/>
      <c r="F163" s="50" t="s">
        <v>6198</v>
      </c>
      <c r="G163" s="482"/>
      <c r="H163" s="99"/>
      <c r="I163" s="99"/>
    </row>
    <row r="164" spans="1:9" ht="165" hidden="1">
      <c r="A164" s="32" t="s">
        <v>3135</v>
      </c>
      <c r="B164" s="50" t="s">
        <v>3136</v>
      </c>
      <c r="C164" s="50" t="s">
        <v>6199</v>
      </c>
      <c r="D164" s="538"/>
      <c r="E164" s="26"/>
      <c r="F164" s="50" t="s">
        <v>6200</v>
      </c>
      <c r="G164" s="482"/>
      <c r="H164" s="99"/>
      <c r="I164" s="99"/>
    </row>
    <row r="165" spans="1:9" ht="135" hidden="1">
      <c r="A165" s="32" t="s">
        <v>3137</v>
      </c>
      <c r="B165" s="50" t="s">
        <v>3138</v>
      </c>
      <c r="C165" s="50" t="s">
        <v>6201</v>
      </c>
      <c r="D165" s="538"/>
      <c r="E165" s="26"/>
      <c r="F165" s="50" t="s">
        <v>6202</v>
      </c>
      <c r="G165" s="482"/>
      <c r="H165" s="99"/>
      <c r="I165" s="99"/>
    </row>
    <row r="166" spans="1:9" ht="45" hidden="1">
      <c r="A166" s="32" t="s">
        <v>3139</v>
      </c>
      <c r="B166" s="50" t="s">
        <v>3140</v>
      </c>
      <c r="C166" s="50" t="s">
        <v>6203</v>
      </c>
      <c r="D166" s="539"/>
      <c r="E166" s="7"/>
      <c r="F166" s="50" t="s">
        <v>6204</v>
      </c>
      <c r="G166" s="482"/>
      <c r="H166" s="99"/>
      <c r="I166" s="99"/>
    </row>
    <row r="167" spans="1:9">
      <c r="A167" s="286"/>
      <c r="B167" s="1154" t="s">
        <v>447</v>
      </c>
      <c r="C167" s="1154"/>
      <c r="D167" s="1154"/>
      <c r="E167" s="1154"/>
      <c r="F167" s="1154"/>
      <c r="G167" s="1154"/>
      <c r="H167" s="29">
        <f>H168+H190+H196+H202+H212+H223+H237</f>
        <v>134</v>
      </c>
      <c r="I167" s="29">
        <f>I168+I190+I196+I202+I212+I223+I237</f>
        <v>134</v>
      </c>
    </row>
    <row r="168" spans="1:9">
      <c r="A168" s="357" t="s">
        <v>1579</v>
      </c>
      <c r="B168" s="1175" t="s">
        <v>120</v>
      </c>
      <c r="C168" s="1090"/>
      <c r="D168" s="1090"/>
      <c r="E168" s="1090"/>
      <c r="F168" s="1090"/>
      <c r="G168" s="1176"/>
      <c r="H168" s="29">
        <f>SUM(D169:D189)</f>
        <v>42</v>
      </c>
      <c r="I168" s="29">
        <f>COUNT(D169:D189)*2</f>
        <v>42</v>
      </c>
    </row>
    <row r="169" spans="1:9" ht="45">
      <c r="A169" s="18" t="s">
        <v>1580</v>
      </c>
      <c r="B169" s="224" t="s">
        <v>449</v>
      </c>
      <c r="C169" s="360" t="s">
        <v>3601</v>
      </c>
      <c r="D169" s="622">
        <v>2</v>
      </c>
      <c r="E169" s="361" t="s">
        <v>341</v>
      </c>
      <c r="F169" s="362" t="s">
        <v>3602</v>
      </c>
      <c r="G169" s="53"/>
    </row>
    <row r="170" spans="1:9" ht="31.5">
      <c r="A170" s="18" t="s">
        <v>1583</v>
      </c>
      <c r="B170" s="160" t="s">
        <v>454</v>
      </c>
      <c r="C170" s="50" t="s">
        <v>2392</v>
      </c>
      <c r="D170" s="622">
        <v>2</v>
      </c>
      <c r="E170" s="361" t="s">
        <v>341</v>
      </c>
      <c r="F170" s="50"/>
      <c r="G170" s="53"/>
    </row>
    <row r="171" spans="1:9" ht="15.75">
      <c r="A171" s="18"/>
      <c r="B171" s="160"/>
      <c r="C171" s="50" t="s">
        <v>3603</v>
      </c>
      <c r="D171" s="622">
        <v>2</v>
      </c>
      <c r="E171" s="361" t="s">
        <v>341</v>
      </c>
      <c r="F171" s="229"/>
      <c r="G171" s="53"/>
    </row>
    <row r="172" spans="1:9" ht="45">
      <c r="A172" s="18"/>
      <c r="B172" s="160"/>
      <c r="C172" s="50" t="s">
        <v>3604</v>
      </c>
      <c r="D172" s="622">
        <v>2</v>
      </c>
      <c r="E172" s="361" t="s">
        <v>341</v>
      </c>
      <c r="F172" s="66"/>
      <c r="G172" s="53"/>
    </row>
    <row r="173" spans="1:9" ht="45">
      <c r="A173" s="18"/>
      <c r="B173" s="160"/>
      <c r="C173" s="50" t="s">
        <v>3605</v>
      </c>
      <c r="D173" s="622">
        <v>2</v>
      </c>
      <c r="E173" s="361" t="s">
        <v>341</v>
      </c>
      <c r="F173" s="66"/>
      <c r="G173" s="53"/>
    </row>
    <row r="174" spans="1:9" ht="31.5">
      <c r="A174" s="18" t="s">
        <v>1587</v>
      </c>
      <c r="B174" s="114" t="s">
        <v>459</v>
      </c>
      <c r="C174" s="50" t="s">
        <v>2872</v>
      </c>
      <c r="D174" s="622">
        <v>2</v>
      </c>
      <c r="E174" s="361" t="s">
        <v>341</v>
      </c>
      <c r="F174" s="50"/>
      <c r="G174" s="53"/>
    </row>
    <row r="175" spans="1:9" ht="30">
      <c r="A175" s="18"/>
      <c r="B175" s="114"/>
      <c r="C175" s="50" t="s">
        <v>2874</v>
      </c>
      <c r="D175" s="622">
        <v>2</v>
      </c>
      <c r="E175" s="361" t="s">
        <v>341</v>
      </c>
      <c r="F175" s="26"/>
      <c r="G175" s="53"/>
    </row>
    <row r="176" spans="1:9" ht="60">
      <c r="A176" s="18"/>
      <c r="B176" s="114"/>
      <c r="C176" s="236" t="s">
        <v>2875</v>
      </c>
      <c r="D176" s="622">
        <v>2</v>
      </c>
      <c r="E176" s="361" t="s">
        <v>341</v>
      </c>
      <c r="F176" s="26"/>
      <c r="G176" s="53"/>
    </row>
    <row r="177" spans="1:9" ht="30">
      <c r="A177" s="18"/>
      <c r="B177" s="114"/>
      <c r="C177" s="236" t="s">
        <v>3606</v>
      </c>
      <c r="D177" s="622">
        <v>2</v>
      </c>
      <c r="E177" s="361" t="s">
        <v>341</v>
      </c>
      <c r="G177" s="53"/>
    </row>
    <row r="178" spans="1:9" ht="15.75">
      <c r="A178" s="18"/>
      <c r="B178" s="114"/>
      <c r="C178" s="50" t="s">
        <v>3607</v>
      </c>
      <c r="D178" s="622">
        <v>2</v>
      </c>
      <c r="E178" s="361" t="s">
        <v>341</v>
      </c>
      <c r="F178" s="66"/>
      <c r="G178" s="53"/>
    </row>
    <row r="179" spans="1:9" ht="45">
      <c r="A179" s="18"/>
      <c r="B179" s="114"/>
      <c r="C179" s="123" t="s">
        <v>3608</v>
      </c>
      <c r="D179" s="622">
        <v>2</v>
      </c>
      <c r="E179" s="361" t="s">
        <v>341</v>
      </c>
      <c r="F179" s="50"/>
      <c r="G179" s="53"/>
    </row>
    <row r="180" spans="1:9" ht="15.75">
      <c r="A180" s="18"/>
      <c r="B180" s="114"/>
      <c r="C180" s="50" t="s">
        <v>3609</v>
      </c>
      <c r="D180" s="622">
        <v>2</v>
      </c>
      <c r="E180" s="361" t="s">
        <v>341</v>
      </c>
      <c r="F180" s="66"/>
      <c r="G180" s="53"/>
    </row>
    <row r="181" spans="1:9" ht="45">
      <c r="A181" s="18"/>
      <c r="B181" s="50"/>
      <c r="C181" s="50" t="s">
        <v>3610</v>
      </c>
      <c r="D181" s="622">
        <v>2</v>
      </c>
      <c r="E181" s="361" t="s">
        <v>341</v>
      </c>
      <c r="F181" s="66"/>
      <c r="G181" s="53"/>
    </row>
    <row r="182" spans="1:9" ht="30">
      <c r="A182" s="18"/>
      <c r="B182" s="114"/>
      <c r="C182" s="50" t="s">
        <v>3611</v>
      </c>
      <c r="D182" s="622">
        <v>2</v>
      </c>
      <c r="E182" s="361" t="s">
        <v>341</v>
      </c>
      <c r="G182" s="53"/>
    </row>
    <row r="183" spans="1:9" ht="45.75" customHeight="1">
      <c r="A183" s="18"/>
      <c r="B183" s="114"/>
      <c r="C183" s="50" t="s">
        <v>3612</v>
      </c>
      <c r="D183" s="622">
        <v>2</v>
      </c>
      <c r="E183" s="361" t="s">
        <v>341</v>
      </c>
      <c r="F183" s="66"/>
      <c r="G183" s="53"/>
    </row>
    <row r="184" spans="1:9" ht="90">
      <c r="A184" s="18" t="s">
        <v>1602</v>
      </c>
      <c r="B184" s="114" t="s">
        <v>477</v>
      </c>
      <c r="C184" s="50" t="s">
        <v>2405</v>
      </c>
      <c r="D184" s="622">
        <v>2</v>
      </c>
      <c r="E184" s="361" t="s">
        <v>341</v>
      </c>
      <c r="F184" s="50" t="s">
        <v>2406</v>
      </c>
      <c r="G184" s="53"/>
    </row>
    <row r="185" spans="1:9" ht="45">
      <c r="A185" s="18"/>
      <c r="B185" s="114"/>
      <c r="C185" s="50" t="s">
        <v>2407</v>
      </c>
      <c r="D185" s="622">
        <v>2</v>
      </c>
      <c r="E185" s="361" t="s">
        <v>341</v>
      </c>
      <c r="F185" s="50" t="s">
        <v>2408</v>
      </c>
      <c r="G185" s="53"/>
    </row>
    <row r="186" spans="1:9" ht="47.25">
      <c r="A186" s="18" t="s">
        <v>1605</v>
      </c>
      <c r="B186" s="114" t="s">
        <v>481</v>
      </c>
      <c r="C186" s="50" t="s">
        <v>1606</v>
      </c>
      <c r="D186" s="622">
        <v>2</v>
      </c>
      <c r="E186" s="361" t="s">
        <v>341</v>
      </c>
      <c r="F186" s="26"/>
      <c r="G186" s="53"/>
    </row>
    <row r="187" spans="1:9" ht="31.5">
      <c r="A187" s="18" t="s">
        <v>1608</v>
      </c>
      <c r="B187" s="114" t="s">
        <v>485</v>
      </c>
      <c r="C187" s="50" t="s">
        <v>3613</v>
      </c>
      <c r="D187" s="622">
        <v>2</v>
      </c>
      <c r="E187" s="361" t="s">
        <v>341</v>
      </c>
      <c r="F187" s="50"/>
      <c r="G187" s="53"/>
    </row>
    <row r="188" spans="1:9" ht="78.75">
      <c r="A188" s="18" t="s">
        <v>1611</v>
      </c>
      <c r="B188" s="126" t="s">
        <v>490</v>
      </c>
      <c r="C188" s="360" t="s">
        <v>3614</v>
      </c>
      <c r="D188" s="622">
        <v>2</v>
      </c>
      <c r="E188" s="361" t="s">
        <v>341</v>
      </c>
      <c r="G188" s="53"/>
    </row>
    <row r="189" spans="1:9" ht="47.25" customHeight="1">
      <c r="A189" s="18"/>
      <c r="B189" s="114"/>
      <c r="C189" s="50" t="s">
        <v>2415</v>
      </c>
      <c r="D189" s="622">
        <v>2</v>
      </c>
      <c r="E189" s="361" t="s">
        <v>341</v>
      </c>
      <c r="F189" s="362"/>
      <c r="G189" s="363"/>
    </row>
    <row r="190" spans="1:9">
      <c r="A190" s="357" t="s">
        <v>1616</v>
      </c>
      <c r="B190" s="1156" t="s">
        <v>2889</v>
      </c>
      <c r="C190" s="1087"/>
      <c r="D190" s="1087"/>
      <c r="E190" s="1087"/>
      <c r="F190" s="1087"/>
      <c r="G190" s="1157"/>
      <c r="H190" s="29">
        <f>SUM(D191:D195)</f>
        <v>8</v>
      </c>
      <c r="I190" s="29">
        <f>COUNT(D191:D195)*2</f>
        <v>8</v>
      </c>
    </row>
    <row r="191" spans="1:9" ht="90">
      <c r="A191" s="18" t="s">
        <v>497</v>
      </c>
      <c r="B191" s="160" t="s">
        <v>498</v>
      </c>
      <c r="C191" s="23" t="s">
        <v>499</v>
      </c>
      <c r="D191" s="534">
        <v>2</v>
      </c>
      <c r="E191" s="28" t="s">
        <v>341</v>
      </c>
      <c r="F191" s="23" t="s">
        <v>500</v>
      </c>
      <c r="G191" s="53"/>
    </row>
    <row r="192" spans="1:9" ht="47.25" hidden="1">
      <c r="A192" s="27" t="s">
        <v>501</v>
      </c>
      <c r="B192" s="51" t="s">
        <v>502</v>
      </c>
      <c r="C192" s="26"/>
      <c r="D192" s="537"/>
      <c r="E192" s="28"/>
      <c r="F192" s="26"/>
      <c r="G192" s="26"/>
      <c r="H192" s="99"/>
      <c r="I192" s="99"/>
    </row>
    <row r="193" spans="1:9" ht="45">
      <c r="A193" s="18" t="s">
        <v>1618</v>
      </c>
      <c r="B193" s="51" t="s">
        <v>504</v>
      </c>
      <c r="C193" s="364" t="s">
        <v>3615</v>
      </c>
      <c r="D193" s="534">
        <v>2</v>
      </c>
      <c r="E193" s="28" t="s">
        <v>341</v>
      </c>
      <c r="F193" s="50" t="s">
        <v>2891</v>
      </c>
      <c r="G193" s="53"/>
    </row>
    <row r="194" spans="1:9" ht="31.5">
      <c r="A194" s="18" t="s">
        <v>1621</v>
      </c>
      <c r="B194" s="228" t="s">
        <v>507</v>
      </c>
      <c r="C194" s="229" t="s">
        <v>3616</v>
      </c>
      <c r="D194" s="534">
        <v>2</v>
      </c>
      <c r="E194" s="28" t="s">
        <v>341</v>
      </c>
      <c r="F194" s="229"/>
      <c r="G194" s="53"/>
    </row>
    <row r="195" spans="1:9" ht="30">
      <c r="A195" s="18"/>
      <c r="B195" s="291"/>
      <c r="C195" s="30" t="s">
        <v>3617</v>
      </c>
      <c r="D195" s="534">
        <v>2</v>
      </c>
      <c r="E195" s="28" t="s">
        <v>341</v>
      </c>
      <c r="F195" s="66"/>
      <c r="G195" s="53"/>
    </row>
    <row r="196" spans="1:9">
      <c r="A196" s="357" t="s">
        <v>1624</v>
      </c>
      <c r="B196" s="1156" t="s">
        <v>2908</v>
      </c>
      <c r="C196" s="1087"/>
      <c r="D196" s="1087"/>
      <c r="E196" s="1087"/>
      <c r="F196" s="1087"/>
      <c r="G196" s="1157"/>
      <c r="H196" s="29">
        <f>SUM(D197:D201)</f>
        <v>10</v>
      </c>
      <c r="I196" s="29">
        <f>COUNT(D197:D201)*2</f>
        <v>10</v>
      </c>
    </row>
    <row r="197" spans="1:9" ht="45">
      <c r="A197" s="18" t="s">
        <v>1625</v>
      </c>
      <c r="B197" s="160" t="s">
        <v>511</v>
      </c>
      <c r="C197" s="234" t="s">
        <v>3618</v>
      </c>
      <c r="D197" s="618">
        <v>2</v>
      </c>
      <c r="E197" s="28" t="s">
        <v>379</v>
      </c>
      <c r="F197" s="26"/>
      <c r="G197" s="53"/>
    </row>
    <row r="198" spans="1:9" ht="45">
      <c r="A198" s="18"/>
      <c r="B198" s="235"/>
      <c r="C198" s="234" t="s">
        <v>513</v>
      </c>
      <c r="D198" s="618">
        <v>2</v>
      </c>
      <c r="E198" s="28" t="s">
        <v>341</v>
      </c>
      <c r="F198" s="26"/>
      <c r="G198" s="53"/>
    </row>
    <row r="199" spans="1:9" ht="45">
      <c r="A199" s="18" t="s">
        <v>1627</v>
      </c>
      <c r="B199" s="235" t="s">
        <v>515</v>
      </c>
      <c r="C199" s="234" t="s">
        <v>3619</v>
      </c>
      <c r="D199" s="618">
        <v>2</v>
      </c>
      <c r="E199" s="28" t="s">
        <v>341</v>
      </c>
      <c r="F199" s="26"/>
      <c r="G199" s="53"/>
    </row>
    <row r="200" spans="1:9" ht="75">
      <c r="A200" s="18"/>
      <c r="B200" s="235"/>
      <c r="C200" s="234" t="s">
        <v>517</v>
      </c>
      <c r="D200" s="618">
        <v>2</v>
      </c>
      <c r="E200" s="28" t="s">
        <v>377</v>
      </c>
      <c r="F200" s="26"/>
      <c r="G200" s="53"/>
    </row>
    <row r="201" spans="1:9" ht="63">
      <c r="A201" s="18" t="s">
        <v>1630</v>
      </c>
      <c r="B201" s="160" t="s">
        <v>519</v>
      </c>
      <c r="C201" s="23" t="s">
        <v>520</v>
      </c>
      <c r="D201" s="618">
        <v>2</v>
      </c>
      <c r="E201" s="28" t="s">
        <v>255</v>
      </c>
      <c r="F201" s="26"/>
      <c r="G201" s="53"/>
    </row>
    <row r="202" spans="1:9">
      <c r="A202" s="357" t="s">
        <v>1632</v>
      </c>
      <c r="B202" s="1156" t="s">
        <v>2914</v>
      </c>
      <c r="C202" s="1087"/>
      <c r="D202" s="1087"/>
      <c r="E202" s="1087"/>
      <c r="F202" s="1087"/>
      <c r="G202" s="1157"/>
      <c r="H202" s="29">
        <f>SUM(D203:D211)</f>
        <v>14</v>
      </c>
      <c r="I202" s="29">
        <f>COUNT(D203:D211)*2</f>
        <v>14</v>
      </c>
    </row>
    <row r="203" spans="1:9" ht="31.5" hidden="1">
      <c r="A203" s="27" t="s">
        <v>1633</v>
      </c>
      <c r="B203" s="114" t="s">
        <v>522</v>
      </c>
      <c r="D203" s="537"/>
      <c r="E203" s="28"/>
      <c r="F203" s="26"/>
      <c r="G203" s="26"/>
      <c r="H203" s="99"/>
      <c r="I203" s="99"/>
    </row>
    <row r="204" spans="1:9" ht="47.25">
      <c r="A204" s="18" t="s">
        <v>1638</v>
      </c>
      <c r="B204" s="114" t="s">
        <v>526</v>
      </c>
      <c r="C204" s="26" t="s">
        <v>3620</v>
      </c>
      <c r="D204" s="618">
        <v>2</v>
      </c>
      <c r="E204" s="28" t="s">
        <v>377</v>
      </c>
      <c r="F204" s="50" t="s">
        <v>3621</v>
      </c>
      <c r="G204" s="53"/>
    </row>
    <row r="205" spans="1:9" ht="47.25">
      <c r="A205" s="18" t="s">
        <v>1641</v>
      </c>
      <c r="B205" s="114" t="s">
        <v>529</v>
      </c>
      <c r="C205" s="7" t="s">
        <v>530</v>
      </c>
      <c r="D205" s="618">
        <v>2</v>
      </c>
      <c r="E205" s="28" t="s">
        <v>531</v>
      </c>
      <c r="F205" s="50" t="s">
        <v>3622</v>
      </c>
      <c r="G205" s="53"/>
    </row>
    <row r="206" spans="1:9" ht="47.25" hidden="1">
      <c r="A206" s="27" t="s">
        <v>1644</v>
      </c>
      <c r="B206" s="114" t="s">
        <v>534</v>
      </c>
      <c r="C206" s="30"/>
      <c r="D206" s="537"/>
      <c r="E206" s="28"/>
      <c r="F206" s="26"/>
      <c r="G206" s="26"/>
      <c r="H206" s="99"/>
      <c r="I206" s="99"/>
    </row>
    <row r="207" spans="1:9" ht="31.5">
      <c r="A207" s="18" t="s">
        <v>1645</v>
      </c>
      <c r="B207" s="114" t="s">
        <v>537</v>
      </c>
      <c r="C207" s="30" t="s">
        <v>3623</v>
      </c>
      <c r="D207" s="618">
        <v>2</v>
      </c>
      <c r="E207" s="28" t="s">
        <v>255</v>
      </c>
      <c r="F207" s="30" t="s">
        <v>3624</v>
      </c>
      <c r="G207" s="53"/>
    </row>
    <row r="208" spans="1:9" ht="30">
      <c r="A208" s="18"/>
      <c r="B208" s="114"/>
      <c r="C208" s="30" t="s">
        <v>3625</v>
      </c>
      <c r="D208" s="618">
        <v>2</v>
      </c>
      <c r="E208" s="28" t="s">
        <v>255</v>
      </c>
      <c r="F208" s="30" t="s">
        <v>3626</v>
      </c>
      <c r="G208" s="53"/>
    </row>
    <row r="209" spans="1:9" ht="30">
      <c r="A209" s="18"/>
      <c r="B209" s="114"/>
      <c r="C209" s="30" t="s">
        <v>3627</v>
      </c>
      <c r="D209" s="618">
        <v>2</v>
      </c>
      <c r="E209" s="28" t="s">
        <v>255</v>
      </c>
      <c r="F209" s="30" t="s">
        <v>3628</v>
      </c>
      <c r="G209" s="53"/>
    </row>
    <row r="210" spans="1:9" ht="30">
      <c r="A210" s="18"/>
      <c r="B210" s="114"/>
      <c r="C210" s="30" t="s">
        <v>3629</v>
      </c>
      <c r="D210" s="618">
        <v>2</v>
      </c>
      <c r="E210" s="28" t="s">
        <v>255</v>
      </c>
      <c r="F210" s="30" t="s">
        <v>3630</v>
      </c>
      <c r="G210" s="53"/>
    </row>
    <row r="211" spans="1:9" ht="15.75">
      <c r="A211" s="18"/>
      <c r="B211" s="114"/>
      <c r="C211" s="30" t="s">
        <v>3631</v>
      </c>
      <c r="D211" s="618">
        <v>2</v>
      </c>
      <c r="E211" s="28" t="s">
        <v>255</v>
      </c>
      <c r="F211" s="30" t="s">
        <v>3632</v>
      </c>
      <c r="G211" s="53"/>
    </row>
    <row r="212" spans="1:9">
      <c r="A212" s="357" t="s">
        <v>1650</v>
      </c>
      <c r="B212" s="1156" t="s">
        <v>112</v>
      </c>
      <c r="C212" s="1087"/>
      <c r="D212" s="1087"/>
      <c r="E212" s="1087"/>
      <c r="F212" s="1087"/>
      <c r="G212" s="1157"/>
      <c r="H212" s="29">
        <f>SUM(D213:D222)</f>
        <v>20</v>
      </c>
      <c r="I212" s="29">
        <f>COUNT(D213:D222)*2</f>
        <v>20</v>
      </c>
    </row>
    <row r="213" spans="1:9" ht="60">
      <c r="A213" s="18" t="s">
        <v>1652</v>
      </c>
      <c r="B213" s="114" t="s">
        <v>552</v>
      </c>
      <c r="C213" s="234" t="s">
        <v>556</v>
      </c>
      <c r="D213" s="622">
        <v>2</v>
      </c>
      <c r="E213" s="28" t="s">
        <v>554</v>
      </c>
      <c r="F213" s="50" t="s">
        <v>3635</v>
      </c>
      <c r="G213" s="53"/>
    </row>
    <row r="214" spans="1:9" ht="30">
      <c r="A214" s="18"/>
      <c r="B214" s="114"/>
      <c r="C214" s="50" t="s">
        <v>2931</v>
      </c>
      <c r="D214" s="622">
        <v>2</v>
      </c>
      <c r="E214" s="28" t="s">
        <v>554</v>
      </c>
      <c r="F214" s="50" t="s">
        <v>2932</v>
      </c>
      <c r="G214" s="53"/>
    </row>
    <row r="215" spans="1:9" ht="75">
      <c r="A215" s="18"/>
      <c r="B215" s="114"/>
      <c r="C215" s="234" t="s">
        <v>1659</v>
      </c>
      <c r="D215" s="622">
        <v>2</v>
      </c>
      <c r="E215" s="28" t="s">
        <v>554</v>
      </c>
      <c r="F215" s="50" t="s">
        <v>3636</v>
      </c>
      <c r="G215" s="53"/>
    </row>
    <row r="216" spans="1:9" ht="45">
      <c r="A216" s="18"/>
      <c r="B216" s="114"/>
      <c r="C216" s="234" t="s">
        <v>3637</v>
      </c>
      <c r="D216" s="622">
        <v>2</v>
      </c>
      <c r="E216" s="28" t="s">
        <v>554</v>
      </c>
      <c r="F216" s="50" t="s">
        <v>3638</v>
      </c>
      <c r="G216" s="53"/>
    </row>
    <row r="217" spans="1:9" ht="90">
      <c r="A217" s="18"/>
      <c r="B217" s="114"/>
      <c r="C217" s="365" t="s">
        <v>3639</v>
      </c>
      <c r="D217" s="622">
        <v>2</v>
      </c>
      <c r="E217" s="59" t="s">
        <v>554</v>
      </c>
      <c r="F217" s="229" t="s">
        <v>3640</v>
      </c>
      <c r="G217" s="53"/>
    </row>
    <row r="218" spans="1:9" ht="45">
      <c r="A218" s="18"/>
      <c r="B218" s="114"/>
      <c r="C218" s="234" t="s">
        <v>3641</v>
      </c>
      <c r="D218" s="622">
        <v>2</v>
      </c>
      <c r="E218" s="28" t="s">
        <v>554</v>
      </c>
      <c r="F218" s="50" t="s">
        <v>3642</v>
      </c>
      <c r="G218" s="53"/>
    </row>
    <row r="219" spans="1:9" ht="31.5">
      <c r="A219" s="18" t="s">
        <v>1663</v>
      </c>
      <c r="B219" s="114" t="s">
        <v>573</v>
      </c>
      <c r="C219" s="234" t="s">
        <v>3643</v>
      </c>
      <c r="D219" s="622">
        <v>2</v>
      </c>
      <c r="E219" s="28" t="s">
        <v>554</v>
      </c>
      <c r="F219" s="50" t="s">
        <v>3644</v>
      </c>
      <c r="G219" s="53"/>
    </row>
    <row r="220" spans="1:9" ht="30">
      <c r="A220" s="18"/>
      <c r="B220" s="114"/>
      <c r="C220" s="234" t="s">
        <v>2448</v>
      </c>
      <c r="D220" s="622">
        <v>2</v>
      </c>
      <c r="E220" s="28" t="s">
        <v>554</v>
      </c>
      <c r="F220" s="50" t="s">
        <v>3645</v>
      </c>
      <c r="G220" s="53"/>
    </row>
    <row r="221" spans="1:9" ht="30">
      <c r="A221" s="18"/>
      <c r="B221" s="114"/>
      <c r="C221" s="50" t="s">
        <v>1176</v>
      </c>
      <c r="D221" s="622">
        <v>2</v>
      </c>
      <c r="E221" s="28" t="s">
        <v>554</v>
      </c>
      <c r="F221" s="66" t="s">
        <v>2941</v>
      </c>
      <c r="G221" s="53"/>
    </row>
    <row r="222" spans="1:9" ht="47.25">
      <c r="A222" s="18" t="s">
        <v>1668</v>
      </c>
      <c r="B222" s="51" t="s">
        <v>580</v>
      </c>
      <c r="C222" s="30" t="s">
        <v>1670</v>
      </c>
      <c r="D222" s="622">
        <v>2</v>
      </c>
      <c r="E222" s="28" t="s">
        <v>554</v>
      </c>
      <c r="F222" s="26"/>
      <c r="G222" s="53"/>
    </row>
    <row r="223" spans="1:9">
      <c r="A223" s="357" t="s">
        <v>1672</v>
      </c>
      <c r="B223" s="1156" t="s">
        <v>2944</v>
      </c>
      <c r="C223" s="1087"/>
      <c r="D223" s="1087"/>
      <c r="E223" s="1087"/>
      <c r="F223" s="1087"/>
      <c r="G223" s="1157"/>
      <c r="H223" s="29">
        <f>SUM(D224:D236)</f>
        <v>24</v>
      </c>
      <c r="I223" s="29">
        <f>COUNT(D224:D236)*2</f>
        <v>24</v>
      </c>
    </row>
    <row r="224" spans="1:9" ht="47.25">
      <c r="A224" s="18" t="s">
        <v>1673</v>
      </c>
      <c r="B224" s="114" t="s">
        <v>583</v>
      </c>
      <c r="C224" s="19" t="s">
        <v>584</v>
      </c>
      <c r="D224" s="622">
        <v>2</v>
      </c>
      <c r="E224" s="22" t="s">
        <v>341</v>
      </c>
      <c r="F224" s="50" t="s">
        <v>3646</v>
      </c>
      <c r="G224" s="53"/>
    </row>
    <row r="225" spans="1:9" ht="63" hidden="1">
      <c r="A225" s="27" t="s">
        <v>1675</v>
      </c>
      <c r="B225" s="114" t="s">
        <v>588</v>
      </c>
      <c r="C225" s="26"/>
      <c r="D225" s="537"/>
      <c r="E225" s="28"/>
      <c r="F225" s="26"/>
      <c r="G225" s="26"/>
      <c r="H225" s="99"/>
      <c r="I225" s="99"/>
    </row>
    <row r="226" spans="1:9" ht="63">
      <c r="A226" s="18" t="s">
        <v>1690</v>
      </c>
      <c r="B226" s="114" t="s">
        <v>593</v>
      </c>
      <c r="C226" s="238" t="s">
        <v>2457</v>
      </c>
      <c r="D226" s="622">
        <v>2</v>
      </c>
      <c r="E226" s="22" t="s">
        <v>341</v>
      </c>
      <c r="F226" s="50" t="s">
        <v>2707</v>
      </c>
      <c r="G226" s="53"/>
    </row>
    <row r="227" spans="1:9" ht="63">
      <c r="A227" s="18" t="s">
        <v>1693</v>
      </c>
      <c r="B227" s="114" t="s">
        <v>597</v>
      </c>
      <c r="C227" s="19" t="s">
        <v>598</v>
      </c>
      <c r="D227" s="622">
        <v>2</v>
      </c>
      <c r="E227" s="22" t="s">
        <v>341</v>
      </c>
      <c r="F227" s="50"/>
      <c r="G227" s="53"/>
    </row>
    <row r="228" spans="1:9" ht="45">
      <c r="A228" s="18" t="s">
        <v>1696</v>
      </c>
      <c r="B228" s="114" t="s">
        <v>602</v>
      </c>
      <c r="C228" s="19" t="s">
        <v>603</v>
      </c>
      <c r="D228" s="622">
        <v>2</v>
      </c>
      <c r="E228" s="28" t="s">
        <v>344</v>
      </c>
      <c r="F228" s="23" t="s">
        <v>604</v>
      </c>
      <c r="G228" s="53"/>
    </row>
    <row r="229" spans="1:9" ht="120">
      <c r="A229" s="18" t="s">
        <v>605</v>
      </c>
      <c r="B229" s="114" t="s">
        <v>606</v>
      </c>
      <c r="C229" s="30" t="s">
        <v>3647</v>
      </c>
      <c r="D229" s="622">
        <v>2</v>
      </c>
      <c r="E229" s="28" t="s">
        <v>344</v>
      </c>
      <c r="F229" s="30" t="s">
        <v>3648</v>
      </c>
      <c r="G229" s="53"/>
    </row>
    <row r="230" spans="1:9" ht="45">
      <c r="A230" s="18"/>
      <c r="B230" s="114"/>
      <c r="C230" s="19" t="s">
        <v>607</v>
      </c>
      <c r="D230" s="622">
        <v>2</v>
      </c>
      <c r="E230" s="28" t="s">
        <v>344</v>
      </c>
      <c r="F230" s="23" t="s">
        <v>608</v>
      </c>
      <c r="G230" s="53"/>
    </row>
    <row r="231" spans="1:9" ht="31.5">
      <c r="A231" s="18"/>
      <c r="B231" s="114"/>
      <c r="C231" s="19" t="s">
        <v>609</v>
      </c>
      <c r="D231" s="622">
        <v>2</v>
      </c>
      <c r="E231" s="28" t="s">
        <v>344</v>
      </c>
      <c r="F231" s="23" t="s">
        <v>610</v>
      </c>
      <c r="G231" s="53"/>
    </row>
    <row r="232" spans="1:9" ht="47.25">
      <c r="A232" s="18" t="s">
        <v>1700</v>
      </c>
      <c r="B232" s="114" t="s">
        <v>612</v>
      </c>
      <c r="C232" s="30" t="s">
        <v>2709</v>
      </c>
      <c r="D232" s="622">
        <v>2</v>
      </c>
      <c r="E232" s="28" t="s">
        <v>344</v>
      </c>
      <c r="F232" s="50"/>
      <c r="G232" s="53"/>
    </row>
    <row r="233" spans="1:9" ht="45">
      <c r="A233" s="181"/>
      <c r="B233" s="26"/>
      <c r="C233" s="25" t="s">
        <v>2462</v>
      </c>
      <c r="D233" s="622">
        <v>2</v>
      </c>
      <c r="E233" s="28" t="s">
        <v>344</v>
      </c>
      <c r="F233" s="50" t="s">
        <v>2710</v>
      </c>
      <c r="G233" s="53"/>
    </row>
    <row r="234" spans="1:9" ht="45">
      <c r="A234" s="181"/>
      <c r="B234" s="328"/>
      <c r="C234" s="26" t="s">
        <v>2464</v>
      </c>
      <c r="D234" s="622">
        <v>2</v>
      </c>
      <c r="E234" s="28" t="s">
        <v>344</v>
      </c>
      <c r="F234" s="239" t="s">
        <v>2711</v>
      </c>
      <c r="G234" s="53"/>
    </row>
    <row r="235" spans="1:9" ht="45">
      <c r="A235" s="181"/>
      <c r="B235" s="328"/>
      <c r="C235" s="50" t="s">
        <v>2466</v>
      </c>
      <c r="D235" s="622">
        <v>2</v>
      </c>
      <c r="E235" s="28" t="s">
        <v>344</v>
      </c>
      <c r="F235" s="50" t="s">
        <v>2467</v>
      </c>
      <c r="G235" s="53"/>
    </row>
    <row r="236" spans="1:9" ht="15">
      <c r="A236" s="181"/>
      <c r="B236" s="328"/>
      <c r="C236" s="50" t="s">
        <v>3649</v>
      </c>
      <c r="D236" s="622">
        <v>2</v>
      </c>
      <c r="E236" s="28" t="s">
        <v>344</v>
      </c>
      <c r="F236" s="50" t="s">
        <v>3650</v>
      </c>
      <c r="G236" s="53"/>
    </row>
    <row r="237" spans="1:9" ht="15.75">
      <c r="A237" s="60" t="s">
        <v>109</v>
      </c>
      <c r="B237" s="930" t="s">
        <v>6205</v>
      </c>
      <c r="C237" s="931"/>
      <c r="D237" s="931"/>
      <c r="E237" s="931"/>
      <c r="F237" s="931"/>
      <c r="G237" s="935"/>
      <c r="H237" s="29">
        <f>SUM(D238:D252)</f>
        <v>16</v>
      </c>
      <c r="I237" s="29">
        <f>COUNT(D238:D252)*2</f>
        <v>16</v>
      </c>
    </row>
    <row r="238" spans="1:9" ht="120">
      <c r="A238" s="60" t="s">
        <v>1705</v>
      </c>
      <c r="B238" s="50" t="s">
        <v>1706</v>
      </c>
      <c r="C238" s="50" t="s">
        <v>1707</v>
      </c>
      <c r="D238" s="540">
        <v>2</v>
      </c>
      <c r="E238" s="26" t="s">
        <v>653</v>
      </c>
      <c r="F238" s="50" t="s">
        <v>6206</v>
      </c>
      <c r="G238" s="508"/>
    </row>
    <row r="239" spans="1:9" ht="90">
      <c r="A239" s="60" t="s">
        <v>1709</v>
      </c>
      <c r="B239" s="50" t="s">
        <v>1710</v>
      </c>
      <c r="C239" s="50" t="s">
        <v>1711</v>
      </c>
      <c r="D239" s="538">
        <v>2</v>
      </c>
      <c r="E239" s="26" t="s">
        <v>653</v>
      </c>
      <c r="F239" s="50" t="s">
        <v>3232</v>
      </c>
      <c r="G239" s="508"/>
    </row>
    <row r="240" spans="1:9" ht="75" hidden="1">
      <c r="A240" s="483" t="s">
        <v>3233</v>
      </c>
      <c r="B240" s="50" t="s">
        <v>3234</v>
      </c>
      <c r="C240" s="50" t="s">
        <v>6207</v>
      </c>
      <c r="D240" s="538"/>
      <c r="E240" s="26"/>
      <c r="F240" s="50" t="s">
        <v>6208</v>
      </c>
      <c r="G240" s="482"/>
      <c r="H240" s="99"/>
      <c r="I240" s="99"/>
    </row>
    <row r="241" spans="1:9" ht="105" hidden="1">
      <c r="A241" s="483" t="s">
        <v>3235</v>
      </c>
      <c r="B241" s="50" t="s">
        <v>3236</v>
      </c>
      <c r="C241" s="50" t="s">
        <v>6209</v>
      </c>
      <c r="D241" s="538"/>
      <c r="E241" s="26"/>
      <c r="F241" s="50" t="s">
        <v>6210</v>
      </c>
      <c r="G241" s="482"/>
      <c r="H241" s="99"/>
      <c r="I241" s="99"/>
    </row>
    <row r="242" spans="1:9" ht="90" hidden="1">
      <c r="A242" s="483" t="s">
        <v>3237</v>
      </c>
      <c r="B242" s="501" t="s">
        <v>3238</v>
      </c>
      <c r="C242" s="501" t="s">
        <v>6211</v>
      </c>
      <c r="D242" s="538"/>
      <c r="E242" s="26"/>
      <c r="F242" s="50" t="s">
        <v>6212</v>
      </c>
      <c r="G242" s="482"/>
      <c r="H242" s="99"/>
      <c r="I242" s="99"/>
    </row>
    <row r="243" spans="1:9" ht="120" hidden="1">
      <c r="A243" s="483" t="s">
        <v>3239</v>
      </c>
      <c r="B243" s="50" t="s">
        <v>3240</v>
      </c>
      <c r="C243" s="50" t="s">
        <v>6213</v>
      </c>
      <c r="D243" s="538"/>
      <c r="E243" s="26"/>
      <c r="F243" s="50" t="s">
        <v>6214</v>
      </c>
      <c r="G243" s="482"/>
      <c r="H243" s="99"/>
      <c r="I243" s="99"/>
    </row>
    <row r="244" spans="1:9" ht="165" hidden="1">
      <c r="A244" s="483" t="s">
        <v>3241</v>
      </c>
      <c r="B244" s="50" t="s">
        <v>6215</v>
      </c>
      <c r="C244" s="50" t="s">
        <v>6216</v>
      </c>
      <c r="D244" s="538"/>
      <c r="E244" s="26"/>
      <c r="F244" s="50" t="s">
        <v>6217</v>
      </c>
      <c r="G244" s="482"/>
      <c r="H244" s="99"/>
      <c r="I244" s="99"/>
    </row>
    <row r="245" spans="1:9" ht="180" hidden="1">
      <c r="A245" s="483" t="s">
        <v>3243</v>
      </c>
      <c r="B245" s="50" t="s">
        <v>3244</v>
      </c>
      <c r="C245" s="50" t="s">
        <v>6218</v>
      </c>
      <c r="D245" s="538"/>
      <c r="E245" s="26"/>
      <c r="F245" s="50" t="s">
        <v>6219</v>
      </c>
      <c r="G245" s="482"/>
      <c r="H245" s="99"/>
      <c r="I245" s="99"/>
    </row>
    <row r="246" spans="1:9" ht="45">
      <c r="A246" s="18" t="s">
        <v>6223</v>
      </c>
      <c r="B246" s="50" t="s">
        <v>1714</v>
      </c>
      <c r="C246" s="50" t="s">
        <v>3633</v>
      </c>
      <c r="D246" s="618">
        <v>2</v>
      </c>
      <c r="E246" s="28" t="s">
        <v>255</v>
      </c>
      <c r="F246" s="50"/>
      <c r="G246" s="508"/>
    </row>
    <row r="247" spans="1:9" ht="30">
      <c r="A247" s="18"/>
      <c r="B247" s="50"/>
      <c r="C247" s="229" t="s">
        <v>546</v>
      </c>
      <c r="D247" s="618">
        <v>2</v>
      </c>
      <c r="E247" s="28" t="s">
        <v>255</v>
      </c>
      <c r="F247" s="50"/>
      <c r="G247" s="508"/>
    </row>
    <row r="248" spans="1:9" ht="15">
      <c r="A248" s="18"/>
      <c r="B248" s="50"/>
      <c r="C248" s="161" t="s">
        <v>545</v>
      </c>
      <c r="D248" s="618">
        <v>2</v>
      </c>
      <c r="E248" s="28" t="s">
        <v>255</v>
      </c>
      <c r="F248" s="50"/>
      <c r="G248" s="508"/>
    </row>
    <row r="249" spans="1:9" ht="15">
      <c r="A249" s="18"/>
      <c r="B249" s="50"/>
      <c r="C249" s="161" t="s">
        <v>547</v>
      </c>
      <c r="D249" s="618">
        <v>2</v>
      </c>
      <c r="E249" s="28" t="s">
        <v>255</v>
      </c>
      <c r="F249" s="50"/>
      <c r="G249" s="508"/>
    </row>
    <row r="250" spans="1:9" ht="105">
      <c r="A250" s="60" t="s">
        <v>3250</v>
      </c>
      <c r="B250" s="50" t="s">
        <v>1722</v>
      </c>
      <c r="C250" s="50" t="s">
        <v>2687</v>
      </c>
      <c r="D250" s="618">
        <v>2</v>
      </c>
      <c r="E250" s="28" t="s">
        <v>255</v>
      </c>
      <c r="F250" s="50" t="s">
        <v>6220</v>
      </c>
      <c r="G250" s="508"/>
    </row>
    <row r="251" spans="1:9" ht="105">
      <c r="A251" s="18"/>
      <c r="B251" s="50"/>
      <c r="C251" s="50" t="s">
        <v>3634</v>
      </c>
      <c r="D251" s="618">
        <v>2</v>
      </c>
      <c r="E251" s="28" t="s">
        <v>255</v>
      </c>
      <c r="F251" s="50" t="s">
        <v>6220</v>
      </c>
      <c r="G251" s="508"/>
    </row>
    <row r="252" spans="1:9" ht="105" hidden="1">
      <c r="A252" s="483" t="s">
        <v>3251</v>
      </c>
      <c r="B252" s="50" t="s">
        <v>3252</v>
      </c>
      <c r="C252" s="50" t="s">
        <v>6221</v>
      </c>
      <c r="D252" s="538"/>
      <c r="E252" s="26"/>
      <c r="F252" s="50" t="s">
        <v>6222</v>
      </c>
      <c r="G252" s="482"/>
      <c r="H252" s="99"/>
      <c r="I252" s="99"/>
    </row>
    <row r="253" spans="1:9">
      <c r="A253" s="181"/>
      <c r="B253" s="1173" t="s">
        <v>620</v>
      </c>
      <c r="C253" s="1173"/>
      <c r="D253" s="1173"/>
      <c r="E253" s="1173"/>
      <c r="F253" s="1173"/>
      <c r="G253" s="1173"/>
      <c r="H253" s="29">
        <f>H254+H259+H275+H288+H302+H307+H320+H335+H340+H325+H328+H331</f>
        <v>128</v>
      </c>
      <c r="I253" s="29">
        <f>I254+I259+I275+I288+I302+I307+I320+I335+I340+I325+I328+I331</f>
        <v>128</v>
      </c>
    </row>
    <row r="254" spans="1:9">
      <c r="A254" s="185" t="s">
        <v>1725</v>
      </c>
      <c r="B254" s="1156" t="s">
        <v>2961</v>
      </c>
      <c r="C254" s="1087"/>
      <c r="D254" s="1087"/>
      <c r="E254" s="1087"/>
      <c r="F254" s="1087"/>
      <c r="G254" s="1157"/>
      <c r="H254" s="29">
        <f>SUM(D255:D258)</f>
        <v>6</v>
      </c>
      <c r="I254" s="29">
        <f>COUNT(D255:D258)*2</f>
        <v>6</v>
      </c>
    </row>
    <row r="255" spans="1:9" ht="45">
      <c r="A255" s="18" t="s">
        <v>1726</v>
      </c>
      <c r="B255" s="160" t="s">
        <v>622</v>
      </c>
      <c r="C255" s="23" t="s">
        <v>623</v>
      </c>
      <c r="D255" s="622">
        <v>2</v>
      </c>
      <c r="E255" s="28" t="s">
        <v>540</v>
      </c>
      <c r="F255" s="234" t="s">
        <v>3651</v>
      </c>
      <c r="G255" s="53"/>
    </row>
    <row r="256" spans="1:9" ht="45">
      <c r="A256" s="18"/>
      <c r="B256" s="160"/>
      <c r="C256" s="25" t="s">
        <v>624</v>
      </c>
      <c r="D256" s="622">
        <v>2</v>
      </c>
      <c r="E256" s="28" t="s">
        <v>540</v>
      </c>
      <c r="F256" s="367"/>
      <c r="G256" s="53"/>
    </row>
    <row r="257" spans="1:9" ht="47.25">
      <c r="A257" s="18" t="s">
        <v>1729</v>
      </c>
      <c r="B257" s="114" t="s">
        <v>627</v>
      </c>
      <c r="C257" s="23" t="s">
        <v>628</v>
      </c>
      <c r="D257" s="622">
        <v>2</v>
      </c>
      <c r="E257" s="28" t="s">
        <v>629</v>
      </c>
      <c r="F257" s="50"/>
      <c r="G257" s="53"/>
    </row>
    <row r="258" spans="1:9" ht="47.25" hidden="1">
      <c r="A258" s="27" t="s">
        <v>1731</v>
      </c>
      <c r="B258" s="114" t="s">
        <v>631</v>
      </c>
      <c r="C258" s="50"/>
      <c r="D258" s="537"/>
      <c r="E258" s="28"/>
      <c r="F258" s="26"/>
      <c r="G258" s="26"/>
      <c r="H258" s="99"/>
      <c r="I258" s="99"/>
    </row>
    <row r="259" spans="1:9">
      <c r="A259" s="185" t="s">
        <v>1734</v>
      </c>
      <c r="B259" s="1156" t="s">
        <v>104</v>
      </c>
      <c r="C259" s="1087"/>
      <c r="D259" s="1087"/>
      <c r="E259" s="1087"/>
      <c r="F259" s="1087"/>
      <c r="G259" s="1157"/>
      <c r="H259" s="29">
        <f>SUM(D260:D274)</f>
        <v>26</v>
      </c>
      <c r="I259" s="29">
        <f>COUNT(D260:D274)*2</f>
        <v>26</v>
      </c>
    </row>
    <row r="260" spans="1:9" ht="60">
      <c r="A260" s="18" t="s">
        <v>633</v>
      </c>
      <c r="B260" s="114" t="s">
        <v>634</v>
      </c>
      <c r="C260" s="50" t="s">
        <v>3652</v>
      </c>
      <c r="D260" s="534">
        <v>2</v>
      </c>
      <c r="E260" s="28" t="s">
        <v>540</v>
      </c>
      <c r="F260" s="50" t="s">
        <v>636</v>
      </c>
      <c r="G260" s="53"/>
    </row>
    <row r="261" spans="1:9" ht="30">
      <c r="A261" s="18"/>
      <c r="B261" s="114"/>
      <c r="C261" s="50" t="s">
        <v>2712</v>
      </c>
      <c r="D261" s="534">
        <v>2</v>
      </c>
      <c r="E261" s="28" t="s">
        <v>531</v>
      </c>
      <c r="F261" s="23"/>
      <c r="G261" s="53"/>
    </row>
    <row r="262" spans="1:9" ht="31.5" hidden="1">
      <c r="A262" s="27" t="s">
        <v>637</v>
      </c>
      <c r="B262" s="160" t="s">
        <v>638</v>
      </c>
      <c r="C262" s="26"/>
      <c r="D262" s="537"/>
      <c r="E262" s="28"/>
      <c r="F262" s="26"/>
      <c r="G262" s="26"/>
      <c r="H262" s="99"/>
      <c r="I262" s="99"/>
    </row>
    <row r="263" spans="1:9" ht="45">
      <c r="A263" s="18" t="s">
        <v>1736</v>
      </c>
      <c r="B263" s="114" t="s">
        <v>640</v>
      </c>
      <c r="C263" s="50" t="s">
        <v>641</v>
      </c>
      <c r="D263" s="534">
        <v>2</v>
      </c>
      <c r="E263" s="28" t="s">
        <v>341</v>
      </c>
      <c r="F263" s="26"/>
      <c r="G263" s="53"/>
    </row>
    <row r="264" spans="1:9" ht="30">
      <c r="A264" s="18"/>
      <c r="B264" s="114"/>
      <c r="C264" s="50" t="s">
        <v>642</v>
      </c>
      <c r="D264" s="534">
        <v>2</v>
      </c>
      <c r="E264" s="28" t="s">
        <v>341</v>
      </c>
      <c r="F264" s="26"/>
      <c r="G264" s="53"/>
    </row>
    <row r="265" spans="1:9" ht="30">
      <c r="A265" s="18"/>
      <c r="B265" s="114"/>
      <c r="C265" s="50" t="s">
        <v>3653</v>
      </c>
      <c r="D265" s="534">
        <v>2</v>
      </c>
      <c r="E265" s="28" t="s">
        <v>377</v>
      </c>
      <c r="F265" s="26"/>
      <c r="G265" s="53"/>
    </row>
    <row r="266" spans="1:9" ht="31.5">
      <c r="A266" s="18" t="s">
        <v>1740</v>
      </c>
      <c r="B266" s="114" t="s">
        <v>644</v>
      </c>
      <c r="C266" s="23" t="s">
        <v>645</v>
      </c>
      <c r="D266" s="534">
        <v>2</v>
      </c>
      <c r="E266" s="28" t="s">
        <v>377</v>
      </c>
      <c r="F266" s="26"/>
      <c r="G266" s="53"/>
    </row>
    <row r="267" spans="1:9" ht="15.75">
      <c r="A267" s="18"/>
      <c r="B267" s="114"/>
      <c r="C267" s="22" t="s">
        <v>646</v>
      </c>
      <c r="D267" s="534">
        <v>2</v>
      </c>
      <c r="E267" s="22" t="s">
        <v>377</v>
      </c>
      <c r="F267" s="26"/>
      <c r="G267" s="53"/>
    </row>
    <row r="268" spans="1:9" ht="45">
      <c r="A268" s="18"/>
      <c r="B268" s="114"/>
      <c r="C268" s="241" t="s">
        <v>647</v>
      </c>
      <c r="D268" s="534">
        <v>2</v>
      </c>
      <c r="E268" s="22" t="s">
        <v>648</v>
      </c>
      <c r="F268" s="26"/>
      <c r="G268" s="53"/>
    </row>
    <row r="269" spans="1:9" ht="47.25">
      <c r="A269" s="18" t="s">
        <v>1743</v>
      </c>
      <c r="B269" s="160" t="s">
        <v>650</v>
      </c>
      <c r="C269" s="30" t="s">
        <v>1744</v>
      </c>
      <c r="D269" s="534">
        <v>2</v>
      </c>
      <c r="E269" s="37" t="s">
        <v>540</v>
      </c>
      <c r="F269" s="26"/>
      <c r="G269" s="53"/>
    </row>
    <row r="270" spans="1:9" ht="45">
      <c r="A270" s="18"/>
      <c r="B270" s="160"/>
      <c r="C270" s="30" t="s">
        <v>1746</v>
      </c>
      <c r="D270" s="534">
        <v>2</v>
      </c>
      <c r="E270" s="28" t="s">
        <v>653</v>
      </c>
      <c r="F270" s="26"/>
      <c r="G270" s="53"/>
    </row>
    <row r="271" spans="1:9" ht="45">
      <c r="A271" s="18" t="s">
        <v>1748</v>
      </c>
      <c r="B271" s="30" t="s">
        <v>657</v>
      </c>
      <c r="C271" s="23" t="s">
        <v>1749</v>
      </c>
      <c r="D271" s="534">
        <v>2</v>
      </c>
      <c r="E271" s="28" t="s">
        <v>540</v>
      </c>
      <c r="F271" s="26"/>
      <c r="G271" s="53"/>
    </row>
    <row r="272" spans="1:9" ht="15">
      <c r="A272" s="18"/>
      <c r="B272" s="30"/>
      <c r="C272" s="23" t="s">
        <v>661</v>
      </c>
      <c r="D272" s="534">
        <v>2</v>
      </c>
      <c r="E272" s="28" t="s">
        <v>660</v>
      </c>
      <c r="F272" s="26"/>
      <c r="G272" s="53"/>
    </row>
    <row r="273" spans="1:9" ht="60">
      <c r="A273" s="18" t="s">
        <v>1751</v>
      </c>
      <c r="B273" s="114" t="s">
        <v>663</v>
      </c>
      <c r="C273" s="25" t="s">
        <v>664</v>
      </c>
      <c r="D273" s="534">
        <v>2</v>
      </c>
      <c r="E273" s="28" t="s">
        <v>377</v>
      </c>
      <c r="F273" s="23" t="s">
        <v>665</v>
      </c>
      <c r="G273" s="53"/>
    </row>
    <row r="274" spans="1:9" ht="47.25" hidden="1">
      <c r="A274" s="27" t="s">
        <v>1753</v>
      </c>
      <c r="B274" s="114" t="s">
        <v>667</v>
      </c>
      <c r="C274" s="50"/>
      <c r="D274" s="537"/>
      <c r="E274" s="28"/>
      <c r="F274" s="26"/>
      <c r="G274" s="26"/>
      <c r="H274" s="99"/>
      <c r="I274" s="99"/>
    </row>
    <row r="275" spans="1:9">
      <c r="A275" s="185" t="s">
        <v>1754</v>
      </c>
      <c r="B275" s="1156" t="s">
        <v>102</v>
      </c>
      <c r="C275" s="1087"/>
      <c r="D275" s="1087"/>
      <c r="E275" s="1087"/>
      <c r="F275" s="1087"/>
      <c r="G275" s="1157"/>
      <c r="H275" s="29">
        <f>SUM(D276:D287)</f>
        <v>24</v>
      </c>
      <c r="I275" s="29">
        <f>COUNT(D276:D287)*2</f>
        <v>24</v>
      </c>
    </row>
    <row r="276" spans="1:9" ht="47.25">
      <c r="A276" s="18" t="s">
        <v>1755</v>
      </c>
      <c r="B276" s="114" t="s">
        <v>670</v>
      </c>
      <c r="C276" s="219" t="s">
        <v>2471</v>
      </c>
      <c r="D276" s="622">
        <v>2</v>
      </c>
      <c r="E276" s="28" t="s">
        <v>341</v>
      </c>
      <c r="F276" s="50"/>
      <c r="G276" s="53"/>
    </row>
    <row r="277" spans="1:9" ht="30">
      <c r="A277" s="18"/>
      <c r="B277" s="114"/>
      <c r="C277" s="219" t="s">
        <v>2472</v>
      </c>
      <c r="D277" s="622">
        <v>2</v>
      </c>
      <c r="E277" s="28" t="s">
        <v>341</v>
      </c>
      <c r="F277" s="50"/>
      <c r="G277" s="53"/>
    </row>
    <row r="278" spans="1:9" ht="31.5">
      <c r="A278" s="18" t="s">
        <v>1758</v>
      </c>
      <c r="B278" s="114" t="s">
        <v>675</v>
      </c>
      <c r="C278" s="50" t="s">
        <v>2473</v>
      </c>
      <c r="D278" s="622">
        <v>2</v>
      </c>
      <c r="E278" s="28" t="s">
        <v>407</v>
      </c>
      <c r="F278" s="66"/>
      <c r="G278" s="53"/>
    </row>
    <row r="279" spans="1:9" ht="30">
      <c r="A279" s="18"/>
      <c r="B279" s="114"/>
      <c r="C279" s="50" t="s">
        <v>2474</v>
      </c>
      <c r="D279" s="622">
        <v>2</v>
      </c>
      <c r="E279" s="28" t="s">
        <v>341</v>
      </c>
      <c r="F279" s="66"/>
      <c r="G279" s="53"/>
    </row>
    <row r="280" spans="1:9" ht="30">
      <c r="A280" s="18"/>
      <c r="B280" s="114"/>
      <c r="C280" s="50" t="s">
        <v>2717</v>
      </c>
      <c r="D280" s="622">
        <v>2</v>
      </c>
      <c r="E280" s="28" t="s">
        <v>379</v>
      </c>
      <c r="F280" s="66"/>
      <c r="G280" s="53"/>
    </row>
    <row r="281" spans="1:9" ht="105">
      <c r="A281" s="18" t="s">
        <v>677</v>
      </c>
      <c r="B281" s="114" t="s">
        <v>678</v>
      </c>
      <c r="C281" s="23" t="s">
        <v>679</v>
      </c>
      <c r="D281" s="622">
        <v>2</v>
      </c>
      <c r="E281" s="28" t="s">
        <v>680</v>
      </c>
      <c r="F281" s="294" t="s">
        <v>2718</v>
      </c>
      <c r="G281" s="53"/>
    </row>
    <row r="282" spans="1:9" ht="30">
      <c r="A282" s="18"/>
      <c r="B282" s="114"/>
      <c r="C282" s="30" t="s">
        <v>2719</v>
      </c>
      <c r="D282" s="622">
        <v>2</v>
      </c>
      <c r="E282" s="28" t="s">
        <v>271</v>
      </c>
      <c r="F282" s="42" t="s">
        <v>2720</v>
      </c>
      <c r="G282" s="53"/>
    </row>
    <row r="283" spans="1:9" ht="75">
      <c r="A283" s="18"/>
      <c r="B283" s="114"/>
      <c r="C283" s="23" t="s">
        <v>682</v>
      </c>
      <c r="D283" s="622">
        <v>2</v>
      </c>
      <c r="E283" s="28" t="s">
        <v>271</v>
      </c>
      <c r="F283" s="23" t="s">
        <v>681</v>
      </c>
      <c r="G283" s="53"/>
    </row>
    <row r="284" spans="1:9" ht="30">
      <c r="A284" s="18"/>
      <c r="B284" s="114"/>
      <c r="C284" s="30" t="s">
        <v>2721</v>
      </c>
      <c r="D284" s="622">
        <v>2</v>
      </c>
      <c r="E284" s="28" t="s">
        <v>341</v>
      </c>
      <c r="F284" s="26"/>
      <c r="G284" s="53"/>
    </row>
    <row r="285" spans="1:9" ht="45">
      <c r="A285" s="18" t="s">
        <v>1762</v>
      </c>
      <c r="B285" s="114" t="s">
        <v>684</v>
      </c>
      <c r="C285" s="123" t="s">
        <v>3654</v>
      </c>
      <c r="D285" s="622">
        <v>2</v>
      </c>
      <c r="E285" s="28" t="s">
        <v>341</v>
      </c>
      <c r="F285" s="26"/>
      <c r="G285" s="53"/>
    </row>
    <row r="286" spans="1:9" ht="15.75">
      <c r="A286" s="18"/>
      <c r="B286" s="114"/>
      <c r="C286" s="25" t="s">
        <v>3655</v>
      </c>
      <c r="D286" s="622">
        <v>2</v>
      </c>
      <c r="E286" s="37" t="s">
        <v>660</v>
      </c>
      <c r="F286" s="26"/>
      <c r="G286" s="53"/>
    </row>
    <row r="287" spans="1:9" ht="30">
      <c r="A287" s="18" t="s">
        <v>688</v>
      </c>
      <c r="B287" s="161" t="s">
        <v>689</v>
      </c>
      <c r="C287" s="23" t="s">
        <v>2478</v>
      </c>
      <c r="D287" s="622">
        <v>2</v>
      </c>
      <c r="E287" s="28" t="s">
        <v>420</v>
      </c>
      <c r="F287" s="26"/>
      <c r="G287" s="53"/>
    </row>
    <row r="288" spans="1:9">
      <c r="A288" s="185" t="s">
        <v>1766</v>
      </c>
      <c r="B288" s="1156" t="s">
        <v>100</v>
      </c>
      <c r="C288" s="1087"/>
      <c r="D288" s="1087"/>
      <c r="E288" s="1087"/>
      <c r="F288" s="1087"/>
      <c r="G288" s="1157"/>
      <c r="H288" s="29">
        <f>SUM(D289:D301)</f>
        <v>24</v>
      </c>
      <c r="I288" s="29">
        <f>COUNT(D289:D301)*2</f>
        <v>24</v>
      </c>
    </row>
    <row r="289" spans="1:9" ht="45">
      <c r="A289" s="18" t="s">
        <v>691</v>
      </c>
      <c r="B289" s="51" t="s">
        <v>692</v>
      </c>
      <c r="C289" s="50" t="s">
        <v>693</v>
      </c>
      <c r="D289" s="618">
        <v>2</v>
      </c>
      <c r="E289" s="28" t="s">
        <v>341</v>
      </c>
      <c r="F289" s="26"/>
      <c r="G289" s="53"/>
    </row>
    <row r="290" spans="1:9" ht="30">
      <c r="A290" s="18"/>
      <c r="B290" s="51"/>
      <c r="C290" s="50" t="s">
        <v>694</v>
      </c>
      <c r="D290" s="618">
        <v>2</v>
      </c>
      <c r="E290" s="28" t="s">
        <v>341</v>
      </c>
      <c r="F290" s="26"/>
      <c r="G290" s="53"/>
    </row>
    <row r="291" spans="1:9" ht="30">
      <c r="A291" s="18"/>
      <c r="B291" s="51"/>
      <c r="C291" s="50" t="s">
        <v>3656</v>
      </c>
      <c r="D291" s="618">
        <v>2</v>
      </c>
      <c r="E291" s="28" t="s">
        <v>341</v>
      </c>
      <c r="F291" s="26"/>
      <c r="G291" s="53"/>
    </row>
    <row r="292" spans="1:9" ht="45">
      <c r="A292" s="18" t="s">
        <v>1770</v>
      </c>
      <c r="B292" s="160" t="s">
        <v>696</v>
      </c>
      <c r="C292" s="50" t="s">
        <v>697</v>
      </c>
      <c r="D292" s="618">
        <v>2</v>
      </c>
      <c r="E292" s="28" t="s">
        <v>341</v>
      </c>
      <c r="F292" s="50" t="s">
        <v>698</v>
      </c>
      <c r="G292" s="53"/>
    </row>
    <row r="293" spans="1:9" ht="30">
      <c r="A293" s="18"/>
      <c r="B293" s="160"/>
      <c r="C293" s="23" t="s">
        <v>699</v>
      </c>
      <c r="D293" s="618">
        <v>2</v>
      </c>
      <c r="E293" s="28" t="s">
        <v>341</v>
      </c>
      <c r="F293" s="23"/>
      <c r="G293" s="53"/>
    </row>
    <row r="294" spans="1:9" ht="30">
      <c r="A294" s="18"/>
      <c r="B294" s="160"/>
      <c r="C294" s="30" t="s">
        <v>700</v>
      </c>
      <c r="D294" s="618">
        <v>2</v>
      </c>
      <c r="E294" s="28" t="s">
        <v>341</v>
      </c>
      <c r="F294" s="23"/>
      <c r="G294" s="53"/>
    </row>
    <row r="295" spans="1:9" ht="31.5">
      <c r="A295" s="18" t="s">
        <v>1773</v>
      </c>
      <c r="B295" s="114" t="s">
        <v>702</v>
      </c>
      <c r="C295" s="86" t="s">
        <v>703</v>
      </c>
      <c r="D295" s="618">
        <v>2</v>
      </c>
      <c r="E295" s="28" t="s">
        <v>341</v>
      </c>
      <c r="F295" s="26"/>
      <c r="G295" s="53"/>
    </row>
    <row r="296" spans="1:9" ht="30">
      <c r="A296" s="18"/>
      <c r="B296" s="114"/>
      <c r="C296" s="50" t="s">
        <v>704</v>
      </c>
      <c r="D296" s="618">
        <v>2</v>
      </c>
      <c r="E296" s="28" t="s">
        <v>341</v>
      </c>
      <c r="F296" s="26"/>
      <c r="G296" s="53"/>
    </row>
    <row r="297" spans="1:9" ht="30">
      <c r="A297" s="18"/>
      <c r="B297" s="114"/>
      <c r="C297" s="50" t="s">
        <v>705</v>
      </c>
      <c r="D297" s="618">
        <v>2</v>
      </c>
      <c r="E297" s="28" t="s">
        <v>341</v>
      </c>
      <c r="F297" s="26"/>
      <c r="G297" s="53"/>
    </row>
    <row r="298" spans="1:9" ht="15.75">
      <c r="A298" s="18"/>
      <c r="B298" s="114"/>
      <c r="C298" s="50" t="s">
        <v>2479</v>
      </c>
      <c r="D298" s="618">
        <v>2</v>
      </c>
      <c r="E298" s="28" t="s">
        <v>341</v>
      </c>
      <c r="F298" s="26"/>
      <c r="G298" s="53"/>
    </row>
    <row r="299" spans="1:9" ht="31.5" hidden="1">
      <c r="A299" s="27" t="s">
        <v>707</v>
      </c>
      <c r="B299" s="114" t="s">
        <v>708</v>
      </c>
      <c r="C299" s="30"/>
      <c r="D299" s="537"/>
      <c r="E299" s="28" t="s">
        <v>341</v>
      </c>
      <c r="F299" s="26"/>
      <c r="G299" s="26"/>
      <c r="H299" s="99"/>
      <c r="I299" s="99"/>
    </row>
    <row r="300" spans="1:9" ht="31.5">
      <c r="A300" s="18" t="s">
        <v>1778</v>
      </c>
      <c r="B300" s="114" t="s">
        <v>710</v>
      </c>
      <c r="C300" s="50" t="s">
        <v>3657</v>
      </c>
      <c r="D300" s="618">
        <v>2</v>
      </c>
      <c r="E300" s="28" t="s">
        <v>341</v>
      </c>
      <c r="F300" s="26"/>
      <c r="G300" s="53"/>
    </row>
    <row r="301" spans="1:9" ht="47.25">
      <c r="A301" s="18" t="s">
        <v>712</v>
      </c>
      <c r="B301" s="114" t="s">
        <v>713</v>
      </c>
      <c r="C301" s="25" t="s">
        <v>714</v>
      </c>
      <c r="D301" s="618">
        <v>2</v>
      </c>
      <c r="E301" s="28" t="s">
        <v>341</v>
      </c>
      <c r="F301" s="30"/>
      <c r="G301" s="53"/>
    </row>
    <row r="302" spans="1:9">
      <c r="A302" s="185" t="s">
        <v>1782</v>
      </c>
      <c r="B302" s="1175" t="s">
        <v>98</v>
      </c>
      <c r="C302" s="1090"/>
      <c r="D302" s="1090"/>
      <c r="E302" s="1090"/>
      <c r="F302" s="1090"/>
      <c r="G302" s="1176"/>
      <c r="H302" s="29">
        <f>SUM(D303:D306)</f>
        <v>6</v>
      </c>
      <c r="I302" s="29">
        <f>COUNT(D303:D306)*2</f>
        <v>6</v>
      </c>
    </row>
    <row r="303" spans="1:9" ht="47.25">
      <c r="A303" s="18" t="s">
        <v>1783</v>
      </c>
      <c r="B303" s="114" t="s">
        <v>716</v>
      </c>
      <c r="C303" s="23" t="s">
        <v>717</v>
      </c>
      <c r="D303" s="618">
        <v>2</v>
      </c>
      <c r="E303" s="28" t="s">
        <v>379</v>
      </c>
      <c r="F303" s="26"/>
      <c r="G303" s="53"/>
    </row>
    <row r="304" spans="1:9" ht="47.25">
      <c r="A304" s="18" t="s">
        <v>1786</v>
      </c>
      <c r="B304" s="114" t="s">
        <v>719</v>
      </c>
      <c r="C304" s="50" t="s">
        <v>2724</v>
      </c>
      <c r="D304" s="618">
        <v>2</v>
      </c>
      <c r="E304" s="28" t="s">
        <v>379</v>
      </c>
      <c r="F304" s="26"/>
      <c r="G304" s="53"/>
    </row>
    <row r="305" spans="1:9" ht="15.75">
      <c r="A305" s="18"/>
      <c r="B305" s="114"/>
      <c r="C305" s="50" t="s">
        <v>722</v>
      </c>
      <c r="D305" s="618">
        <v>2</v>
      </c>
      <c r="E305" s="28" t="s">
        <v>379</v>
      </c>
      <c r="F305" s="26"/>
      <c r="G305" s="53"/>
    </row>
    <row r="306" spans="1:9" ht="45" hidden="1">
      <c r="A306" s="27" t="s">
        <v>2483</v>
      </c>
      <c r="B306" s="55" t="s">
        <v>724</v>
      </c>
      <c r="C306" s="26"/>
      <c r="D306" s="537"/>
      <c r="E306" s="28"/>
      <c r="F306" s="26"/>
      <c r="G306" s="26"/>
      <c r="H306" s="99"/>
      <c r="I306" s="99"/>
    </row>
    <row r="307" spans="1:9">
      <c r="A307" s="185" t="s">
        <v>97</v>
      </c>
      <c r="B307" s="1156" t="s">
        <v>96</v>
      </c>
      <c r="C307" s="1087"/>
      <c r="D307" s="1087"/>
      <c r="E307" s="1087"/>
      <c r="F307" s="1087"/>
      <c r="G307" s="1157"/>
      <c r="H307" s="29">
        <f>SUM(D308:D319)</f>
        <v>24</v>
      </c>
      <c r="I307" s="29">
        <f>COUNT(D308:D319)*2</f>
        <v>24</v>
      </c>
    </row>
    <row r="308" spans="1:9" ht="47.25">
      <c r="A308" s="43" t="s">
        <v>726</v>
      </c>
      <c r="B308" s="114" t="s">
        <v>727</v>
      </c>
      <c r="C308" s="30" t="s">
        <v>3658</v>
      </c>
      <c r="D308" s="618">
        <v>2</v>
      </c>
      <c r="E308" s="28" t="s">
        <v>2056</v>
      </c>
      <c r="F308" s="30" t="s">
        <v>3659</v>
      </c>
      <c r="G308" s="53"/>
    </row>
    <row r="309" spans="1:9" ht="60">
      <c r="A309" s="43"/>
      <c r="B309" s="368"/>
      <c r="C309" s="30" t="s">
        <v>3660</v>
      </c>
      <c r="D309" s="618">
        <v>2</v>
      </c>
      <c r="E309" s="28" t="s">
        <v>2056</v>
      </c>
      <c r="F309" s="30" t="s">
        <v>3661</v>
      </c>
      <c r="G309" s="53"/>
    </row>
    <row r="310" spans="1:9" ht="60">
      <c r="A310" s="43"/>
      <c r="B310" s="368"/>
      <c r="C310" s="30" t="s">
        <v>3662</v>
      </c>
      <c r="D310" s="618">
        <v>2</v>
      </c>
      <c r="E310" s="28" t="s">
        <v>653</v>
      </c>
      <c r="F310" s="30" t="s">
        <v>3663</v>
      </c>
      <c r="G310" s="53"/>
    </row>
    <row r="311" spans="1:9" ht="75">
      <c r="A311" s="43" t="s">
        <v>728</v>
      </c>
      <c r="B311" s="114" t="s">
        <v>729</v>
      </c>
      <c r="C311" s="30" t="s">
        <v>3664</v>
      </c>
      <c r="D311" s="618">
        <v>2</v>
      </c>
      <c r="E311" s="28" t="s">
        <v>1825</v>
      </c>
      <c r="F311" s="30" t="s">
        <v>3665</v>
      </c>
      <c r="G311" s="53"/>
    </row>
    <row r="312" spans="1:9" ht="60">
      <c r="A312" s="43"/>
      <c r="B312" s="114"/>
      <c r="C312" s="30" t="s">
        <v>3666</v>
      </c>
      <c r="D312" s="618">
        <v>2</v>
      </c>
      <c r="E312" s="28" t="s">
        <v>1825</v>
      </c>
      <c r="F312" s="42" t="s">
        <v>3667</v>
      </c>
      <c r="G312" s="53"/>
    </row>
    <row r="313" spans="1:9" ht="105">
      <c r="A313" s="43"/>
      <c r="B313" s="114"/>
      <c r="C313" s="42" t="s">
        <v>3668</v>
      </c>
      <c r="D313" s="618">
        <v>2</v>
      </c>
      <c r="E313" s="28" t="s">
        <v>1825</v>
      </c>
      <c r="F313" s="369" t="s">
        <v>3669</v>
      </c>
      <c r="G313" s="53"/>
    </row>
    <row r="314" spans="1:9" ht="120">
      <c r="A314" s="43" t="s">
        <v>730</v>
      </c>
      <c r="B314" s="23" t="s">
        <v>731</v>
      </c>
      <c r="C314" s="42" t="s">
        <v>3670</v>
      </c>
      <c r="D314" s="618">
        <v>2</v>
      </c>
      <c r="E314" s="28" t="s">
        <v>420</v>
      </c>
      <c r="F314" s="294" t="s">
        <v>3671</v>
      </c>
      <c r="G314" s="53"/>
    </row>
    <row r="315" spans="1:9" ht="60">
      <c r="A315" s="43"/>
      <c r="B315" s="23"/>
      <c r="C315" s="294" t="s">
        <v>3672</v>
      </c>
      <c r="D315" s="618">
        <v>2</v>
      </c>
      <c r="E315" s="28" t="s">
        <v>420</v>
      </c>
      <c r="F315" s="26"/>
      <c r="G315" s="53"/>
    </row>
    <row r="316" spans="1:9" ht="30">
      <c r="A316" s="43"/>
      <c r="B316" s="23"/>
      <c r="C316" s="294" t="s">
        <v>3673</v>
      </c>
      <c r="D316" s="618">
        <v>2</v>
      </c>
      <c r="E316" s="28" t="s">
        <v>341</v>
      </c>
      <c r="G316" s="53"/>
    </row>
    <row r="317" spans="1:9" ht="30">
      <c r="A317" s="43"/>
      <c r="B317" s="23"/>
      <c r="C317" s="30" t="s">
        <v>3674</v>
      </c>
      <c r="D317" s="618">
        <v>2</v>
      </c>
      <c r="E317" s="28" t="s">
        <v>341</v>
      </c>
      <c r="F317" s="26"/>
      <c r="G317" s="53"/>
    </row>
    <row r="318" spans="1:9" ht="45">
      <c r="A318" s="43"/>
      <c r="B318" s="23"/>
      <c r="C318" s="294" t="s">
        <v>3675</v>
      </c>
      <c r="D318" s="618">
        <v>2</v>
      </c>
      <c r="E318" s="28" t="s">
        <v>648</v>
      </c>
      <c r="F318" s="26"/>
      <c r="G318" s="53"/>
    </row>
    <row r="319" spans="1:9" ht="45">
      <c r="A319" s="43"/>
      <c r="B319" s="23"/>
      <c r="C319" s="30" t="s">
        <v>3676</v>
      </c>
      <c r="D319" s="618">
        <v>2</v>
      </c>
      <c r="E319" s="28" t="s">
        <v>648</v>
      </c>
      <c r="F319" s="30" t="s">
        <v>3677</v>
      </c>
      <c r="G319" s="53"/>
    </row>
    <row r="320" spans="1:9">
      <c r="A320" s="185" t="s">
        <v>1789</v>
      </c>
      <c r="B320" s="1156" t="s">
        <v>94</v>
      </c>
      <c r="C320" s="1087"/>
      <c r="D320" s="1087"/>
      <c r="E320" s="1087"/>
      <c r="F320" s="1087"/>
      <c r="G320" s="1157"/>
      <c r="H320" s="29">
        <f>SUM(D321:D324)</f>
        <v>8</v>
      </c>
      <c r="I320" s="29">
        <f>COUNT(D321:D324)*2</f>
        <v>8</v>
      </c>
    </row>
    <row r="321" spans="1:9" ht="31.5">
      <c r="A321" s="18" t="s">
        <v>1790</v>
      </c>
      <c r="B321" s="114" t="s">
        <v>733</v>
      </c>
      <c r="C321" s="50" t="s">
        <v>2492</v>
      </c>
      <c r="D321" s="618">
        <v>2</v>
      </c>
      <c r="E321" s="28" t="s">
        <v>377</v>
      </c>
      <c r="F321" s="26"/>
      <c r="G321" s="53"/>
    </row>
    <row r="322" spans="1:9" ht="45">
      <c r="A322" s="18"/>
      <c r="B322" s="114"/>
      <c r="C322" s="50" t="s">
        <v>2494</v>
      </c>
      <c r="D322" s="618">
        <v>2</v>
      </c>
      <c r="E322" s="28" t="s">
        <v>377</v>
      </c>
      <c r="F322" s="26"/>
      <c r="G322" s="53"/>
    </row>
    <row r="323" spans="1:9" ht="47.25">
      <c r="A323" s="18" t="s">
        <v>1793</v>
      </c>
      <c r="B323" s="114" t="s">
        <v>736</v>
      </c>
      <c r="C323" s="50" t="s">
        <v>2495</v>
      </c>
      <c r="D323" s="618">
        <v>2</v>
      </c>
      <c r="E323" s="28" t="s">
        <v>377</v>
      </c>
      <c r="F323" s="26"/>
      <c r="G323" s="53"/>
    </row>
    <row r="324" spans="1:9" ht="45">
      <c r="A324" s="18" t="s">
        <v>738</v>
      </c>
      <c r="B324" s="23" t="s">
        <v>739</v>
      </c>
      <c r="C324" s="50" t="s">
        <v>740</v>
      </c>
      <c r="D324" s="618">
        <v>2</v>
      </c>
      <c r="E324" s="28" t="s">
        <v>540</v>
      </c>
      <c r="F324" s="26"/>
      <c r="G324" s="53"/>
    </row>
    <row r="325" spans="1:9" hidden="1">
      <c r="A325" s="370" t="s">
        <v>93</v>
      </c>
      <c r="B325" s="1156" t="s">
        <v>92</v>
      </c>
      <c r="C325" s="1087"/>
      <c r="D325" s="1087"/>
      <c r="E325" s="1087"/>
      <c r="F325" s="1087"/>
      <c r="G325" s="1157"/>
      <c r="H325" s="99">
        <f>SUM(D326:D327)</f>
        <v>0</v>
      </c>
      <c r="I325" s="99">
        <f>COUNT(D326:D327)*2</f>
        <v>0</v>
      </c>
    </row>
    <row r="326" spans="1:9" ht="47.25" hidden="1">
      <c r="A326" s="27" t="s">
        <v>741</v>
      </c>
      <c r="B326" s="114" t="s">
        <v>742</v>
      </c>
      <c r="C326" s="26"/>
      <c r="D326" s="537"/>
      <c r="E326" s="28"/>
      <c r="F326" s="26"/>
      <c r="G326" s="26"/>
      <c r="H326" s="99"/>
      <c r="I326" s="99"/>
    </row>
    <row r="327" spans="1:9" ht="47.25" hidden="1">
      <c r="A327" s="27" t="s">
        <v>743</v>
      </c>
      <c r="B327" s="19" t="s">
        <v>744</v>
      </c>
      <c r="C327" s="26"/>
      <c r="D327" s="537"/>
      <c r="E327" s="28"/>
      <c r="F327" s="26"/>
      <c r="G327" s="26"/>
      <c r="H327" s="99"/>
      <c r="I327" s="99"/>
    </row>
    <row r="328" spans="1:9" hidden="1">
      <c r="A328" s="371" t="s">
        <v>91</v>
      </c>
      <c r="B328" s="1156" t="s">
        <v>90</v>
      </c>
      <c r="C328" s="1087"/>
      <c r="D328" s="1087"/>
      <c r="E328" s="1087"/>
      <c r="F328" s="1087"/>
      <c r="G328" s="1157"/>
      <c r="H328" s="99">
        <f>SUM(D329:D330)</f>
        <v>0</v>
      </c>
      <c r="I328" s="99">
        <f>COUNT(D329:D330)*2</f>
        <v>0</v>
      </c>
    </row>
    <row r="329" spans="1:9" ht="31.5" hidden="1">
      <c r="A329" s="27" t="s">
        <v>745</v>
      </c>
      <c r="B329" s="114" t="s">
        <v>746</v>
      </c>
      <c r="C329" s="26"/>
      <c r="D329" s="537"/>
      <c r="E329" s="28"/>
      <c r="F329" s="26"/>
      <c r="G329" s="26"/>
      <c r="H329" s="99"/>
      <c r="I329" s="99"/>
    </row>
    <row r="330" spans="1:9" ht="47.25" hidden="1">
      <c r="A330" s="27" t="s">
        <v>747</v>
      </c>
      <c r="B330" s="114" t="s">
        <v>748</v>
      </c>
      <c r="C330" s="26"/>
      <c r="D330" s="537"/>
      <c r="E330" s="28"/>
      <c r="F330" s="26"/>
      <c r="G330" s="26"/>
      <c r="H330" s="99"/>
      <c r="I330" s="99"/>
    </row>
    <row r="331" spans="1:9" hidden="1">
      <c r="A331" s="370" t="s">
        <v>1796</v>
      </c>
      <c r="B331" s="1156" t="s">
        <v>1797</v>
      </c>
      <c r="C331" s="1087"/>
      <c r="D331" s="1087"/>
      <c r="E331" s="1087"/>
      <c r="F331" s="1087"/>
      <c r="G331" s="1157"/>
      <c r="H331" s="99">
        <f>SUM(D332:D334)</f>
        <v>0</v>
      </c>
      <c r="I331" s="99">
        <f>COUNT(D332:D334)*2</f>
        <v>0</v>
      </c>
    </row>
    <row r="332" spans="1:9" ht="47.25" hidden="1">
      <c r="A332" s="27" t="s">
        <v>1798</v>
      </c>
      <c r="B332" s="114" t="s">
        <v>750</v>
      </c>
      <c r="C332" s="50"/>
      <c r="D332" s="537"/>
      <c r="E332" s="28"/>
      <c r="F332" s="26"/>
      <c r="G332" s="26"/>
      <c r="H332" s="99"/>
      <c r="I332" s="99"/>
    </row>
    <row r="333" spans="1:9" ht="47.25" hidden="1">
      <c r="A333" s="27" t="s">
        <v>752</v>
      </c>
      <c r="B333" s="114" t="s">
        <v>753</v>
      </c>
      <c r="C333" s="26"/>
      <c r="D333" s="537"/>
      <c r="E333" s="28"/>
      <c r="F333" s="26"/>
      <c r="G333" s="26"/>
      <c r="H333" s="99"/>
      <c r="I333" s="99"/>
    </row>
    <row r="334" spans="1:9" ht="47.25" hidden="1">
      <c r="A334" s="27" t="s">
        <v>1800</v>
      </c>
      <c r="B334" s="160" t="s">
        <v>755</v>
      </c>
      <c r="C334" s="26"/>
      <c r="D334" s="537"/>
      <c r="E334" s="28"/>
      <c r="F334" s="26"/>
      <c r="G334" s="26"/>
      <c r="H334" s="99"/>
      <c r="I334" s="99"/>
    </row>
    <row r="335" spans="1:9">
      <c r="A335" s="185" t="s">
        <v>1801</v>
      </c>
      <c r="B335" s="1156" t="s">
        <v>1802</v>
      </c>
      <c r="C335" s="1087"/>
      <c r="D335" s="1087"/>
      <c r="E335" s="1087"/>
      <c r="F335" s="1087"/>
      <c r="G335" s="1157"/>
      <c r="H335" s="29">
        <f>SUM(D336:D339)</f>
        <v>8</v>
      </c>
      <c r="I335" s="29">
        <f>COUNT(D336:D339)*2</f>
        <v>8</v>
      </c>
    </row>
    <row r="336" spans="1:9" ht="31.5">
      <c r="A336" s="18" t="s">
        <v>1803</v>
      </c>
      <c r="B336" s="114" t="s">
        <v>758</v>
      </c>
      <c r="C336" s="114" t="s">
        <v>2496</v>
      </c>
      <c r="D336" s="618">
        <v>2</v>
      </c>
      <c r="E336" s="28" t="s">
        <v>420</v>
      </c>
      <c r="F336" s="26"/>
      <c r="G336" s="53"/>
    </row>
    <row r="337" spans="1:9" ht="60">
      <c r="A337" s="18" t="s">
        <v>1804</v>
      </c>
      <c r="B337" s="114" t="s">
        <v>761</v>
      </c>
      <c r="C337" s="23" t="s">
        <v>762</v>
      </c>
      <c r="D337" s="618">
        <v>2</v>
      </c>
      <c r="E337" s="28" t="s">
        <v>653</v>
      </c>
      <c r="F337" s="23" t="s">
        <v>763</v>
      </c>
      <c r="G337" s="53"/>
    </row>
    <row r="338" spans="1:9" ht="30">
      <c r="A338" s="18"/>
      <c r="B338" s="114"/>
      <c r="C338" s="23" t="s">
        <v>764</v>
      </c>
      <c r="D338" s="618">
        <v>2</v>
      </c>
      <c r="E338" s="28" t="s">
        <v>420</v>
      </c>
      <c r="F338" s="28"/>
      <c r="G338" s="53"/>
    </row>
    <row r="339" spans="1:9" ht="63">
      <c r="A339" s="18" t="s">
        <v>1808</v>
      </c>
      <c r="B339" s="114" t="s">
        <v>766</v>
      </c>
      <c r="C339" s="50" t="s">
        <v>767</v>
      </c>
      <c r="D339" s="618">
        <v>2</v>
      </c>
      <c r="E339" s="28" t="s">
        <v>341</v>
      </c>
      <c r="F339" s="26"/>
      <c r="G339" s="53"/>
    </row>
    <row r="340" spans="1:9">
      <c r="A340" s="185" t="s">
        <v>85</v>
      </c>
      <c r="B340" s="1178" t="s">
        <v>2497</v>
      </c>
      <c r="C340" s="1179"/>
      <c r="D340" s="1179"/>
      <c r="E340" s="1179"/>
      <c r="F340" s="1179"/>
      <c r="G340" s="1180"/>
      <c r="H340" s="29">
        <f>SUM(D341:D342)</f>
        <v>2</v>
      </c>
      <c r="I340" s="29">
        <f>COUNT(D341:D342)*2</f>
        <v>2</v>
      </c>
    </row>
    <row r="341" spans="1:9" ht="75">
      <c r="A341" s="18" t="s">
        <v>768</v>
      </c>
      <c r="B341" s="30" t="s">
        <v>769</v>
      </c>
      <c r="C341" s="50" t="s">
        <v>770</v>
      </c>
      <c r="D341" s="618">
        <v>2</v>
      </c>
      <c r="E341" s="28" t="s">
        <v>540</v>
      </c>
      <c r="F341" s="30" t="s">
        <v>771</v>
      </c>
      <c r="G341" s="53"/>
    </row>
    <row r="342" spans="1:9" ht="30" hidden="1">
      <c r="A342" s="27" t="s">
        <v>772</v>
      </c>
      <c r="B342" s="30" t="s">
        <v>773</v>
      </c>
      <c r="C342" s="26"/>
      <c r="D342" s="537"/>
      <c r="E342" s="28"/>
      <c r="F342" s="26"/>
      <c r="G342" s="26"/>
      <c r="H342" s="99"/>
      <c r="I342" s="99"/>
    </row>
    <row r="343" spans="1:9">
      <c r="A343" s="286"/>
      <c r="B343" s="995" t="s">
        <v>774</v>
      </c>
      <c r="C343" s="995"/>
      <c r="D343" s="995"/>
      <c r="E343" s="995"/>
      <c r="F343" s="995"/>
      <c r="G343" s="995"/>
      <c r="H343" s="29">
        <f>H344+H355+H363+H374+H384+H387+H393+H407+H416+H433+H440+H444+H475+H501+H429+H461+H465+H470+H482+H494+H515+H522+H528</f>
        <v>200</v>
      </c>
      <c r="I343" s="29">
        <f>I344+I355+I363+I374+I384+I387+I393+I407+I416+I433+I440+I444+I475+I501+I429+I461+I465+I470+I482+I494+I522+I528+I515</f>
        <v>200</v>
      </c>
    </row>
    <row r="344" spans="1:9">
      <c r="A344" s="185" t="s">
        <v>1810</v>
      </c>
      <c r="B344" s="1156" t="s">
        <v>82</v>
      </c>
      <c r="C344" s="1087"/>
      <c r="D344" s="1087"/>
      <c r="E344" s="1087"/>
      <c r="F344" s="1087"/>
      <c r="G344" s="1157"/>
      <c r="H344" s="29">
        <f>SUM(D345:D354)</f>
        <v>20</v>
      </c>
      <c r="I344" s="29">
        <f>COUNT(D345:D354)*2</f>
        <v>20</v>
      </c>
    </row>
    <row r="345" spans="1:9" ht="45">
      <c r="A345" s="18" t="s">
        <v>1811</v>
      </c>
      <c r="B345" s="114" t="s">
        <v>776</v>
      </c>
      <c r="C345" s="23" t="s">
        <v>777</v>
      </c>
      <c r="D345" s="618">
        <v>2</v>
      </c>
      <c r="E345" s="147" t="s">
        <v>648</v>
      </c>
      <c r="G345" s="53"/>
    </row>
    <row r="346" spans="1:9" ht="45">
      <c r="A346" s="18"/>
      <c r="B346" s="114"/>
      <c r="C346" s="23" t="s">
        <v>778</v>
      </c>
      <c r="D346" s="618">
        <v>2</v>
      </c>
      <c r="E346" s="147" t="s">
        <v>648</v>
      </c>
      <c r="F346" s="23" t="s">
        <v>2498</v>
      </c>
      <c r="G346" s="53"/>
    </row>
    <row r="347" spans="1:9" ht="47.25">
      <c r="A347" s="18" t="s">
        <v>780</v>
      </c>
      <c r="B347" s="114" t="s">
        <v>781</v>
      </c>
      <c r="C347" s="114" t="s">
        <v>3678</v>
      </c>
      <c r="D347" s="618">
        <v>2</v>
      </c>
      <c r="E347" s="147"/>
      <c r="F347" s="26"/>
      <c r="G347" s="53"/>
    </row>
    <row r="348" spans="1:9" ht="31.5">
      <c r="A348" s="18" t="s">
        <v>1814</v>
      </c>
      <c r="B348" s="114" t="s">
        <v>783</v>
      </c>
      <c r="C348" s="50" t="s">
        <v>3679</v>
      </c>
      <c r="D348" s="618">
        <v>2</v>
      </c>
      <c r="E348" s="147"/>
      <c r="F348" s="26"/>
      <c r="G348" s="53"/>
    </row>
    <row r="349" spans="1:9" ht="60">
      <c r="A349" s="18"/>
      <c r="B349" s="114"/>
      <c r="C349" s="50" t="s">
        <v>3680</v>
      </c>
      <c r="D349" s="618">
        <v>2</v>
      </c>
      <c r="E349" s="147" t="s">
        <v>540</v>
      </c>
      <c r="F349" s="30" t="s">
        <v>3681</v>
      </c>
      <c r="G349" s="53"/>
    </row>
    <row r="350" spans="1:9" ht="45">
      <c r="A350" s="18"/>
      <c r="B350" s="114"/>
      <c r="C350" s="50" t="s">
        <v>3682</v>
      </c>
      <c r="D350" s="618">
        <v>2</v>
      </c>
      <c r="E350" s="147" t="s">
        <v>540</v>
      </c>
      <c r="F350" s="30" t="s">
        <v>3683</v>
      </c>
      <c r="G350" s="53"/>
    </row>
    <row r="351" spans="1:9" ht="75">
      <c r="A351" s="18"/>
      <c r="B351" s="114"/>
      <c r="C351" s="50" t="s">
        <v>3684</v>
      </c>
      <c r="D351" s="618">
        <v>2</v>
      </c>
      <c r="E351" s="147" t="s">
        <v>540</v>
      </c>
      <c r="F351" s="30" t="s">
        <v>3685</v>
      </c>
      <c r="G351" s="53"/>
    </row>
    <row r="352" spans="1:9" ht="30">
      <c r="A352" s="18"/>
      <c r="B352" s="114"/>
      <c r="C352" s="23" t="s">
        <v>787</v>
      </c>
      <c r="D352" s="618">
        <v>2</v>
      </c>
      <c r="E352" s="147" t="s">
        <v>1750</v>
      </c>
      <c r="F352" s="30"/>
      <c r="G352" s="53"/>
    </row>
    <row r="353" spans="1:9" ht="30">
      <c r="A353" s="18"/>
      <c r="B353" s="114"/>
      <c r="C353" s="23" t="s">
        <v>789</v>
      </c>
      <c r="D353" s="618">
        <v>2</v>
      </c>
      <c r="E353" s="37" t="s">
        <v>648</v>
      </c>
      <c r="F353" s="30"/>
      <c r="G353" s="53"/>
    </row>
    <row r="354" spans="1:9" ht="47.25">
      <c r="A354" s="18" t="s">
        <v>1819</v>
      </c>
      <c r="B354" s="19" t="s">
        <v>795</v>
      </c>
      <c r="C354" s="365" t="s">
        <v>2989</v>
      </c>
      <c r="D354" s="618">
        <v>2</v>
      </c>
      <c r="E354" s="147" t="s">
        <v>379</v>
      </c>
      <c r="F354" s="229"/>
      <c r="G354" s="53"/>
    </row>
    <row r="355" spans="1:9">
      <c r="A355" s="185" t="s">
        <v>1822</v>
      </c>
      <c r="B355" s="1156" t="s">
        <v>80</v>
      </c>
      <c r="C355" s="1087"/>
      <c r="D355" s="1087"/>
      <c r="E355" s="1087"/>
      <c r="F355" s="1087"/>
      <c r="G355" s="1157"/>
      <c r="H355" s="29">
        <f>SUM(D356:D362)</f>
        <v>14</v>
      </c>
      <c r="I355" s="29">
        <f>COUNT(D356:D362)*2</f>
        <v>14</v>
      </c>
    </row>
    <row r="356" spans="1:9" ht="75">
      <c r="A356" s="18" t="s">
        <v>1823</v>
      </c>
      <c r="B356" s="114" t="s">
        <v>798</v>
      </c>
      <c r="C356" s="50" t="s">
        <v>2731</v>
      </c>
      <c r="D356" s="622">
        <v>2</v>
      </c>
      <c r="E356" s="245" t="s">
        <v>653</v>
      </c>
      <c r="F356" s="42"/>
      <c r="G356" s="53"/>
    </row>
    <row r="357" spans="1:9" ht="30">
      <c r="A357" s="18"/>
      <c r="B357" s="114"/>
      <c r="C357" s="50" t="s">
        <v>2732</v>
      </c>
      <c r="D357" s="622">
        <v>2</v>
      </c>
      <c r="E357" s="28" t="s">
        <v>648</v>
      </c>
      <c r="F357" s="42"/>
      <c r="G357" s="53"/>
    </row>
    <row r="358" spans="1:9" ht="45">
      <c r="A358" s="18"/>
      <c r="B358" s="114"/>
      <c r="C358" s="50" t="s">
        <v>2504</v>
      </c>
      <c r="D358" s="622">
        <v>2</v>
      </c>
      <c r="E358" s="28" t="s">
        <v>648</v>
      </c>
      <c r="F358" s="42"/>
      <c r="G358" s="53"/>
    </row>
    <row r="359" spans="1:9" ht="30">
      <c r="A359" s="18"/>
      <c r="B359" s="114"/>
      <c r="C359" s="226" t="s">
        <v>2733</v>
      </c>
      <c r="D359" s="622">
        <v>2</v>
      </c>
      <c r="E359" s="28" t="s">
        <v>648</v>
      </c>
      <c r="F359" s="42"/>
      <c r="G359" s="53"/>
    </row>
    <row r="360" spans="1:9" ht="60">
      <c r="A360" s="18"/>
      <c r="B360" s="114"/>
      <c r="C360" s="25" t="s">
        <v>801</v>
      </c>
      <c r="D360" s="622">
        <v>2</v>
      </c>
      <c r="E360" s="297" t="s">
        <v>653</v>
      </c>
      <c r="F360" s="42"/>
      <c r="G360" s="53"/>
    </row>
    <row r="361" spans="1:9" ht="45">
      <c r="A361" s="18"/>
      <c r="B361" s="114"/>
      <c r="C361" s="25" t="s">
        <v>802</v>
      </c>
      <c r="D361" s="622">
        <v>2</v>
      </c>
      <c r="E361" s="22" t="s">
        <v>648</v>
      </c>
      <c r="F361" s="42"/>
      <c r="G361" s="53"/>
    </row>
    <row r="362" spans="1:9" ht="45">
      <c r="A362" s="18" t="s">
        <v>1833</v>
      </c>
      <c r="B362" s="114" t="s">
        <v>804</v>
      </c>
      <c r="C362" s="50" t="s">
        <v>3686</v>
      </c>
      <c r="D362" s="622">
        <v>2</v>
      </c>
      <c r="E362" s="297" t="s">
        <v>851</v>
      </c>
      <c r="F362" s="66"/>
      <c r="G362" s="53"/>
    </row>
    <row r="363" spans="1:9">
      <c r="A363" s="185" t="s">
        <v>1836</v>
      </c>
      <c r="B363" s="1156" t="s">
        <v>1837</v>
      </c>
      <c r="C363" s="1087"/>
      <c r="D363" s="1087"/>
      <c r="E363" s="1087"/>
      <c r="F363" s="1087"/>
      <c r="G363" s="1157"/>
      <c r="H363" s="29">
        <f>SUM(D364:D373)</f>
        <v>18</v>
      </c>
      <c r="I363" s="29">
        <f>COUNT(D364:D373)*2</f>
        <v>18</v>
      </c>
    </row>
    <row r="364" spans="1:9" ht="63">
      <c r="A364" s="18" t="s">
        <v>1838</v>
      </c>
      <c r="B364" s="114" t="s">
        <v>1839</v>
      </c>
      <c r="C364" s="19" t="s">
        <v>1842</v>
      </c>
      <c r="D364" s="618">
        <v>2</v>
      </c>
      <c r="E364" s="25" t="s">
        <v>653</v>
      </c>
      <c r="F364" s="114"/>
      <c r="G364" s="53"/>
    </row>
    <row r="365" spans="1:9" ht="75">
      <c r="A365" s="18" t="s">
        <v>1844</v>
      </c>
      <c r="B365" s="30" t="s">
        <v>1845</v>
      </c>
      <c r="C365" s="50" t="s">
        <v>813</v>
      </c>
      <c r="D365" s="618">
        <v>2</v>
      </c>
      <c r="E365" s="25" t="s">
        <v>653</v>
      </c>
      <c r="F365" s="26"/>
      <c r="G365" s="53"/>
    </row>
    <row r="366" spans="1:9" ht="30">
      <c r="A366" s="18"/>
      <c r="B366" s="30"/>
      <c r="C366" s="50" t="s">
        <v>816</v>
      </c>
      <c r="D366" s="618">
        <v>2</v>
      </c>
      <c r="E366" s="25" t="s">
        <v>653</v>
      </c>
      <c r="F366" s="26"/>
      <c r="G366" s="53"/>
    </row>
    <row r="367" spans="1:9" ht="45">
      <c r="A367" s="18"/>
      <c r="B367" s="30"/>
      <c r="C367" s="50" t="s">
        <v>817</v>
      </c>
      <c r="D367" s="618">
        <v>2</v>
      </c>
      <c r="E367" s="25" t="s">
        <v>540</v>
      </c>
      <c r="F367" s="30" t="s">
        <v>3687</v>
      </c>
      <c r="G367" s="53"/>
    </row>
    <row r="368" spans="1:9" ht="30">
      <c r="A368" s="98"/>
      <c r="B368" s="114"/>
      <c r="C368" s="50" t="s">
        <v>818</v>
      </c>
      <c r="D368" s="618">
        <v>2</v>
      </c>
      <c r="E368" s="25" t="s">
        <v>648</v>
      </c>
      <c r="F368" s="26"/>
      <c r="G368" s="53"/>
    </row>
    <row r="369" spans="1:9" ht="31.5">
      <c r="A369" s="98"/>
      <c r="B369" s="114"/>
      <c r="C369" s="224" t="s">
        <v>819</v>
      </c>
      <c r="D369" s="618">
        <v>2</v>
      </c>
      <c r="E369" s="25"/>
      <c r="F369" s="26"/>
      <c r="G369" s="53"/>
    </row>
    <row r="370" spans="1:9" ht="31.5">
      <c r="A370" s="98"/>
      <c r="B370" s="114"/>
      <c r="C370" s="224" t="s">
        <v>2511</v>
      </c>
      <c r="D370" s="618">
        <v>2</v>
      </c>
      <c r="E370" s="44" t="s">
        <v>540</v>
      </c>
      <c r="F370" s="30" t="s">
        <v>821</v>
      </c>
      <c r="G370" s="53"/>
    </row>
    <row r="371" spans="1:9" ht="31.5">
      <c r="A371" s="98"/>
      <c r="B371" s="114"/>
      <c r="C371" s="224" t="s">
        <v>2512</v>
      </c>
      <c r="D371" s="618">
        <v>2</v>
      </c>
      <c r="E371" s="37" t="s">
        <v>648</v>
      </c>
      <c r="F371" s="30"/>
      <c r="G371" s="53"/>
    </row>
    <row r="372" spans="1:9" ht="31.5">
      <c r="A372" s="18" t="s">
        <v>1859</v>
      </c>
      <c r="B372" s="114" t="s">
        <v>823</v>
      </c>
      <c r="C372" s="50" t="s">
        <v>2513</v>
      </c>
      <c r="D372" s="618">
        <v>2</v>
      </c>
      <c r="E372" s="28" t="s">
        <v>653</v>
      </c>
      <c r="F372" s="26"/>
      <c r="G372" s="53"/>
    </row>
    <row r="373" spans="1:9" ht="47.25" hidden="1">
      <c r="A373" s="27" t="s">
        <v>825</v>
      </c>
      <c r="B373" s="19" t="s">
        <v>1862</v>
      </c>
      <c r="C373" s="26"/>
      <c r="D373" s="537"/>
      <c r="E373" s="28"/>
      <c r="F373" s="26"/>
      <c r="G373" s="26"/>
      <c r="H373" s="99"/>
      <c r="I373" s="99"/>
    </row>
    <row r="374" spans="1:9">
      <c r="A374" s="185" t="s">
        <v>1863</v>
      </c>
      <c r="B374" s="1156" t="s">
        <v>76</v>
      </c>
      <c r="C374" s="1087"/>
      <c r="D374" s="1087"/>
      <c r="E374" s="1087"/>
      <c r="F374" s="1087"/>
      <c r="G374" s="1157"/>
      <c r="H374" s="29">
        <f>SUM(D375:D383)</f>
        <v>18</v>
      </c>
      <c r="I374" s="29">
        <f>COUNT(D375:D383)*2</f>
        <v>18</v>
      </c>
    </row>
    <row r="375" spans="1:9" ht="45">
      <c r="A375" s="18" t="s">
        <v>1864</v>
      </c>
      <c r="B375" s="19" t="s">
        <v>828</v>
      </c>
      <c r="C375" s="23" t="s">
        <v>829</v>
      </c>
      <c r="D375" s="618">
        <v>2</v>
      </c>
      <c r="E375" s="28" t="s">
        <v>379</v>
      </c>
      <c r="F375" s="50" t="s">
        <v>2735</v>
      </c>
      <c r="G375" s="53"/>
    </row>
    <row r="376" spans="1:9" ht="105">
      <c r="A376" s="18" t="s">
        <v>1866</v>
      </c>
      <c r="B376" s="23" t="s">
        <v>832</v>
      </c>
      <c r="C376" s="19" t="s">
        <v>833</v>
      </c>
      <c r="D376" s="618">
        <v>2</v>
      </c>
      <c r="E376" s="28" t="s">
        <v>648</v>
      </c>
      <c r="F376" s="23" t="s">
        <v>3688</v>
      </c>
      <c r="G376" s="53"/>
    </row>
    <row r="377" spans="1:9" ht="47.25">
      <c r="A377" s="18"/>
      <c r="B377" s="23"/>
      <c r="C377" s="19" t="s">
        <v>2515</v>
      </c>
      <c r="D377" s="618">
        <v>2</v>
      </c>
      <c r="E377" s="28" t="s">
        <v>540</v>
      </c>
      <c r="F377" s="23" t="s">
        <v>836</v>
      </c>
      <c r="G377" s="53"/>
    </row>
    <row r="378" spans="1:9" ht="47.25">
      <c r="A378" s="18" t="s">
        <v>1868</v>
      </c>
      <c r="B378" s="19" t="s">
        <v>838</v>
      </c>
      <c r="C378" s="23" t="s">
        <v>839</v>
      </c>
      <c r="D378" s="618">
        <v>2</v>
      </c>
      <c r="E378" s="28" t="s">
        <v>540</v>
      </c>
      <c r="F378" s="26"/>
      <c r="G378" s="53"/>
    </row>
    <row r="379" spans="1:9" ht="30">
      <c r="A379" s="18"/>
      <c r="B379" s="114"/>
      <c r="C379" s="23" t="s">
        <v>840</v>
      </c>
      <c r="D379" s="618">
        <v>2</v>
      </c>
      <c r="E379" s="28" t="s">
        <v>648</v>
      </c>
      <c r="F379" s="66"/>
      <c r="G379" s="53"/>
    </row>
    <row r="380" spans="1:9" ht="15.75">
      <c r="A380" s="18"/>
      <c r="B380" s="114"/>
      <c r="C380" s="23" t="s">
        <v>841</v>
      </c>
      <c r="D380" s="618">
        <v>2</v>
      </c>
      <c r="E380" s="28" t="s">
        <v>540</v>
      </c>
      <c r="F380" s="66"/>
      <c r="G380" s="53"/>
    </row>
    <row r="381" spans="1:9" ht="45">
      <c r="A381" s="18" t="s">
        <v>1870</v>
      </c>
      <c r="B381" s="114" t="s">
        <v>843</v>
      </c>
      <c r="C381" s="23" t="s">
        <v>844</v>
      </c>
      <c r="D381" s="618">
        <v>2</v>
      </c>
      <c r="E381" s="28" t="s">
        <v>653</v>
      </c>
      <c r="F381" s="23" t="s">
        <v>845</v>
      </c>
      <c r="G381" s="53"/>
    </row>
    <row r="382" spans="1:9" ht="45">
      <c r="A382" s="18" t="s">
        <v>1871</v>
      </c>
      <c r="B382" s="114" t="s">
        <v>847</v>
      </c>
      <c r="C382" s="250" t="s">
        <v>848</v>
      </c>
      <c r="D382" s="618">
        <v>2</v>
      </c>
      <c r="E382" s="28" t="s">
        <v>653</v>
      </c>
      <c r="F382" s="23" t="s">
        <v>3689</v>
      </c>
      <c r="G382" s="53"/>
    </row>
    <row r="383" spans="1:9" ht="31.5">
      <c r="A383" s="18"/>
      <c r="B383" s="372"/>
      <c r="C383" s="19" t="s">
        <v>850</v>
      </c>
      <c r="D383" s="618">
        <v>2</v>
      </c>
      <c r="E383" s="28" t="s">
        <v>653</v>
      </c>
      <c r="F383" s="23"/>
      <c r="G383" s="320"/>
    </row>
    <row r="384" spans="1:9">
      <c r="A384" s="185" t="s">
        <v>1873</v>
      </c>
      <c r="B384" s="1181" t="s">
        <v>1874</v>
      </c>
      <c r="C384" s="1182"/>
      <c r="D384" s="1182"/>
      <c r="E384" s="1182"/>
      <c r="F384" s="1182"/>
      <c r="G384" s="1183"/>
      <c r="H384" s="29">
        <f>SUM(D385:D386)</f>
        <v>4</v>
      </c>
      <c r="I384" s="29">
        <f>COUNT(D385:D386)*2</f>
        <v>4</v>
      </c>
    </row>
    <row r="385" spans="1:9" ht="60">
      <c r="A385" s="18" t="s">
        <v>1875</v>
      </c>
      <c r="B385" s="30" t="s">
        <v>854</v>
      </c>
      <c r="C385" s="150" t="s">
        <v>855</v>
      </c>
      <c r="D385" s="618">
        <v>2</v>
      </c>
      <c r="E385" s="28" t="s">
        <v>379</v>
      </c>
      <c r="F385" s="30" t="s">
        <v>1876</v>
      </c>
      <c r="G385" s="53"/>
    </row>
    <row r="386" spans="1:9" ht="30">
      <c r="A386" s="18" t="s">
        <v>1877</v>
      </c>
      <c r="B386" s="23" t="s">
        <v>858</v>
      </c>
      <c r="C386" s="23" t="s">
        <v>2737</v>
      </c>
      <c r="D386" s="618">
        <v>2</v>
      </c>
      <c r="E386" s="28" t="s">
        <v>379</v>
      </c>
      <c r="F386" s="26"/>
      <c r="G386" s="53"/>
    </row>
    <row r="387" spans="1:9">
      <c r="A387" s="185" t="s">
        <v>1880</v>
      </c>
      <c r="B387" s="1156" t="s">
        <v>1881</v>
      </c>
      <c r="C387" s="1087"/>
      <c r="D387" s="1087"/>
      <c r="E387" s="1087"/>
      <c r="F387" s="1087"/>
      <c r="G387" s="1157"/>
      <c r="H387" s="29">
        <f>SUM(D388:D392)</f>
        <v>10</v>
      </c>
      <c r="I387" s="29">
        <f>COUNT(D388:D392)*2</f>
        <v>10</v>
      </c>
    </row>
    <row r="388" spans="1:9" ht="45">
      <c r="A388" s="18" t="s">
        <v>1882</v>
      </c>
      <c r="B388" s="30" t="s">
        <v>1883</v>
      </c>
      <c r="C388" s="50" t="s">
        <v>2517</v>
      </c>
      <c r="D388" s="618">
        <v>2</v>
      </c>
      <c r="E388" s="28" t="s">
        <v>648</v>
      </c>
      <c r="F388" s="26"/>
      <c r="G388" s="53"/>
    </row>
    <row r="389" spans="1:9" ht="45">
      <c r="A389" s="18" t="s">
        <v>1886</v>
      </c>
      <c r="B389" s="30" t="s">
        <v>864</v>
      </c>
      <c r="C389" s="30" t="s">
        <v>865</v>
      </c>
      <c r="D389" s="618">
        <v>2</v>
      </c>
      <c r="E389" s="28" t="s">
        <v>648</v>
      </c>
      <c r="F389" s="50"/>
      <c r="G389" s="53"/>
    </row>
    <row r="390" spans="1:9" ht="30">
      <c r="A390" s="18"/>
      <c r="B390" s="30"/>
      <c r="C390" s="23" t="s">
        <v>866</v>
      </c>
      <c r="D390" s="618">
        <v>2</v>
      </c>
      <c r="E390" s="28" t="s">
        <v>540</v>
      </c>
      <c r="F390" s="50"/>
      <c r="G390" s="53"/>
    </row>
    <row r="391" spans="1:9" ht="30">
      <c r="A391" s="18"/>
      <c r="B391" s="30"/>
      <c r="C391" s="23" t="s">
        <v>867</v>
      </c>
      <c r="D391" s="618">
        <v>2</v>
      </c>
      <c r="E391" s="28" t="s">
        <v>648</v>
      </c>
      <c r="F391" s="50"/>
      <c r="G391" s="53"/>
    </row>
    <row r="392" spans="1:9" ht="15">
      <c r="A392" s="18"/>
      <c r="B392" s="30"/>
      <c r="C392" s="23" t="s">
        <v>2518</v>
      </c>
      <c r="D392" s="618">
        <v>2</v>
      </c>
      <c r="E392" s="28" t="s">
        <v>271</v>
      </c>
      <c r="F392" s="50"/>
      <c r="G392" s="53"/>
    </row>
    <row r="393" spans="1:9">
      <c r="A393" s="185" t="s">
        <v>1890</v>
      </c>
      <c r="B393" s="1175" t="s">
        <v>1891</v>
      </c>
      <c r="C393" s="1090"/>
      <c r="D393" s="1090"/>
      <c r="E393" s="1090"/>
      <c r="F393" s="1090"/>
      <c r="G393" s="1176"/>
      <c r="H393" s="29">
        <f>SUM(D394:D406)</f>
        <v>26</v>
      </c>
      <c r="I393" s="29">
        <f>COUNT(D394:D406)*2</f>
        <v>26</v>
      </c>
    </row>
    <row r="394" spans="1:9" ht="90">
      <c r="A394" s="373" t="s">
        <v>1892</v>
      </c>
      <c r="B394" s="114" t="s">
        <v>1893</v>
      </c>
      <c r="C394" s="23" t="s">
        <v>871</v>
      </c>
      <c r="D394" s="618">
        <v>2</v>
      </c>
      <c r="E394" s="147" t="s">
        <v>271</v>
      </c>
      <c r="F394" s="23" t="s">
        <v>2996</v>
      </c>
      <c r="G394" s="53"/>
    </row>
    <row r="395" spans="1:9" ht="60">
      <c r="A395" s="373"/>
      <c r="B395" s="253"/>
      <c r="C395" s="23" t="s">
        <v>873</v>
      </c>
      <c r="D395" s="618">
        <v>2</v>
      </c>
      <c r="E395" s="147" t="s">
        <v>540</v>
      </c>
      <c r="F395" s="23" t="s">
        <v>874</v>
      </c>
      <c r="G395" s="53"/>
    </row>
    <row r="396" spans="1:9" ht="75">
      <c r="A396" s="373"/>
      <c r="B396" s="253"/>
      <c r="C396" s="23" t="s">
        <v>875</v>
      </c>
      <c r="D396" s="618">
        <v>2</v>
      </c>
      <c r="E396" s="147" t="s">
        <v>540</v>
      </c>
      <c r="F396" s="23" t="s">
        <v>876</v>
      </c>
      <c r="G396" s="53"/>
    </row>
    <row r="397" spans="1:9" ht="47.25">
      <c r="A397" s="18" t="s">
        <v>1897</v>
      </c>
      <c r="B397" s="114" t="s">
        <v>878</v>
      </c>
      <c r="C397" s="19" t="s">
        <v>879</v>
      </c>
      <c r="D397" s="618">
        <v>2</v>
      </c>
      <c r="E397" s="147" t="s">
        <v>648</v>
      </c>
      <c r="F397" s="26"/>
      <c r="G397" s="53"/>
    </row>
    <row r="398" spans="1:9" ht="45">
      <c r="A398" s="18"/>
      <c r="B398" s="114"/>
      <c r="C398" s="23" t="s">
        <v>880</v>
      </c>
      <c r="D398" s="618">
        <v>2</v>
      </c>
      <c r="E398" s="147" t="s">
        <v>653</v>
      </c>
      <c r="F398" s="26"/>
      <c r="G398" s="53"/>
    </row>
    <row r="399" spans="1:9" ht="47.25">
      <c r="A399" s="18" t="s">
        <v>1899</v>
      </c>
      <c r="B399" s="114" t="s">
        <v>882</v>
      </c>
      <c r="C399" s="254" t="s">
        <v>883</v>
      </c>
      <c r="D399" s="618">
        <v>2</v>
      </c>
      <c r="E399" s="147" t="s">
        <v>379</v>
      </c>
      <c r="F399" s="23"/>
      <c r="G399" s="53"/>
    </row>
    <row r="400" spans="1:9" ht="60">
      <c r="A400" s="18"/>
      <c r="B400" s="7"/>
      <c r="C400" s="23" t="s">
        <v>884</v>
      </c>
      <c r="D400" s="618">
        <v>2</v>
      </c>
      <c r="E400" s="147" t="s">
        <v>341</v>
      </c>
      <c r="F400" s="23" t="s">
        <v>885</v>
      </c>
      <c r="G400" s="53"/>
    </row>
    <row r="401" spans="1:9" ht="45">
      <c r="A401" s="18"/>
      <c r="B401" s="114"/>
      <c r="C401" s="23" t="s">
        <v>886</v>
      </c>
      <c r="D401" s="618">
        <v>2</v>
      </c>
      <c r="E401" s="147" t="s">
        <v>341</v>
      </c>
      <c r="F401" s="30" t="s">
        <v>887</v>
      </c>
      <c r="G401" s="53"/>
    </row>
    <row r="402" spans="1:9" ht="30">
      <c r="A402" s="18"/>
      <c r="B402" s="114"/>
      <c r="C402" s="23" t="s">
        <v>888</v>
      </c>
      <c r="D402" s="618">
        <v>2</v>
      </c>
      <c r="E402" s="147" t="s">
        <v>653</v>
      </c>
      <c r="F402" s="23"/>
      <c r="G402" s="53"/>
    </row>
    <row r="403" spans="1:9" ht="45">
      <c r="A403" s="18" t="s">
        <v>1902</v>
      </c>
      <c r="B403" s="114" t="s">
        <v>890</v>
      </c>
      <c r="C403" s="30" t="s">
        <v>2740</v>
      </c>
      <c r="D403" s="618">
        <v>2</v>
      </c>
      <c r="E403" s="147" t="s">
        <v>540</v>
      </c>
      <c r="F403" s="30" t="s">
        <v>2741</v>
      </c>
      <c r="G403" s="53"/>
    </row>
    <row r="404" spans="1:9" ht="45">
      <c r="A404" s="18"/>
      <c r="B404" s="114"/>
      <c r="C404" s="30" t="s">
        <v>2742</v>
      </c>
      <c r="D404" s="618">
        <v>2</v>
      </c>
      <c r="E404" s="147" t="s">
        <v>540</v>
      </c>
      <c r="F404" s="30" t="s">
        <v>2743</v>
      </c>
      <c r="G404" s="53"/>
    </row>
    <row r="405" spans="1:9" ht="60">
      <c r="A405" s="18"/>
      <c r="B405" s="114"/>
      <c r="C405" s="50" t="s">
        <v>891</v>
      </c>
      <c r="D405" s="618">
        <v>2</v>
      </c>
      <c r="E405" s="37" t="s">
        <v>271</v>
      </c>
      <c r="F405" s="30"/>
      <c r="G405" s="53"/>
    </row>
    <row r="406" spans="1:9" ht="45">
      <c r="A406" s="18" t="s">
        <v>1905</v>
      </c>
      <c r="B406" s="114" t="s">
        <v>3690</v>
      </c>
      <c r="C406" s="23" t="s">
        <v>3691</v>
      </c>
      <c r="D406" s="618">
        <v>2</v>
      </c>
      <c r="E406" s="147" t="s">
        <v>432</v>
      </c>
      <c r="F406" s="26"/>
      <c r="G406" s="53"/>
    </row>
    <row r="407" spans="1:9">
      <c r="A407" s="185" t="s">
        <v>1906</v>
      </c>
      <c r="B407" s="1156" t="s">
        <v>1907</v>
      </c>
      <c r="C407" s="1087"/>
      <c r="D407" s="1087"/>
      <c r="E407" s="1087"/>
      <c r="F407" s="1087"/>
      <c r="G407" s="1157"/>
      <c r="H407" s="29">
        <f>SUM(D408:D415)</f>
        <v>16</v>
      </c>
      <c r="I407" s="29">
        <f>COUNT(D408:D415)*2</f>
        <v>16</v>
      </c>
    </row>
    <row r="408" spans="1:9" ht="47.25">
      <c r="A408" s="18" t="s">
        <v>1908</v>
      </c>
      <c r="B408" s="19" t="s">
        <v>897</v>
      </c>
      <c r="C408" s="50" t="s">
        <v>899</v>
      </c>
      <c r="D408" s="618">
        <v>2</v>
      </c>
      <c r="E408" s="28" t="s">
        <v>648</v>
      </c>
      <c r="F408" s="26"/>
      <c r="G408" s="53"/>
    </row>
    <row r="409" spans="1:9" ht="47.25">
      <c r="A409" s="18" t="s">
        <v>1911</v>
      </c>
      <c r="B409" s="114" t="s">
        <v>901</v>
      </c>
      <c r="C409" s="23" t="s">
        <v>902</v>
      </c>
      <c r="D409" s="618">
        <v>2</v>
      </c>
      <c r="E409" s="28" t="s">
        <v>648</v>
      </c>
      <c r="F409" s="23" t="s">
        <v>3692</v>
      </c>
      <c r="G409" s="53"/>
    </row>
    <row r="410" spans="1:9" ht="31.5">
      <c r="A410" s="18" t="s">
        <v>1913</v>
      </c>
      <c r="B410" s="114" t="s">
        <v>905</v>
      </c>
      <c r="C410" s="23" t="s">
        <v>906</v>
      </c>
      <c r="D410" s="618">
        <v>2</v>
      </c>
      <c r="E410" s="28" t="s">
        <v>648</v>
      </c>
      <c r="F410" s="23" t="s">
        <v>907</v>
      </c>
      <c r="G410" s="53"/>
    </row>
    <row r="411" spans="1:9" ht="31.5">
      <c r="A411" s="18" t="s">
        <v>1914</v>
      </c>
      <c r="B411" s="160" t="s">
        <v>909</v>
      </c>
      <c r="C411" s="229" t="s">
        <v>2998</v>
      </c>
      <c r="D411" s="618">
        <v>2</v>
      </c>
      <c r="E411" s="28" t="s">
        <v>648</v>
      </c>
      <c r="F411" s="50"/>
      <c r="G411" s="53"/>
    </row>
    <row r="412" spans="1:9" ht="75">
      <c r="A412" s="18" t="s">
        <v>1919</v>
      </c>
      <c r="B412" s="114" t="s">
        <v>913</v>
      </c>
      <c r="C412" s="234" t="s">
        <v>1920</v>
      </c>
      <c r="D412" s="618">
        <v>2</v>
      </c>
      <c r="E412" s="28" t="s">
        <v>369</v>
      </c>
      <c r="F412" s="50" t="s">
        <v>3693</v>
      </c>
      <c r="G412" s="53"/>
    </row>
    <row r="413" spans="1:9" ht="135">
      <c r="A413" s="18" t="s">
        <v>1922</v>
      </c>
      <c r="B413" s="114" t="s">
        <v>917</v>
      </c>
      <c r="C413" s="50" t="s">
        <v>1923</v>
      </c>
      <c r="D413" s="618">
        <v>2</v>
      </c>
      <c r="E413" s="28" t="s">
        <v>648</v>
      </c>
      <c r="F413" s="50" t="s">
        <v>2746</v>
      </c>
      <c r="G413" s="53"/>
    </row>
    <row r="414" spans="1:9" ht="30">
      <c r="A414" s="18"/>
      <c r="B414" s="114"/>
      <c r="C414" s="30" t="s">
        <v>920</v>
      </c>
      <c r="D414" s="618">
        <v>2</v>
      </c>
      <c r="E414" s="28" t="s">
        <v>648</v>
      </c>
      <c r="F414" s="26"/>
      <c r="G414" s="53"/>
    </row>
    <row r="415" spans="1:9" ht="47.25">
      <c r="A415" s="18" t="s">
        <v>1926</v>
      </c>
      <c r="B415" s="114" t="s">
        <v>922</v>
      </c>
      <c r="C415" s="69" t="s">
        <v>2527</v>
      </c>
      <c r="D415" s="618">
        <v>2</v>
      </c>
      <c r="E415" s="28" t="s">
        <v>341</v>
      </c>
      <c r="F415" s="26"/>
      <c r="G415" s="53"/>
    </row>
    <row r="416" spans="1:9">
      <c r="A416" s="185" t="s">
        <v>1927</v>
      </c>
      <c r="B416" s="1156" t="s">
        <v>66</v>
      </c>
      <c r="C416" s="1087"/>
      <c r="D416" s="1087"/>
      <c r="E416" s="1087"/>
      <c r="F416" s="1087"/>
      <c r="G416" s="1157"/>
      <c r="H416" s="29">
        <f>SUM(D417:D428)</f>
        <v>24</v>
      </c>
      <c r="I416" s="29">
        <f>COUNT(D417:D428)*2</f>
        <v>24</v>
      </c>
    </row>
    <row r="417" spans="1:9" ht="60">
      <c r="A417" s="18" t="s">
        <v>1928</v>
      </c>
      <c r="B417" s="114" t="s">
        <v>925</v>
      </c>
      <c r="C417" s="219" t="s">
        <v>3694</v>
      </c>
      <c r="D417" s="618">
        <v>2</v>
      </c>
      <c r="E417" s="28" t="s">
        <v>540</v>
      </c>
      <c r="F417" s="30" t="s">
        <v>3695</v>
      </c>
      <c r="G417" s="53"/>
    </row>
    <row r="418" spans="1:9" ht="30">
      <c r="A418" s="18"/>
      <c r="B418" s="114"/>
      <c r="C418" s="23" t="s">
        <v>2528</v>
      </c>
      <c r="D418" s="618">
        <v>2</v>
      </c>
      <c r="E418" s="28" t="s">
        <v>540</v>
      </c>
      <c r="F418" s="26"/>
      <c r="G418" s="53"/>
    </row>
    <row r="419" spans="1:9" ht="45">
      <c r="A419" s="18"/>
      <c r="B419" s="114"/>
      <c r="C419" s="219" t="s">
        <v>928</v>
      </c>
      <c r="D419" s="618">
        <v>2</v>
      </c>
      <c r="E419" s="28" t="s">
        <v>540</v>
      </c>
      <c r="F419" s="26"/>
      <c r="G419" s="53"/>
    </row>
    <row r="420" spans="1:9" ht="30">
      <c r="A420" s="18"/>
      <c r="B420" s="114"/>
      <c r="C420" s="219" t="s">
        <v>929</v>
      </c>
      <c r="D420" s="618">
        <v>2</v>
      </c>
      <c r="E420" s="28" t="s">
        <v>432</v>
      </c>
      <c r="F420" s="26"/>
      <c r="G420" s="53"/>
    </row>
    <row r="421" spans="1:9" ht="45">
      <c r="A421" s="18"/>
      <c r="B421" s="114"/>
      <c r="C421" s="223" t="s">
        <v>930</v>
      </c>
      <c r="D421" s="618">
        <v>2</v>
      </c>
      <c r="E421" s="28" t="s">
        <v>540</v>
      </c>
      <c r="F421" s="26"/>
      <c r="G421" s="53"/>
    </row>
    <row r="422" spans="1:9" ht="47.25">
      <c r="A422" s="18" t="s">
        <v>1929</v>
      </c>
      <c r="B422" s="114" t="s">
        <v>932</v>
      </c>
      <c r="C422" s="23" t="s">
        <v>933</v>
      </c>
      <c r="D422" s="618">
        <v>2</v>
      </c>
      <c r="E422" s="28" t="s">
        <v>934</v>
      </c>
      <c r="F422" s="23" t="s">
        <v>935</v>
      </c>
      <c r="G422" s="53"/>
    </row>
    <row r="423" spans="1:9" ht="60">
      <c r="A423" s="18"/>
      <c r="B423" s="114"/>
      <c r="C423" s="50" t="s">
        <v>936</v>
      </c>
      <c r="D423" s="618">
        <v>2</v>
      </c>
      <c r="E423" s="28" t="s">
        <v>648</v>
      </c>
      <c r="F423" s="50"/>
      <c r="G423" s="53"/>
    </row>
    <row r="424" spans="1:9" ht="30">
      <c r="A424" s="18"/>
      <c r="B424" s="114"/>
      <c r="C424" s="23" t="s">
        <v>937</v>
      </c>
      <c r="D424" s="618">
        <v>2</v>
      </c>
      <c r="E424" s="28" t="s">
        <v>540</v>
      </c>
      <c r="F424" s="23"/>
      <c r="G424" s="53"/>
    </row>
    <row r="425" spans="1:9" ht="90">
      <c r="A425" s="18"/>
      <c r="B425" s="114"/>
      <c r="C425" s="50" t="s">
        <v>3696</v>
      </c>
      <c r="D425" s="618">
        <v>2</v>
      </c>
      <c r="E425" s="28" t="s">
        <v>653</v>
      </c>
      <c r="F425" s="30" t="s">
        <v>3697</v>
      </c>
      <c r="G425" s="53"/>
    </row>
    <row r="426" spans="1:9" ht="105">
      <c r="A426" s="18" t="s">
        <v>1930</v>
      </c>
      <c r="B426" s="114" t="s">
        <v>939</v>
      </c>
      <c r="C426" s="234" t="s">
        <v>3698</v>
      </c>
      <c r="D426" s="618">
        <v>2</v>
      </c>
      <c r="E426" s="22" t="s">
        <v>432</v>
      </c>
      <c r="F426" s="50" t="s">
        <v>3699</v>
      </c>
      <c r="G426" s="53"/>
    </row>
    <row r="427" spans="1:9" ht="45">
      <c r="A427" s="18"/>
      <c r="B427" s="114"/>
      <c r="C427" s="50" t="s">
        <v>2530</v>
      </c>
      <c r="D427" s="618">
        <v>2</v>
      </c>
      <c r="E427" s="28" t="s">
        <v>653</v>
      </c>
      <c r="F427" s="50"/>
      <c r="G427" s="53"/>
    </row>
    <row r="428" spans="1:9" ht="45">
      <c r="A428" s="18"/>
      <c r="B428" s="114"/>
      <c r="C428" s="50" t="s">
        <v>2531</v>
      </c>
      <c r="D428" s="618">
        <v>2</v>
      </c>
      <c r="E428" s="28" t="s">
        <v>432</v>
      </c>
      <c r="F428" s="50"/>
      <c r="G428" s="53"/>
    </row>
    <row r="429" spans="1:9" hidden="1">
      <c r="A429" s="370" t="s">
        <v>1931</v>
      </c>
      <c r="B429" s="1156" t="s">
        <v>64</v>
      </c>
      <c r="C429" s="1087"/>
      <c r="D429" s="1087"/>
      <c r="E429" s="1087"/>
      <c r="F429" s="1087"/>
      <c r="G429" s="1157"/>
      <c r="H429" s="99">
        <f>SUM(D430:D432)</f>
        <v>0</v>
      </c>
      <c r="I429" s="99">
        <f>COUNT(D430:D432)*2</f>
        <v>0</v>
      </c>
    </row>
    <row r="430" spans="1:9" ht="45" hidden="1">
      <c r="A430" s="27" t="s">
        <v>1932</v>
      </c>
      <c r="B430" s="30" t="s">
        <v>945</v>
      </c>
      <c r="C430" s="26"/>
      <c r="D430" s="537"/>
      <c r="E430" s="28"/>
      <c r="F430" s="26"/>
      <c r="G430" s="26"/>
      <c r="H430" s="99"/>
      <c r="I430" s="99"/>
    </row>
    <row r="431" spans="1:9" ht="47.25" hidden="1">
      <c r="A431" s="27" t="s">
        <v>752</v>
      </c>
      <c r="B431" s="114" t="s">
        <v>753</v>
      </c>
      <c r="C431" s="26"/>
      <c r="D431" s="537"/>
      <c r="E431" s="28"/>
      <c r="F431" s="26"/>
      <c r="G431" s="26"/>
      <c r="H431" s="99"/>
      <c r="I431" s="99"/>
    </row>
    <row r="432" spans="1:9" ht="47.25" hidden="1">
      <c r="A432" s="27" t="s">
        <v>1800</v>
      </c>
      <c r="B432" s="160" t="s">
        <v>755</v>
      </c>
      <c r="C432" s="26"/>
      <c r="D432" s="537"/>
      <c r="E432" s="28"/>
      <c r="F432" s="26"/>
      <c r="G432" s="26"/>
      <c r="H432" s="99"/>
      <c r="I432" s="99"/>
    </row>
    <row r="433" spans="1:9">
      <c r="A433" s="185" t="s">
        <v>2532</v>
      </c>
      <c r="B433" s="1156" t="s">
        <v>62</v>
      </c>
      <c r="C433" s="1087"/>
      <c r="D433" s="1087"/>
      <c r="E433" s="1087"/>
      <c r="F433" s="1087"/>
      <c r="G433" s="1157"/>
      <c r="H433" s="29">
        <f>SUM(D434:D439)</f>
        <v>6</v>
      </c>
      <c r="I433" s="29">
        <f>COUNT(D434:D439)*2</f>
        <v>6</v>
      </c>
    </row>
    <row r="434" spans="1:9" ht="31.5">
      <c r="A434" s="18" t="s">
        <v>1935</v>
      </c>
      <c r="B434" s="114" t="s">
        <v>949</v>
      </c>
      <c r="C434" s="50" t="s">
        <v>3700</v>
      </c>
      <c r="D434" s="618">
        <v>2</v>
      </c>
      <c r="E434" s="28" t="s">
        <v>540</v>
      </c>
      <c r="F434" s="26"/>
      <c r="G434" s="53"/>
    </row>
    <row r="435" spans="1:9" ht="31.5" hidden="1">
      <c r="A435" s="27" t="s">
        <v>1936</v>
      </c>
      <c r="B435" s="114" t="s">
        <v>956</v>
      </c>
      <c r="C435" s="26"/>
      <c r="D435" s="537"/>
      <c r="E435" s="28"/>
      <c r="F435" s="26"/>
      <c r="G435" s="26"/>
      <c r="H435" s="99"/>
      <c r="I435" s="99"/>
    </row>
    <row r="436" spans="1:9" ht="31.5">
      <c r="A436" s="18" t="s">
        <v>2533</v>
      </c>
      <c r="B436" s="114" t="s">
        <v>962</v>
      </c>
      <c r="C436" s="23" t="s">
        <v>968</v>
      </c>
      <c r="D436" s="618">
        <v>2</v>
      </c>
      <c r="E436" s="37" t="s">
        <v>540</v>
      </c>
      <c r="F436" s="26"/>
      <c r="G436" s="53"/>
    </row>
    <row r="437" spans="1:9" ht="30">
      <c r="A437" s="18"/>
      <c r="B437" s="114"/>
      <c r="C437" s="23" t="s">
        <v>967</v>
      </c>
      <c r="D437" s="618">
        <v>2</v>
      </c>
      <c r="E437" s="28" t="s">
        <v>540</v>
      </c>
      <c r="F437" s="26"/>
      <c r="G437" s="53"/>
    </row>
    <row r="438" spans="1:9" ht="63" hidden="1">
      <c r="A438" s="27" t="s">
        <v>1937</v>
      </c>
      <c r="B438" s="51" t="s">
        <v>970</v>
      </c>
      <c r="C438" s="234"/>
      <c r="D438" s="537"/>
      <c r="E438" s="28"/>
      <c r="F438" s="26"/>
      <c r="G438" s="26"/>
      <c r="H438" s="99"/>
      <c r="I438" s="99"/>
    </row>
    <row r="439" spans="1:9" ht="31.5" hidden="1">
      <c r="A439" s="27" t="s">
        <v>1939</v>
      </c>
      <c r="B439" s="114" t="s">
        <v>981</v>
      </c>
      <c r="C439" s="26"/>
      <c r="D439" s="537"/>
      <c r="E439" s="28"/>
      <c r="F439" s="26"/>
      <c r="G439" s="26"/>
      <c r="H439" s="99"/>
      <c r="I439" s="99"/>
    </row>
    <row r="440" spans="1:9">
      <c r="A440" s="185" t="s">
        <v>1940</v>
      </c>
      <c r="B440" s="1156" t="s">
        <v>60</v>
      </c>
      <c r="C440" s="1087"/>
      <c r="D440" s="1087"/>
      <c r="E440" s="1087"/>
      <c r="F440" s="1087"/>
      <c r="G440" s="1157"/>
      <c r="H440" s="29">
        <f>SUM(D441:D443)</f>
        <v>4</v>
      </c>
      <c r="I440" s="29">
        <f>COUNT(D441:D443)*2</f>
        <v>4</v>
      </c>
    </row>
    <row r="441" spans="1:9" ht="31.5">
      <c r="A441" s="18" t="s">
        <v>1941</v>
      </c>
      <c r="B441" s="114" t="s">
        <v>990</v>
      </c>
      <c r="C441" s="23" t="s">
        <v>991</v>
      </c>
      <c r="D441" s="622">
        <v>2</v>
      </c>
      <c r="E441" s="28" t="s">
        <v>341</v>
      </c>
      <c r="F441" s="234"/>
      <c r="G441" s="53"/>
    </row>
    <row r="442" spans="1:9" ht="31.5" hidden="1">
      <c r="A442" s="27" t="s">
        <v>992</v>
      </c>
      <c r="B442" s="114" t="s">
        <v>993</v>
      </c>
      <c r="C442" s="1"/>
      <c r="D442" s="626"/>
      <c r="E442" s="28"/>
      <c r="F442" s="66"/>
      <c r="G442" s="26"/>
      <c r="H442" s="99"/>
      <c r="I442" s="99"/>
    </row>
    <row r="443" spans="1:9" ht="31.5">
      <c r="A443" s="18" t="s">
        <v>1942</v>
      </c>
      <c r="B443" s="114" t="s">
        <v>995</v>
      </c>
      <c r="C443" s="229" t="s">
        <v>3701</v>
      </c>
      <c r="D443" s="622">
        <v>2</v>
      </c>
      <c r="E443" s="28" t="s">
        <v>540</v>
      </c>
      <c r="F443" s="66"/>
      <c r="G443" s="53"/>
    </row>
    <row r="444" spans="1:9">
      <c r="A444" s="185" t="s">
        <v>1945</v>
      </c>
      <c r="B444" s="1156" t="s">
        <v>58</v>
      </c>
      <c r="C444" s="1087"/>
      <c r="D444" s="1087"/>
      <c r="E444" s="1087"/>
      <c r="F444" s="1087"/>
      <c r="G444" s="1157"/>
      <c r="H444" s="29">
        <f>SUM(D445:D460)</f>
        <v>18</v>
      </c>
      <c r="I444" s="29">
        <f>COUNT(D445:D460)*2</f>
        <v>18</v>
      </c>
    </row>
    <row r="445" spans="1:9" ht="31.5" hidden="1">
      <c r="A445" s="27" t="s">
        <v>997</v>
      </c>
      <c r="B445" s="114" t="s">
        <v>998</v>
      </c>
      <c r="C445" s="26"/>
      <c r="D445" s="537"/>
      <c r="E445" s="28"/>
      <c r="F445" s="26"/>
      <c r="G445" s="26"/>
      <c r="H445" s="99"/>
      <c r="I445" s="99"/>
    </row>
    <row r="446" spans="1:9" ht="31.5" hidden="1">
      <c r="A446" s="27" t="s">
        <v>999</v>
      </c>
      <c r="B446" s="114" t="s">
        <v>1000</v>
      </c>
      <c r="C446" s="26"/>
      <c r="D446" s="537"/>
      <c r="E446" s="28"/>
      <c r="F446" s="26"/>
      <c r="G446" s="26"/>
      <c r="H446" s="99"/>
      <c r="I446" s="99"/>
    </row>
    <row r="447" spans="1:9" ht="31.5" hidden="1">
      <c r="A447" s="27" t="s">
        <v>1001</v>
      </c>
      <c r="B447" s="114" t="s">
        <v>1002</v>
      </c>
      <c r="C447" s="26"/>
      <c r="D447" s="537"/>
      <c r="E447" s="28"/>
      <c r="F447" s="26"/>
      <c r="G447" s="26"/>
      <c r="H447" s="99"/>
      <c r="I447" s="99"/>
    </row>
    <row r="448" spans="1:9" ht="31.5" hidden="1">
      <c r="A448" s="27" t="s">
        <v>1003</v>
      </c>
      <c r="B448" s="114" t="s">
        <v>1004</v>
      </c>
      <c r="C448" s="26"/>
      <c r="D448" s="537"/>
      <c r="E448" s="28"/>
      <c r="F448" s="26"/>
      <c r="G448" s="26"/>
      <c r="H448" s="99"/>
      <c r="I448" s="99"/>
    </row>
    <row r="449" spans="1:9" ht="47.25" hidden="1">
      <c r="A449" s="27" t="s">
        <v>1946</v>
      </c>
      <c r="B449" s="114" t="s">
        <v>1006</v>
      </c>
      <c r="C449" s="26"/>
      <c r="D449" s="537"/>
      <c r="E449" s="28"/>
      <c r="F449" s="26"/>
      <c r="G449" s="26"/>
      <c r="H449" s="99"/>
      <c r="I449" s="99"/>
    </row>
    <row r="450" spans="1:9" ht="31.5" hidden="1">
      <c r="A450" s="27" t="s">
        <v>1007</v>
      </c>
      <c r="B450" s="114" t="s">
        <v>1008</v>
      </c>
      <c r="C450" s="26"/>
      <c r="D450" s="537"/>
      <c r="E450" s="28"/>
      <c r="F450" s="26"/>
      <c r="G450" s="26"/>
      <c r="H450" s="99"/>
      <c r="I450" s="99"/>
    </row>
    <row r="451" spans="1:9" ht="31.5" hidden="1">
      <c r="A451" s="27" t="s">
        <v>1009</v>
      </c>
      <c r="B451" s="114" t="s">
        <v>1010</v>
      </c>
      <c r="C451" s="26"/>
      <c r="D451" s="537"/>
      <c r="E451" s="28"/>
      <c r="F451" s="26"/>
      <c r="G451" s="26"/>
      <c r="H451" s="99"/>
      <c r="I451" s="99"/>
    </row>
    <row r="452" spans="1:9" ht="31.5">
      <c r="A452" s="18" t="s">
        <v>1011</v>
      </c>
      <c r="B452" s="19" t="s">
        <v>1012</v>
      </c>
      <c r="C452" s="50" t="s">
        <v>3016</v>
      </c>
      <c r="D452" s="622">
        <v>2</v>
      </c>
      <c r="E452" s="28" t="s">
        <v>653</v>
      </c>
      <c r="F452" s="50" t="s">
        <v>3017</v>
      </c>
      <c r="G452" s="53"/>
    </row>
    <row r="453" spans="1:9" ht="31.5">
      <c r="A453" s="18" t="s">
        <v>1014</v>
      </c>
      <c r="B453" s="19" t="s">
        <v>1015</v>
      </c>
      <c r="C453" s="50" t="s">
        <v>1016</v>
      </c>
      <c r="D453" s="622">
        <v>2</v>
      </c>
      <c r="E453" s="28" t="s">
        <v>648</v>
      </c>
      <c r="F453" s="26"/>
      <c r="G453" s="53"/>
    </row>
    <row r="454" spans="1:9" ht="30">
      <c r="A454" s="18"/>
      <c r="B454" s="19"/>
      <c r="C454" s="50" t="s">
        <v>1017</v>
      </c>
      <c r="D454" s="622">
        <v>2</v>
      </c>
      <c r="E454" s="28" t="s">
        <v>271</v>
      </c>
      <c r="F454" s="26"/>
      <c r="G454" s="53"/>
    </row>
    <row r="455" spans="1:9" ht="75">
      <c r="A455" s="18"/>
      <c r="B455" s="19"/>
      <c r="C455" s="50" t="s">
        <v>3702</v>
      </c>
      <c r="D455" s="622">
        <v>2</v>
      </c>
      <c r="E455" s="28" t="s">
        <v>648</v>
      </c>
      <c r="F455" s="30" t="s">
        <v>3703</v>
      </c>
      <c r="G455" s="53"/>
    </row>
    <row r="456" spans="1:9" ht="30">
      <c r="A456" s="18"/>
      <c r="B456" s="19"/>
      <c r="C456" s="50" t="s">
        <v>1018</v>
      </c>
      <c r="D456" s="622">
        <v>2</v>
      </c>
      <c r="E456" s="28" t="s">
        <v>540</v>
      </c>
      <c r="F456" s="26"/>
      <c r="G456" s="53"/>
    </row>
    <row r="457" spans="1:9" ht="75">
      <c r="A457" s="18"/>
      <c r="B457" s="19"/>
      <c r="C457" s="50" t="s">
        <v>1019</v>
      </c>
      <c r="D457" s="622">
        <v>2</v>
      </c>
      <c r="E457" s="28" t="s">
        <v>648</v>
      </c>
      <c r="F457" s="30" t="s">
        <v>3704</v>
      </c>
      <c r="G457" s="53"/>
    </row>
    <row r="458" spans="1:9" ht="30">
      <c r="A458" s="18"/>
      <c r="B458" s="19"/>
      <c r="C458" s="223" t="s">
        <v>2535</v>
      </c>
      <c r="D458" s="622">
        <v>2</v>
      </c>
      <c r="E458" s="28" t="s">
        <v>648</v>
      </c>
      <c r="F458" s="26"/>
      <c r="G458" s="53"/>
    </row>
    <row r="459" spans="1:9" ht="150">
      <c r="A459" s="18"/>
      <c r="B459" s="19"/>
      <c r="C459" s="50" t="s">
        <v>3705</v>
      </c>
      <c r="D459" s="622">
        <v>2</v>
      </c>
      <c r="E459" s="28" t="s">
        <v>540</v>
      </c>
      <c r="F459" s="30" t="s">
        <v>3706</v>
      </c>
      <c r="G459" s="53"/>
    </row>
    <row r="460" spans="1:9" ht="47.25">
      <c r="A460" s="18" t="s">
        <v>1021</v>
      </c>
      <c r="B460" s="19" t="s">
        <v>1022</v>
      </c>
      <c r="C460" s="50" t="s">
        <v>1023</v>
      </c>
      <c r="D460" s="622">
        <v>2</v>
      </c>
      <c r="E460" s="28" t="s">
        <v>648</v>
      </c>
      <c r="F460" s="26"/>
      <c r="G460" s="53"/>
    </row>
    <row r="461" spans="1:9" hidden="1">
      <c r="A461" s="370" t="s">
        <v>57</v>
      </c>
      <c r="B461" s="1156" t="s">
        <v>2536</v>
      </c>
      <c r="C461" s="1087"/>
      <c r="D461" s="1087"/>
      <c r="E461" s="1087"/>
      <c r="F461" s="1087"/>
      <c r="G461" s="1157"/>
      <c r="H461" s="99">
        <f>SUM(D462:D464)</f>
        <v>0</v>
      </c>
      <c r="I461" s="99">
        <f>COUNT(D462:D464)*2</f>
        <v>0</v>
      </c>
    </row>
    <row r="462" spans="1:9" ht="47.25" hidden="1">
      <c r="A462" s="27" t="s">
        <v>1024</v>
      </c>
      <c r="B462" s="114" t="s">
        <v>2537</v>
      </c>
      <c r="C462" s="26"/>
      <c r="D462" s="537"/>
      <c r="E462" s="28"/>
      <c r="F462" s="26"/>
      <c r="G462" s="26"/>
      <c r="H462" s="99"/>
      <c r="I462" s="99"/>
    </row>
    <row r="463" spans="1:9" ht="63" hidden="1">
      <c r="A463" s="27" t="s">
        <v>1026</v>
      </c>
      <c r="B463" s="114" t="s">
        <v>2539</v>
      </c>
      <c r="C463" s="26"/>
      <c r="D463" s="537"/>
      <c r="E463" s="28"/>
      <c r="F463" s="26"/>
      <c r="G463" s="26"/>
      <c r="H463" s="99"/>
      <c r="I463" s="99"/>
    </row>
    <row r="464" spans="1:9" ht="31.5" hidden="1">
      <c r="A464" s="27" t="s">
        <v>1028</v>
      </c>
      <c r="B464" s="114" t="s">
        <v>2540</v>
      </c>
      <c r="C464" s="26"/>
      <c r="D464" s="537"/>
      <c r="E464" s="28"/>
      <c r="F464" s="26"/>
      <c r="G464" s="26"/>
      <c r="H464" s="99"/>
      <c r="I464" s="99"/>
    </row>
    <row r="465" spans="1:9" hidden="1">
      <c r="A465" s="370" t="s">
        <v>1953</v>
      </c>
      <c r="B465" s="1156" t="s">
        <v>1954</v>
      </c>
      <c r="C465" s="1087"/>
      <c r="D465" s="1087"/>
      <c r="E465" s="1087"/>
      <c r="F465" s="1087"/>
      <c r="G465" s="1157"/>
      <c r="H465" s="99">
        <f>SUM(D466:D469)</f>
        <v>0</v>
      </c>
      <c r="I465" s="99">
        <f>COUNT(D466:D469)*2</f>
        <v>0</v>
      </c>
    </row>
    <row r="466" spans="1:9" ht="31.5" hidden="1">
      <c r="A466" s="27" t="s">
        <v>1955</v>
      </c>
      <c r="B466" s="114" t="s">
        <v>1956</v>
      </c>
      <c r="C466" s="26"/>
      <c r="D466" s="537"/>
      <c r="E466" s="28"/>
      <c r="F466" s="26"/>
      <c r="G466" s="26"/>
      <c r="H466" s="99"/>
      <c r="I466" s="99"/>
    </row>
    <row r="467" spans="1:9" ht="31.5" hidden="1">
      <c r="A467" s="27" t="s">
        <v>1036</v>
      </c>
      <c r="B467" s="114" t="s">
        <v>1957</v>
      </c>
      <c r="C467" s="26"/>
      <c r="D467" s="537"/>
      <c r="E467" s="28"/>
      <c r="F467" s="26"/>
      <c r="G467" s="26"/>
      <c r="H467" s="99"/>
      <c r="I467" s="99"/>
    </row>
    <row r="468" spans="1:9" ht="31.5" hidden="1">
      <c r="A468" s="27" t="s">
        <v>1038</v>
      </c>
      <c r="B468" s="114" t="s">
        <v>1958</v>
      </c>
      <c r="C468" s="26"/>
      <c r="D468" s="537"/>
      <c r="E468" s="28"/>
      <c r="F468" s="26"/>
      <c r="G468" s="26"/>
      <c r="H468" s="99"/>
      <c r="I468" s="99"/>
    </row>
    <row r="469" spans="1:9" ht="31.5" hidden="1">
      <c r="A469" s="27" t="s">
        <v>1040</v>
      </c>
      <c r="B469" s="114" t="s">
        <v>1959</v>
      </c>
      <c r="C469" s="26"/>
      <c r="D469" s="537"/>
      <c r="E469" s="28"/>
      <c r="F469" s="26"/>
      <c r="G469" s="26"/>
      <c r="H469" s="99"/>
      <c r="I469" s="99"/>
    </row>
    <row r="470" spans="1:9" hidden="1">
      <c r="A470" s="370" t="s">
        <v>1960</v>
      </c>
      <c r="B470" s="1156" t="s">
        <v>52</v>
      </c>
      <c r="C470" s="1087"/>
      <c r="D470" s="1087"/>
      <c r="E470" s="1087"/>
      <c r="F470" s="1087"/>
      <c r="G470" s="1157"/>
      <c r="H470" s="99">
        <f>SUM( D471:D473)</f>
        <v>0</v>
      </c>
      <c r="I470" s="99">
        <f>COUNT(D471:D473)*2</f>
        <v>0</v>
      </c>
    </row>
    <row r="471" spans="1:9" ht="31.5" hidden="1">
      <c r="A471" s="27" t="s">
        <v>2541</v>
      </c>
      <c r="B471" s="114" t="s">
        <v>3707</v>
      </c>
      <c r="C471" s="114"/>
      <c r="D471" s="537"/>
      <c r="E471" s="28"/>
      <c r="F471" s="26"/>
      <c r="G471" s="26"/>
      <c r="H471" s="99"/>
      <c r="I471" s="99"/>
    </row>
    <row r="472" spans="1:9" ht="31.5" hidden="1">
      <c r="A472" s="27" t="s">
        <v>1961</v>
      </c>
      <c r="B472" s="114" t="s">
        <v>1047</v>
      </c>
      <c r="C472" s="50"/>
      <c r="D472" s="537"/>
      <c r="E472" s="28"/>
      <c r="F472" s="26"/>
      <c r="G472" s="26"/>
      <c r="H472" s="99"/>
      <c r="I472" s="99"/>
    </row>
    <row r="473" spans="1:9" ht="63" hidden="1">
      <c r="A473" s="27" t="s">
        <v>1054</v>
      </c>
      <c r="B473" s="19" t="s">
        <v>1059</v>
      </c>
      <c r="C473" s="26"/>
      <c r="D473" s="537"/>
      <c r="E473" s="28"/>
      <c r="F473" s="26"/>
      <c r="G473" s="26"/>
      <c r="H473" s="99"/>
      <c r="I473" s="99"/>
    </row>
    <row r="474" spans="1:9" ht="15.75">
      <c r="A474" s="18"/>
      <c r="B474" s="1003" t="s">
        <v>4720</v>
      </c>
      <c r="C474" s="929"/>
      <c r="D474" s="929"/>
      <c r="E474" s="929"/>
      <c r="F474" s="929"/>
      <c r="G474" s="929"/>
    </row>
    <row r="475" spans="1:9">
      <c r="A475" s="185" t="s">
        <v>51</v>
      </c>
      <c r="B475" s="1156" t="s">
        <v>1966</v>
      </c>
      <c r="C475" s="1087"/>
      <c r="D475" s="1087"/>
      <c r="E475" s="1087"/>
      <c r="F475" s="1087"/>
      <c r="G475" s="1157"/>
      <c r="H475" s="29">
        <f>SUM(D476:D481)</f>
        <v>2</v>
      </c>
      <c r="I475" s="29">
        <f>COUNT(D476:D481)*2</f>
        <v>2</v>
      </c>
    </row>
    <row r="476" spans="1:9" ht="47.25">
      <c r="A476" s="18" t="s">
        <v>1060</v>
      </c>
      <c r="B476" s="114" t="s">
        <v>1061</v>
      </c>
      <c r="C476" s="114" t="s">
        <v>2547</v>
      </c>
      <c r="D476" s="618">
        <v>2</v>
      </c>
      <c r="E476" s="28"/>
      <c r="F476" s="26" t="s">
        <v>653</v>
      </c>
      <c r="G476" s="53"/>
    </row>
    <row r="477" spans="1:9" ht="63" hidden="1">
      <c r="A477" s="27" t="s">
        <v>1062</v>
      </c>
      <c r="B477" s="114" t="s">
        <v>1967</v>
      </c>
      <c r="C477" s="26"/>
      <c r="D477" s="537"/>
      <c r="E477" s="28"/>
      <c r="F477" s="26"/>
      <c r="G477" s="26"/>
      <c r="H477" s="99"/>
      <c r="I477" s="99"/>
    </row>
    <row r="478" spans="1:9" ht="47.25" hidden="1">
      <c r="A478" s="27" t="s">
        <v>1064</v>
      </c>
      <c r="B478" s="114" t="s">
        <v>1968</v>
      </c>
      <c r="C478" s="26"/>
      <c r="D478" s="537"/>
      <c r="E478" s="28"/>
      <c r="F478" s="26"/>
      <c r="G478" s="26"/>
      <c r="H478" s="99"/>
      <c r="I478" s="99"/>
    </row>
    <row r="479" spans="1:9" ht="63" hidden="1">
      <c r="A479" s="27" t="s">
        <v>1066</v>
      </c>
      <c r="B479" s="114" t="s">
        <v>1067</v>
      </c>
      <c r="C479" s="26"/>
      <c r="D479" s="537"/>
      <c r="E479" s="28"/>
      <c r="F479" s="26"/>
      <c r="G479" s="26"/>
      <c r="H479" s="99"/>
      <c r="I479" s="99"/>
    </row>
    <row r="480" spans="1:9" ht="47.25" hidden="1">
      <c r="A480" s="27" t="s">
        <v>1068</v>
      </c>
      <c r="B480" s="19" t="s">
        <v>1069</v>
      </c>
      <c r="C480" s="26"/>
      <c r="D480" s="537"/>
      <c r="E480" s="28"/>
      <c r="F480" s="26"/>
      <c r="G480" s="26"/>
      <c r="H480" s="99"/>
      <c r="I480" s="99"/>
    </row>
    <row r="481" spans="1:9" ht="45" hidden="1">
      <c r="A481" s="27" t="s">
        <v>1070</v>
      </c>
      <c r="B481" s="30" t="s">
        <v>1071</v>
      </c>
      <c r="C481" s="26"/>
      <c r="D481" s="537"/>
      <c r="E481" s="28"/>
      <c r="F481" s="26"/>
      <c r="G481" s="26"/>
      <c r="H481" s="99"/>
      <c r="I481" s="99"/>
    </row>
    <row r="482" spans="1:9" hidden="1">
      <c r="A482" s="370" t="s">
        <v>49</v>
      </c>
      <c r="B482" s="1156" t="s">
        <v>1969</v>
      </c>
      <c r="C482" s="1087"/>
      <c r="D482" s="1087"/>
      <c r="E482" s="1087"/>
      <c r="F482" s="1087"/>
      <c r="G482" s="1157"/>
      <c r="H482" s="99">
        <f>SUM(D483:D493)</f>
        <v>0</v>
      </c>
      <c r="I482" s="99">
        <f>COUNT(D483:D493)*2</f>
        <v>0</v>
      </c>
    </row>
    <row r="483" spans="1:9" ht="75" hidden="1">
      <c r="A483" s="27" t="s">
        <v>1072</v>
      </c>
      <c r="B483" s="23" t="s">
        <v>1970</v>
      </c>
      <c r="C483" s="28"/>
      <c r="D483" s="52"/>
      <c r="E483" s="28"/>
      <c r="F483" s="28"/>
      <c r="G483" s="479"/>
      <c r="H483" s="99"/>
      <c r="I483" s="99"/>
    </row>
    <row r="484" spans="1:9" ht="45" hidden="1">
      <c r="A484" s="27" t="s">
        <v>1073</v>
      </c>
      <c r="B484" s="23" t="s">
        <v>1981</v>
      </c>
      <c r="C484" s="28"/>
      <c r="D484" s="52"/>
      <c r="E484" s="28"/>
      <c r="F484" s="28"/>
      <c r="G484" s="479"/>
      <c r="H484" s="99"/>
      <c r="I484" s="99"/>
    </row>
    <row r="485" spans="1:9" ht="45" hidden="1">
      <c r="A485" s="27" t="s">
        <v>1075</v>
      </c>
      <c r="B485" s="172" t="s">
        <v>1991</v>
      </c>
      <c r="C485" s="28"/>
      <c r="D485" s="52"/>
      <c r="E485" s="28"/>
      <c r="F485" s="28"/>
      <c r="G485" s="479"/>
      <c r="H485" s="99"/>
      <c r="I485" s="99"/>
    </row>
    <row r="486" spans="1:9" ht="45" hidden="1">
      <c r="A486" s="27" t="s">
        <v>1076</v>
      </c>
      <c r="B486" s="23" t="s">
        <v>1074</v>
      </c>
      <c r="C486" s="28"/>
      <c r="D486" s="52"/>
      <c r="E486" s="28"/>
      <c r="F486" s="28"/>
      <c r="G486" s="479"/>
      <c r="H486" s="99"/>
      <c r="I486" s="99"/>
    </row>
    <row r="487" spans="1:9" ht="60" hidden="1">
      <c r="A487" s="27" t="s">
        <v>2001</v>
      </c>
      <c r="B487" s="23" t="s">
        <v>2002</v>
      </c>
      <c r="C487" s="28"/>
      <c r="D487" s="52"/>
      <c r="E487" s="28"/>
      <c r="F487" s="28"/>
      <c r="G487" s="479"/>
      <c r="H487" s="99"/>
      <c r="I487" s="99"/>
    </row>
    <row r="488" spans="1:9" ht="45" hidden="1">
      <c r="A488" s="27" t="s">
        <v>2007</v>
      </c>
      <c r="B488" s="23" t="s">
        <v>2008</v>
      </c>
      <c r="C488" s="28"/>
      <c r="D488" s="52"/>
      <c r="E488" s="28"/>
      <c r="F488" s="28"/>
      <c r="G488" s="479"/>
      <c r="H488" s="99"/>
      <c r="I488" s="99"/>
    </row>
    <row r="489" spans="1:9" ht="45" hidden="1">
      <c r="A489" s="27" t="s">
        <v>2019</v>
      </c>
      <c r="B489" s="23" t="s">
        <v>2020</v>
      </c>
      <c r="C489" s="28"/>
      <c r="D489" s="52"/>
      <c r="E489" s="28"/>
      <c r="F489" s="28"/>
      <c r="G489" s="479"/>
      <c r="H489" s="99"/>
      <c r="I489" s="99"/>
    </row>
    <row r="490" spans="1:9" ht="45" hidden="1">
      <c r="A490" s="27" t="s">
        <v>2024</v>
      </c>
      <c r="B490" s="23" t="s">
        <v>2025</v>
      </c>
      <c r="C490" s="28"/>
      <c r="D490" s="52"/>
      <c r="E490" s="28"/>
      <c r="F490" s="28"/>
      <c r="G490" s="479"/>
      <c r="H490" s="99"/>
      <c r="I490" s="99"/>
    </row>
    <row r="491" spans="1:9" ht="30" hidden="1">
      <c r="A491" s="27" t="s">
        <v>2032</v>
      </c>
      <c r="B491" s="23" t="s">
        <v>2033</v>
      </c>
      <c r="C491" s="28"/>
      <c r="D491" s="52"/>
      <c r="E491" s="28"/>
      <c r="F491" s="28"/>
      <c r="G491" s="479"/>
      <c r="H491" s="99"/>
      <c r="I491" s="99"/>
    </row>
    <row r="492" spans="1:9" ht="45" hidden="1">
      <c r="A492" s="27" t="s">
        <v>2036</v>
      </c>
      <c r="B492" s="23" t="s">
        <v>2037</v>
      </c>
      <c r="C492" s="28"/>
      <c r="D492" s="52"/>
      <c r="E492" s="28"/>
      <c r="F492" s="28"/>
      <c r="G492" s="479"/>
      <c r="H492" s="99"/>
      <c r="I492" s="99"/>
    </row>
    <row r="493" spans="1:9" ht="45" hidden="1">
      <c r="A493" s="27" t="s">
        <v>2044</v>
      </c>
      <c r="B493" s="23" t="s">
        <v>2045</v>
      </c>
      <c r="C493" s="28"/>
      <c r="D493" s="52"/>
      <c r="E493" s="28"/>
      <c r="F493" s="28"/>
      <c r="G493" s="479"/>
      <c r="H493" s="99"/>
      <c r="I493" s="99"/>
    </row>
    <row r="494" spans="1:9" hidden="1">
      <c r="A494" s="370" t="s">
        <v>47</v>
      </c>
      <c r="B494" s="1156" t="s">
        <v>2048</v>
      </c>
      <c r="C494" s="1087"/>
      <c r="D494" s="1087"/>
      <c r="E494" s="1087"/>
      <c r="F494" s="1087"/>
      <c r="G494" s="1157"/>
      <c r="H494" s="99">
        <f>SUM(D495:D500)</f>
        <v>0</v>
      </c>
      <c r="I494" s="99">
        <f>COUNT(D495:D500)*2</f>
        <v>0</v>
      </c>
    </row>
    <row r="495" spans="1:9" ht="60" hidden="1">
      <c r="A495" s="27" t="s">
        <v>1077</v>
      </c>
      <c r="B495" s="23" t="s">
        <v>2049</v>
      </c>
      <c r="C495" s="26"/>
      <c r="D495" s="537"/>
      <c r="E495" s="28"/>
      <c r="F495" s="26"/>
      <c r="G495" s="26"/>
      <c r="H495" s="99"/>
      <c r="I495" s="99"/>
    </row>
    <row r="496" spans="1:9" ht="60" hidden="1">
      <c r="A496" s="27" t="s">
        <v>1078</v>
      </c>
      <c r="B496" s="23" t="s">
        <v>2058</v>
      </c>
      <c r="C496" s="26"/>
      <c r="D496" s="537"/>
      <c r="E496" s="28"/>
      <c r="F496" s="26"/>
      <c r="G496" s="26"/>
      <c r="H496" s="99"/>
      <c r="I496" s="99"/>
    </row>
    <row r="497" spans="1:9" ht="45" hidden="1">
      <c r="A497" s="27" t="s">
        <v>1079</v>
      </c>
      <c r="B497" s="23" t="s">
        <v>2061</v>
      </c>
      <c r="C497" s="26"/>
      <c r="D497" s="537"/>
      <c r="E497" s="28"/>
      <c r="F497" s="26"/>
      <c r="G497" s="26"/>
      <c r="H497" s="99"/>
      <c r="I497" s="99"/>
    </row>
    <row r="498" spans="1:9" ht="45" hidden="1">
      <c r="A498" s="27" t="s">
        <v>1080</v>
      </c>
      <c r="B498" s="23" t="s">
        <v>2067</v>
      </c>
      <c r="C498" s="26"/>
      <c r="D498" s="537"/>
      <c r="E498" s="28"/>
      <c r="F498" s="26"/>
      <c r="G498" s="26"/>
      <c r="H498" s="99"/>
      <c r="I498" s="99"/>
    </row>
    <row r="499" spans="1:9" ht="60" hidden="1">
      <c r="A499" s="27" t="s">
        <v>1081</v>
      </c>
      <c r="B499" s="23" t="s">
        <v>6226</v>
      </c>
      <c r="C499" s="26"/>
      <c r="D499" s="537"/>
      <c r="E499" s="28"/>
      <c r="F499" s="26"/>
      <c r="G499" s="26"/>
      <c r="H499" s="99"/>
      <c r="I499" s="99"/>
    </row>
    <row r="500" spans="1:9" ht="47.25" hidden="1">
      <c r="A500" s="27" t="s">
        <v>6224</v>
      </c>
      <c r="B500" s="116" t="s">
        <v>1082</v>
      </c>
      <c r="C500" s="26"/>
      <c r="D500" s="537"/>
      <c r="E500" s="28"/>
      <c r="F500" s="26"/>
      <c r="G500" s="26"/>
      <c r="H500" s="99"/>
      <c r="I500" s="99"/>
    </row>
    <row r="501" spans="1:9">
      <c r="A501" s="185" t="s">
        <v>45</v>
      </c>
      <c r="B501" s="1156" t="s">
        <v>44</v>
      </c>
      <c r="C501" s="1087"/>
      <c r="D501" s="1087"/>
      <c r="E501" s="1087"/>
      <c r="F501" s="1087"/>
      <c r="G501" s="1157"/>
      <c r="H501" s="29">
        <f>SUM(D502:D514)</f>
        <v>20</v>
      </c>
      <c r="I501" s="29">
        <f>COUNT(D502:D514)*2</f>
        <v>20</v>
      </c>
    </row>
    <row r="502" spans="1:9" ht="31.5">
      <c r="A502" s="18" t="s">
        <v>1083</v>
      </c>
      <c r="B502" s="114" t="s">
        <v>1084</v>
      </c>
      <c r="C502" s="30" t="s">
        <v>3020</v>
      </c>
      <c r="D502" s="622">
        <v>2</v>
      </c>
      <c r="E502" s="22" t="s">
        <v>540</v>
      </c>
      <c r="F502" s="50"/>
      <c r="G502" s="53"/>
    </row>
    <row r="503" spans="1:9" ht="60">
      <c r="A503" s="18" t="s">
        <v>1085</v>
      </c>
      <c r="B503" s="30" t="s">
        <v>1086</v>
      </c>
      <c r="C503" s="50" t="s">
        <v>3022</v>
      </c>
      <c r="D503" s="622">
        <v>2</v>
      </c>
      <c r="E503" s="22" t="s">
        <v>540</v>
      </c>
      <c r="F503" s="66"/>
      <c r="G503" s="53"/>
    </row>
    <row r="504" spans="1:9" ht="31.5">
      <c r="A504" s="18" t="s">
        <v>1087</v>
      </c>
      <c r="B504" s="114" t="s">
        <v>1088</v>
      </c>
      <c r="C504" s="50" t="s">
        <v>3022</v>
      </c>
      <c r="D504" s="622">
        <v>2</v>
      </c>
      <c r="E504" s="22" t="s">
        <v>540</v>
      </c>
      <c r="F504" s="66"/>
      <c r="G504" s="53"/>
    </row>
    <row r="505" spans="1:9" ht="31.5">
      <c r="A505" s="18" t="s">
        <v>1089</v>
      </c>
      <c r="B505" s="114" t="s">
        <v>6227</v>
      </c>
      <c r="C505" s="50" t="s">
        <v>3022</v>
      </c>
      <c r="D505" s="622">
        <v>2</v>
      </c>
      <c r="E505" s="22" t="s">
        <v>540</v>
      </c>
      <c r="F505" s="66"/>
      <c r="G505" s="53"/>
    </row>
    <row r="506" spans="1:9" ht="31.5">
      <c r="A506" s="18" t="s">
        <v>1090</v>
      </c>
      <c r="B506" s="114" t="s">
        <v>6228</v>
      </c>
      <c r="C506" s="50" t="s">
        <v>3022</v>
      </c>
      <c r="D506" s="622">
        <v>2</v>
      </c>
      <c r="E506" s="22" t="s">
        <v>540</v>
      </c>
      <c r="F506" s="66"/>
      <c r="G506" s="53"/>
    </row>
    <row r="507" spans="1:9" ht="31.5">
      <c r="A507" s="18" t="s">
        <v>1092</v>
      </c>
      <c r="B507" s="19" t="s">
        <v>6229</v>
      </c>
      <c r="C507" s="50" t="s">
        <v>3022</v>
      </c>
      <c r="D507" s="622">
        <v>2</v>
      </c>
      <c r="E507" s="22" t="s">
        <v>540</v>
      </c>
      <c r="F507" s="66"/>
      <c r="G507" s="53"/>
    </row>
    <row r="508" spans="1:9" ht="47.25" hidden="1">
      <c r="A508" s="27" t="s">
        <v>1094</v>
      </c>
      <c r="B508" s="114" t="s">
        <v>1091</v>
      </c>
      <c r="C508" s="26"/>
      <c r="D508" s="537"/>
      <c r="E508" s="28"/>
      <c r="F508" s="26"/>
      <c r="G508" s="26"/>
    </row>
    <row r="509" spans="1:9" ht="195">
      <c r="A509" s="18" t="s">
        <v>3447</v>
      </c>
      <c r="B509" s="114" t="s">
        <v>1093</v>
      </c>
      <c r="C509" s="30" t="s">
        <v>3708</v>
      </c>
      <c r="D509" s="622">
        <v>2</v>
      </c>
      <c r="E509" s="28" t="s">
        <v>420</v>
      </c>
      <c r="F509" s="30" t="s">
        <v>3709</v>
      </c>
      <c r="G509" s="53"/>
    </row>
    <row r="510" spans="1:9" ht="45">
      <c r="A510" s="18"/>
      <c r="B510" s="114"/>
      <c r="C510" s="30" t="s">
        <v>3710</v>
      </c>
      <c r="D510" s="622">
        <v>2</v>
      </c>
      <c r="E510" s="28" t="s">
        <v>540</v>
      </c>
      <c r="F510" s="66" t="s">
        <v>3023</v>
      </c>
      <c r="G510" s="53"/>
    </row>
    <row r="511" spans="1:9" ht="90">
      <c r="A511" s="18"/>
      <c r="B511" s="114"/>
      <c r="C511" s="30" t="s">
        <v>3711</v>
      </c>
      <c r="D511" s="622">
        <v>2</v>
      </c>
      <c r="E511" s="28" t="s">
        <v>540</v>
      </c>
      <c r="F511" s="66" t="s">
        <v>3023</v>
      </c>
      <c r="G511" s="53"/>
    </row>
    <row r="512" spans="1:9" ht="45">
      <c r="A512" s="18"/>
      <c r="B512" s="114"/>
      <c r="C512" s="30" t="s">
        <v>3712</v>
      </c>
      <c r="D512" s="622">
        <v>2</v>
      </c>
      <c r="E512" s="28" t="s">
        <v>540</v>
      </c>
      <c r="F512" s="66" t="s">
        <v>3023</v>
      </c>
      <c r="G512" s="53"/>
    </row>
    <row r="513" spans="1:9" ht="31.5" hidden="1">
      <c r="A513" s="27" t="s">
        <v>3448</v>
      </c>
      <c r="B513" s="114" t="s">
        <v>1095</v>
      </c>
      <c r="C513" s="26"/>
      <c r="D513" s="537"/>
      <c r="E513" s="28"/>
      <c r="F513" s="26"/>
      <c r="G513" s="26"/>
    </row>
    <row r="514" spans="1:9" ht="47.25" hidden="1">
      <c r="A514" s="27" t="s">
        <v>6231</v>
      </c>
      <c r="B514" s="19" t="s">
        <v>6232</v>
      </c>
      <c r="C514" s="26"/>
      <c r="D514" s="537"/>
      <c r="E514" s="28"/>
      <c r="F514" s="26"/>
      <c r="G514" s="26"/>
      <c r="H514" s="99"/>
      <c r="I514" s="99"/>
    </row>
    <row r="515" spans="1:9" hidden="1">
      <c r="A515" s="370" t="s">
        <v>43</v>
      </c>
      <c r="B515" s="1093" t="s">
        <v>2070</v>
      </c>
      <c r="C515" s="1093"/>
      <c r="D515" s="1093"/>
      <c r="E515" s="1093"/>
      <c r="F515" s="1093"/>
      <c r="G515" s="1093"/>
      <c r="H515" s="99">
        <f>SUM(D516:D521)</f>
        <v>0</v>
      </c>
      <c r="I515" s="99">
        <f>COUNT(D516:D521)*2</f>
        <v>0</v>
      </c>
    </row>
    <row r="516" spans="1:9" ht="31.5" hidden="1">
      <c r="A516" s="27" t="s">
        <v>1096</v>
      </c>
      <c r="B516" s="114" t="s">
        <v>1097</v>
      </c>
      <c r="C516" s="26"/>
      <c r="D516" s="537"/>
      <c r="E516" s="28"/>
      <c r="F516" s="26"/>
      <c r="G516" s="26"/>
      <c r="H516" s="99"/>
      <c r="I516" s="99"/>
    </row>
    <row r="517" spans="1:9" ht="31.5" hidden="1">
      <c r="A517" s="27" t="s">
        <v>1098</v>
      </c>
      <c r="B517" s="114" t="s">
        <v>2071</v>
      </c>
      <c r="C517" s="26"/>
      <c r="D517" s="537"/>
      <c r="E517" s="28"/>
      <c r="F517" s="26"/>
      <c r="G517" s="26"/>
      <c r="H517" s="99"/>
      <c r="I517" s="99"/>
    </row>
    <row r="518" spans="1:9" ht="31.5" hidden="1">
      <c r="A518" s="27" t="s">
        <v>1100</v>
      </c>
      <c r="B518" s="114" t="s">
        <v>2072</v>
      </c>
      <c r="C518" s="26"/>
      <c r="D518" s="537"/>
      <c r="E518" s="28"/>
      <c r="F518" s="26"/>
      <c r="G518" s="26"/>
      <c r="H518" s="99"/>
      <c r="I518" s="99"/>
    </row>
    <row r="519" spans="1:9" ht="31.5" hidden="1">
      <c r="A519" s="27" t="s">
        <v>1102</v>
      </c>
      <c r="B519" s="114" t="s">
        <v>2073</v>
      </c>
      <c r="C519" s="26"/>
      <c r="D519" s="537"/>
      <c r="E519" s="28"/>
      <c r="F519" s="26"/>
      <c r="G519" s="26"/>
      <c r="H519" s="99"/>
      <c r="I519" s="99"/>
    </row>
    <row r="520" spans="1:9" ht="31.5" hidden="1">
      <c r="A520" s="27" t="s">
        <v>1104</v>
      </c>
      <c r="B520" s="114" t="s">
        <v>2074</v>
      </c>
      <c r="C520" s="26"/>
      <c r="D520" s="537"/>
      <c r="E520" s="28"/>
      <c r="F520" s="26"/>
      <c r="G520" s="26"/>
      <c r="H520" s="99"/>
      <c r="I520" s="99"/>
    </row>
    <row r="521" spans="1:9" ht="31.5" hidden="1">
      <c r="A521" s="27" t="s">
        <v>1106</v>
      </c>
      <c r="B521" s="114" t="s">
        <v>2075</v>
      </c>
      <c r="C521" s="26"/>
      <c r="D521" s="537"/>
      <c r="E521" s="28"/>
      <c r="F521" s="26"/>
      <c r="G521" s="26"/>
      <c r="H521" s="99"/>
      <c r="I521" s="99"/>
    </row>
    <row r="522" spans="1:9" hidden="1">
      <c r="A522" s="370" t="s">
        <v>41</v>
      </c>
      <c r="B522" s="1156" t="s">
        <v>2076</v>
      </c>
      <c r="C522" s="1087"/>
      <c r="D522" s="1087"/>
      <c r="E522" s="1087"/>
      <c r="F522" s="1087"/>
      <c r="G522" s="1157"/>
      <c r="H522" s="99">
        <f>SUM(D523:D526)</f>
        <v>0</v>
      </c>
      <c r="I522" s="99">
        <f>COUNT(D523:D526)*2</f>
        <v>0</v>
      </c>
    </row>
    <row r="523" spans="1:9" ht="31.5" hidden="1">
      <c r="A523" s="27" t="s">
        <v>1108</v>
      </c>
      <c r="B523" s="114" t="s">
        <v>2077</v>
      </c>
      <c r="C523" s="26"/>
      <c r="D523" s="537"/>
      <c r="E523" s="28"/>
      <c r="F523" s="26"/>
      <c r="G523" s="26"/>
      <c r="H523" s="99"/>
      <c r="I523" s="99"/>
    </row>
    <row r="524" spans="1:9" ht="31.5" hidden="1">
      <c r="A524" s="27" t="s">
        <v>1110</v>
      </c>
      <c r="B524" s="114" t="s">
        <v>2078</v>
      </c>
      <c r="C524" s="26"/>
      <c r="D524" s="537"/>
      <c r="E524" s="28"/>
      <c r="F524" s="26"/>
      <c r="G524" s="26"/>
      <c r="H524" s="99"/>
      <c r="I524" s="99"/>
    </row>
    <row r="525" spans="1:9" ht="31.5" hidden="1">
      <c r="A525" s="27" t="s">
        <v>1112</v>
      </c>
      <c r="B525" s="114" t="s">
        <v>2079</v>
      </c>
      <c r="C525" s="26"/>
      <c r="D525" s="537"/>
      <c r="E525" s="28"/>
      <c r="F525" s="26"/>
      <c r="G525" s="26"/>
      <c r="H525" s="99"/>
      <c r="I525" s="99"/>
    </row>
    <row r="526" spans="1:9" ht="31.5" hidden="1">
      <c r="A526" s="27" t="s">
        <v>1114</v>
      </c>
      <c r="B526" s="114" t="s">
        <v>2080</v>
      </c>
      <c r="C526" s="26"/>
      <c r="D526" s="537"/>
      <c r="E526" s="28"/>
      <c r="F526" s="26"/>
      <c r="G526" s="26"/>
      <c r="H526" s="99"/>
      <c r="I526" s="99"/>
    </row>
    <row r="527" spans="1:9" ht="33" hidden="1" customHeight="1">
      <c r="A527" s="27"/>
      <c r="B527" s="928" t="s">
        <v>6538</v>
      </c>
      <c r="C527" s="929"/>
      <c r="D527" s="929"/>
      <c r="E527" s="929"/>
      <c r="F527" s="929"/>
      <c r="G527" s="929"/>
      <c r="H527" s="99"/>
      <c r="I527" s="99"/>
    </row>
    <row r="528" spans="1:9" hidden="1">
      <c r="A528" s="370" t="s">
        <v>39</v>
      </c>
      <c r="B528" s="1156" t="s">
        <v>2081</v>
      </c>
      <c r="C528" s="1087"/>
      <c r="D528" s="1087"/>
      <c r="E528" s="1087"/>
      <c r="F528" s="1087"/>
      <c r="G528" s="1157"/>
      <c r="H528" s="99">
        <f>SUM(D529:D538)</f>
        <v>0</v>
      </c>
      <c r="I528" s="99">
        <f>COUNT(D529:D538)*2</f>
        <v>0</v>
      </c>
    </row>
    <row r="529" spans="1:9" ht="47.25" hidden="1">
      <c r="A529" s="27" t="s">
        <v>1116</v>
      </c>
      <c r="B529" s="114" t="s">
        <v>293</v>
      </c>
      <c r="C529" s="26"/>
      <c r="D529" s="537"/>
      <c r="E529" s="28"/>
      <c r="F529" s="26"/>
      <c r="G529" s="26"/>
      <c r="H529" s="99"/>
      <c r="I529" s="99"/>
    </row>
    <row r="530" spans="1:9" ht="47.25" hidden="1">
      <c r="A530" s="27" t="s">
        <v>1118</v>
      </c>
      <c r="B530" s="114" t="s">
        <v>295</v>
      </c>
      <c r="C530" s="26"/>
      <c r="D530" s="537"/>
      <c r="E530" s="28"/>
      <c r="F530" s="26"/>
      <c r="G530" s="26"/>
      <c r="H530" s="99"/>
      <c r="I530" s="99"/>
    </row>
    <row r="531" spans="1:9" ht="47.25" hidden="1">
      <c r="A531" s="27" t="s">
        <v>1120</v>
      </c>
      <c r="B531" s="114" t="s">
        <v>297</v>
      </c>
      <c r="C531" s="26"/>
      <c r="D531" s="537"/>
      <c r="E531" s="28"/>
      <c r="F531" s="26"/>
      <c r="G531" s="26"/>
      <c r="H531" s="99"/>
      <c r="I531" s="99"/>
    </row>
    <row r="532" spans="1:9" ht="47.25" hidden="1">
      <c r="A532" s="27" t="s">
        <v>1122</v>
      </c>
      <c r="B532" s="114" t="s">
        <v>299</v>
      </c>
      <c r="C532" s="26"/>
      <c r="D532" s="537"/>
      <c r="E532" s="28"/>
      <c r="F532" s="26"/>
      <c r="G532" s="26"/>
      <c r="H532" s="99"/>
      <c r="I532" s="99"/>
    </row>
    <row r="533" spans="1:9" ht="47.25" hidden="1">
      <c r="A533" s="27" t="s">
        <v>1124</v>
      </c>
      <c r="B533" s="114" t="s">
        <v>2082</v>
      </c>
      <c r="C533" s="26"/>
      <c r="D533" s="537"/>
      <c r="E533" s="28"/>
      <c r="F533" s="26"/>
      <c r="G533" s="26"/>
      <c r="H533" s="99"/>
      <c r="I533" s="99"/>
    </row>
    <row r="534" spans="1:9" ht="47.25" hidden="1">
      <c r="A534" s="27" t="s">
        <v>1126</v>
      </c>
      <c r="B534" s="114" t="s">
        <v>303</v>
      </c>
      <c r="C534" s="26"/>
      <c r="D534" s="537"/>
      <c r="E534" s="28"/>
      <c r="F534" s="26"/>
      <c r="G534" s="26"/>
      <c r="H534" s="99"/>
      <c r="I534" s="99"/>
    </row>
    <row r="535" spans="1:9" ht="47.25" hidden="1">
      <c r="A535" s="27" t="s">
        <v>1128</v>
      </c>
      <c r="B535" s="114" t="s">
        <v>305</v>
      </c>
      <c r="C535" s="26"/>
      <c r="D535" s="537"/>
      <c r="E535" s="28"/>
      <c r="F535" s="26"/>
      <c r="G535" s="26"/>
      <c r="H535" s="99"/>
      <c r="I535" s="99"/>
    </row>
    <row r="536" spans="1:9" ht="78.75" hidden="1">
      <c r="A536" s="27" t="s">
        <v>1130</v>
      </c>
      <c r="B536" s="114" t="s">
        <v>2083</v>
      </c>
      <c r="C536" s="26"/>
      <c r="D536" s="537"/>
      <c r="E536" s="28"/>
      <c r="F536" s="26"/>
      <c r="G536" s="26"/>
      <c r="H536" s="99"/>
      <c r="I536" s="99"/>
    </row>
    <row r="537" spans="1:9" ht="47.25" hidden="1">
      <c r="A537" s="27" t="s">
        <v>1132</v>
      </c>
      <c r="B537" s="114" t="s">
        <v>2084</v>
      </c>
      <c r="C537" s="26"/>
      <c r="D537" s="537"/>
      <c r="E537" s="28"/>
      <c r="F537" s="26"/>
      <c r="G537" s="26"/>
      <c r="H537" s="99"/>
      <c r="I537" s="99"/>
    </row>
    <row r="538" spans="1:9" ht="47.25" hidden="1">
      <c r="A538" s="27" t="s">
        <v>1134</v>
      </c>
      <c r="B538" s="114" t="s">
        <v>2085</v>
      </c>
      <c r="C538" s="26"/>
      <c r="D538" s="537"/>
      <c r="E538" s="28"/>
      <c r="F538" s="26"/>
      <c r="G538" s="26"/>
      <c r="H538" s="99"/>
      <c r="I538" s="99"/>
    </row>
    <row r="539" spans="1:9">
      <c r="A539" s="286"/>
      <c r="B539" s="995" t="s">
        <v>1136</v>
      </c>
      <c r="C539" s="995"/>
      <c r="D539" s="995"/>
      <c r="E539" s="995"/>
      <c r="F539" s="995"/>
      <c r="G539" s="995"/>
      <c r="H539" s="29">
        <f>H540+H548+H560+H565+H576+H587</f>
        <v>104</v>
      </c>
      <c r="I539" s="29">
        <f>I540+I548+I560+I565+I576+I587</f>
        <v>104</v>
      </c>
    </row>
    <row r="540" spans="1:9" ht="18.75" customHeight="1">
      <c r="A540" s="185" t="s">
        <v>2086</v>
      </c>
      <c r="B540" s="989" t="s">
        <v>2087</v>
      </c>
      <c r="C540" s="997"/>
      <c r="D540" s="997"/>
      <c r="E540" s="997"/>
      <c r="F540" s="997"/>
      <c r="G540" s="998"/>
      <c r="H540" s="29">
        <f>SUM(D541:D547)</f>
        <v>10</v>
      </c>
      <c r="I540" s="29">
        <f>COUNT(D541:D547)*2</f>
        <v>10</v>
      </c>
    </row>
    <row r="541" spans="1:9" ht="31.5" hidden="1">
      <c r="A541" s="79" t="s">
        <v>1137</v>
      </c>
      <c r="B541" s="114" t="s">
        <v>2088</v>
      </c>
      <c r="C541" s="66"/>
      <c r="D541" s="626"/>
      <c r="E541" s="28"/>
      <c r="F541" s="66"/>
      <c r="G541" s="66"/>
      <c r="H541" s="99"/>
      <c r="I541" s="99"/>
    </row>
    <row r="542" spans="1:9" ht="47.25" hidden="1">
      <c r="A542" s="79" t="s">
        <v>2089</v>
      </c>
      <c r="B542" s="114" t="s">
        <v>2090</v>
      </c>
      <c r="C542" s="26"/>
      <c r="D542" s="537"/>
      <c r="E542" s="28"/>
      <c r="F542" s="26"/>
      <c r="G542" s="66"/>
      <c r="H542" s="99"/>
      <c r="I542" s="99"/>
    </row>
    <row r="543" spans="1:9" ht="60">
      <c r="A543" s="182" t="s">
        <v>1143</v>
      </c>
      <c r="B543" s="114" t="s">
        <v>2093</v>
      </c>
      <c r="C543" s="25" t="s">
        <v>2568</v>
      </c>
      <c r="D543" s="627">
        <v>2</v>
      </c>
      <c r="E543" s="22" t="s">
        <v>540</v>
      </c>
      <c r="F543" s="25" t="s">
        <v>2569</v>
      </c>
      <c r="G543" s="183"/>
    </row>
    <row r="544" spans="1:9" ht="31.5">
      <c r="A544" s="182" t="s">
        <v>2094</v>
      </c>
      <c r="B544" s="114" t="s">
        <v>2095</v>
      </c>
      <c r="C544" s="23" t="s">
        <v>1147</v>
      </c>
      <c r="D544" s="627">
        <v>2</v>
      </c>
      <c r="E544" s="22" t="s">
        <v>540</v>
      </c>
      <c r="F544" s="22" t="s">
        <v>2570</v>
      </c>
      <c r="G544" s="183"/>
    </row>
    <row r="545" spans="1:9" ht="30">
      <c r="A545" s="182"/>
      <c r="B545" s="114"/>
      <c r="C545" s="23" t="s">
        <v>1149</v>
      </c>
      <c r="D545" s="627">
        <v>2</v>
      </c>
      <c r="E545" s="22" t="s">
        <v>540</v>
      </c>
      <c r="F545" s="22"/>
      <c r="G545" s="183"/>
    </row>
    <row r="546" spans="1:9" ht="47.25">
      <c r="A546" s="182" t="s">
        <v>2098</v>
      </c>
      <c r="B546" s="114" t="s">
        <v>2099</v>
      </c>
      <c r="C546" s="247" t="s">
        <v>1152</v>
      </c>
      <c r="D546" s="627">
        <v>2</v>
      </c>
      <c r="E546" s="22" t="s">
        <v>540</v>
      </c>
      <c r="F546" s="30" t="s">
        <v>1153</v>
      </c>
      <c r="G546" s="183"/>
    </row>
    <row r="547" spans="1:9" ht="31.5">
      <c r="A547" s="182" t="s">
        <v>1154</v>
      </c>
      <c r="B547" s="184" t="s">
        <v>2100</v>
      </c>
      <c r="C547" s="25" t="s">
        <v>1156</v>
      </c>
      <c r="D547" s="627">
        <v>2</v>
      </c>
      <c r="E547" s="22" t="s">
        <v>540</v>
      </c>
      <c r="F547" s="66"/>
      <c r="G547" s="183"/>
    </row>
    <row r="548" spans="1:9">
      <c r="A548" s="185" t="s">
        <v>2101</v>
      </c>
      <c r="B548" s="1156" t="s">
        <v>2102</v>
      </c>
      <c r="C548" s="1087"/>
      <c r="D548" s="1087"/>
      <c r="E548" s="1087"/>
      <c r="F548" s="1087"/>
      <c r="G548" s="1157"/>
      <c r="H548" s="29">
        <f>SUM(D549:D559)</f>
        <v>22</v>
      </c>
      <c r="I548" s="29">
        <f>COUNT(D549:D559)*2</f>
        <v>22</v>
      </c>
    </row>
    <row r="549" spans="1:9" ht="31.5">
      <c r="A549" s="182" t="s">
        <v>2103</v>
      </c>
      <c r="B549" s="114" t="s">
        <v>1158</v>
      </c>
      <c r="C549" s="23" t="s">
        <v>1159</v>
      </c>
      <c r="D549" s="622">
        <v>2</v>
      </c>
      <c r="E549" s="22" t="s">
        <v>341</v>
      </c>
      <c r="F549" s="50" t="s">
        <v>1160</v>
      </c>
      <c r="G549" s="183"/>
    </row>
    <row r="550" spans="1:9" ht="30">
      <c r="A550" s="182"/>
      <c r="B550" s="114"/>
      <c r="C550" s="23" t="s">
        <v>1161</v>
      </c>
      <c r="D550" s="622">
        <v>2</v>
      </c>
      <c r="E550" s="22" t="s">
        <v>379</v>
      </c>
      <c r="F550" s="50" t="s">
        <v>1162</v>
      </c>
      <c r="G550" s="183"/>
    </row>
    <row r="551" spans="1:9" ht="45">
      <c r="A551" s="182"/>
      <c r="B551" s="114"/>
      <c r="C551" s="23" t="s">
        <v>1163</v>
      </c>
      <c r="D551" s="622">
        <v>2</v>
      </c>
      <c r="E551" s="22" t="s">
        <v>379</v>
      </c>
      <c r="F551" s="50" t="s">
        <v>1164</v>
      </c>
      <c r="G551" s="183"/>
    </row>
    <row r="552" spans="1:9" ht="30">
      <c r="A552" s="182"/>
      <c r="B552" s="114"/>
      <c r="C552" s="23" t="s">
        <v>2571</v>
      </c>
      <c r="D552" s="622">
        <v>2</v>
      </c>
      <c r="E552" s="22" t="s">
        <v>379</v>
      </c>
      <c r="F552" s="50" t="s">
        <v>1166</v>
      </c>
      <c r="G552" s="183"/>
    </row>
    <row r="553" spans="1:9" ht="45">
      <c r="A553" s="182"/>
      <c r="B553" s="114"/>
      <c r="C553" s="23" t="s">
        <v>1167</v>
      </c>
      <c r="D553" s="622">
        <v>2</v>
      </c>
      <c r="E553" s="22" t="s">
        <v>341</v>
      </c>
      <c r="F553" s="50" t="s">
        <v>1168</v>
      </c>
      <c r="G553" s="183"/>
    </row>
    <row r="554" spans="1:9" ht="47.25">
      <c r="A554" s="182" t="s">
        <v>2109</v>
      </c>
      <c r="B554" s="114" t="s">
        <v>2110</v>
      </c>
      <c r="C554" s="23" t="s">
        <v>1171</v>
      </c>
      <c r="D554" s="622">
        <v>2</v>
      </c>
      <c r="E554" s="22" t="s">
        <v>271</v>
      </c>
      <c r="F554" s="50" t="s">
        <v>1172</v>
      </c>
      <c r="G554" s="183"/>
    </row>
    <row r="555" spans="1:9" ht="30">
      <c r="A555" s="182"/>
      <c r="B555" s="66"/>
      <c r="C555" s="23" t="s">
        <v>1173</v>
      </c>
      <c r="D555" s="622">
        <v>2</v>
      </c>
      <c r="E555" s="22" t="s">
        <v>420</v>
      </c>
      <c r="F555" s="22"/>
      <c r="G555" s="183"/>
    </row>
    <row r="556" spans="1:9" ht="30">
      <c r="A556" s="182"/>
      <c r="B556" s="66"/>
      <c r="C556" s="42" t="s">
        <v>3713</v>
      </c>
      <c r="D556" s="622">
        <v>2</v>
      </c>
      <c r="E556" s="22" t="s">
        <v>424</v>
      </c>
      <c r="F556" s="66"/>
      <c r="G556" s="183"/>
    </row>
    <row r="557" spans="1:9" ht="45">
      <c r="A557" s="182"/>
      <c r="B557" s="66"/>
      <c r="C557" s="42" t="s">
        <v>2764</v>
      </c>
      <c r="D557" s="622">
        <v>2</v>
      </c>
      <c r="E557" s="22" t="s">
        <v>680</v>
      </c>
      <c r="F557" s="50" t="s">
        <v>2765</v>
      </c>
      <c r="G557" s="183"/>
    </row>
    <row r="558" spans="1:9" ht="31.5">
      <c r="A558" s="182" t="s">
        <v>2113</v>
      </c>
      <c r="B558" s="114" t="s">
        <v>2114</v>
      </c>
      <c r="C558" s="23" t="s">
        <v>1176</v>
      </c>
      <c r="D558" s="622">
        <v>2</v>
      </c>
      <c r="E558" s="22" t="s">
        <v>341</v>
      </c>
      <c r="F558" s="22"/>
      <c r="G558" s="183"/>
    </row>
    <row r="559" spans="1:9" ht="60">
      <c r="A559" s="182"/>
      <c r="B559" s="114"/>
      <c r="C559" s="30" t="s">
        <v>2572</v>
      </c>
      <c r="D559" s="622">
        <v>2</v>
      </c>
      <c r="E559" s="28" t="s">
        <v>379</v>
      </c>
      <c r="F559" s="25" t="s">
        <v>2573</v>
      </c>
      <c r="G559" s="183"/>
    </row>
    <row r="560" spans="1:9">
      <c r="A560" s="185" t="s">
        <v>2119</v>
      </c>
      <c r="B560" s="1156" t="s">
        <v>2120</v>
      </c>
      <c r="C560" s="1087"/>
      <c r="D560" s="1087"/>
      <c r="E560" s="1087"/>
      <c r="F560" s="1087"/>
      <c r="G560" s="1157"/>
      <c r="H560" s="29">
        <f>SUM(D561:D564)</f>
        <v>8</v>
      </c>
      <c r="I560" s="29">
        <f>COUNT(D561:D564)*2</f>
        <v>8</v>
      </c>
    </row>
    <row r="561" spans="1:9" ht="47.25">
      <c r="A561" s="182" t="s">
        <v>2121</v>
      </c>
      <c r="B561" s="114" t="s">
        <v>2122</v>
      </c>
      <c r="C561" s="50" t="s">
        <v>1181</v>
      </c>
      <c r="D561" s="622">
        <v>2</v>
      </c>
      <c r="E561" s="22" t="s">
        <v>379</v>
      </c>
      <c r="F561" s="50" t="s">
        <v>3714</v>
      </c>
      <c r="G561" s="183"/>
    </row>
    <row r="562" spans="1:9" ht="15.75">
      <c r="A562" s="182"/>
      <c r="B562" s="191"/>
      <c r="C562" s="50" t="s">
        <v>1182</v>
      </c>
      <c r="D562" s="622">
        <v>2</v>
      </c>
      <c r="E562" s="22" t="s">
        <v>379</v>
      </c>
      <c r="F562" s="66"/>
      <c r="G562" s="183"/>
    </row>
    <row r="563" spans="1:9" ht="31.5">
      <c r="A563" s="182" t="s">
        <v>2133</v>
      </c>
      <c r="B563" s="114" t="s">
        <v>2134</v>
      </c>
      <c r="C563" s="25" t="s">
        <v>1186</v>
      </c>
      <c r="D563" s="622">
        <v>2</v>
      </c>
      <c r="E563" s="22" t="s">
        <v>379</v>
      </c>
      <c r="F563" s="66"/>
      <c r="G563" s="183"/>
    </row>
    <row r="564" spans="1:9" ht="45">
      <c r="A564" s="182"/>
      <c r="B564" s="114"/>
      <c r="C564" s="25" t="s">
        <v>1187</v>
      </c>
      <c r="D564" s="622">
        <v>2</v>
      </c>
      <c r="E564" s="22" t="s">
        <v>420</v>
      </c>
      <c r="F564" s="66"/>
      <c r="G564" s="183"/>
    </row>
    <row r="565" spans="1:9">
      <c r="A565" s="185" t="s">
        <v>2136</v>
      </c>
      <c r="B565" s="1156" t="s">
        <v>2137</v>
      </c>
      <c r="C565" s="1087"/>
      <c r="D565" s="1087"/>
      <c r="E565" s="1087"/>
      <c r="F565" s="1087"/>
      <c r="G565" s="1157"/>
      <c r="H565" s="29">
        <f>SUM(D566:D575)</f>
        <v>20</v>
      </c>
      <c r="I565" s="29">
        <f>COUNT(D566:D575)*2</f>
        <v>20</v>
      </c>
    </row>
    <row r="566" spans="1:9" ht="90">
      <c r="A566" s="182" t="s">
        <v>2138</v>
      </c>
      <c r="B566" s="30" t="s">
        <v>2139</v>
      </c>
      <c r="C566" s="20" t="s">
        <v>1190</v>
      </c>
      <c r="D566" s="641">
        <v>2</v>
      </c>
      <c r="E566" s="22" t="s">
        <v>271</v>
      </c>
      <c r="F566" s="50" t="s">
        <v>3715</v>
      </c>
      <c r="G566" s="183"/>
    </row>
    <row r="567" spans="1:9" ht="90">
      <c r="A567" s="182"/>
      <c r="B567" s="42"/>
      <c r="C567" s="25" t="s">
        <v>2575</v>
      </c>
      <c r="D567" s="641">
        <v>2</v>
      </c>
      <c r="E567" s="22" t="s">
        <v>271</v>
      </c>
      <c r="F567" s="50" t="s">
        <v>3716</v>
      </c>
      <c r="G567" s="183"/>
    </row>
    <row r="568" spans="1:9" ht="30">
      <c r="A568" s="182"/>
      <c r="B568" s="42"/>
      <c r="C568" s="30" t="s">
        <v>2577</v>
      </c>
      <c r="D568" s="641">
        <v>2</v>
      </c>
      <c r="E568" s="22" t="s">
        <v>271</v>
      </c>
      <c r="F568" s="26" t="s">
        <v>1195</v>
      </c>
      <c r="G568" s="183"/>
    </row>
    <row r="569" spans="1:9" ht="45">
      <c r="A569" s="182"/>
      <c r="B569" s="42"/>
      <c r="C569" s="30" t="s">
        <v>1196</v>
      </c>
      <c r="D569" s="641">
        <v>2</v>
      </c>
      <c r="E569" s="22" t="s">
        <v>271</v>
      </c>
      <c r="F569" s="25" t="s">
        <v>1197</v>
      </c>
      <c r="G569" s="183"/>
    </row>
    <row r="570" spans="1:9" ht="45">
      <c r="A570" s="182"/>
      <c r="B570" s="42"/>
      <c r="C570" s="25" t="s">
        <v>1198</v>
      </c>
      <c r="D570" s="641">
        <v>2</v>
      </c>
      <c r="E570" s="22" t="s">
        <v>271</v>
      </c>
      <c r="F570" s="50" t="s">
        <v>1199</v>
      </c>
      <c r="G570" s="183"/>
    </row>
    <row r="571" spans="1:9" ht="30">
      <c r="A571" s="182"/>
      <c r="B571" s="42"/>
      <c r="C571" s="303" t="s">
        <v>1200</v>
      </c>
      <c r="D571" s="641">
        <v>2</v>
      </c>
      <c r="E571" s="22" t="s">
        <v>271</v>
      </c>
      <c r="F571" s="50"/>
      <c r="G571" s="183"/>
    </row>
    <row r="572" spans="1:9" ht="30">
      <c r="A572" s="182"/>
      <c r="B572" s="42"/>
      <c r="C572" s="42" t="s">
        <v>3717</v>
      </c>
      <c r="D572" s="641">
        <v>2</v>
      </c>
      <c r="E572" s="22" t="s">
        <v>271</v>
      </c>
      <c r="F572" s="50" t="s">
        <v>3718</v>
      </c>
      <c r="G572" s="183"/>
    </row>
    <row r="573" spans="1:9" ht="60">
      <c r="A573" s="182" t="s">
        <v>2144</v>
      </c>
      <c r="B573" s="30" t="s">
        <v>2145</v>
      </c>
      <c r="C573" s="76" t="s">
        <v>2146</v>
      </c>
      <c r="D573" s="641">
        <v>2</v>
      </c>
      <c r="E573" s="304" t="s">
        <v>379</v>
      </c>
      <c r="F573" s="30" t="s">
        <v>2578</v>
      </c>
      <c r="G573" s="183"/>
    </row>
    <row r="574" spans="1:9" ht="45">
      <c r="A574" s="182"/>
      <c r="B574" s="42"/>
      <c r="C574" s="76" t="s">
        <v>1205</v>
      </c>
      <c r="D574" s="641">
        <v>2</v>
      </c>
      <c r="E574" s="304" t="s">
        <v>379</v>
      </c>
      <c r="F574" s="30" t="s">
        <v>1206</v>
      </c>
      <c r="G574" s="183"/>
    </row>
    <row r="575" spans="1:9" ht="30">
      <c r="A575" s="182"/>
      <c r="B575" s="131"/>
      <c r="C575" s="25" t="s">
        <v>1209</v>
      </c>
      <c r="D575" s="641">
        <v>2</v>
      </c>
      <c r="E575" s="304" t="s">
        <v>379</v>
      </c>
      <c r="F575" s="30"/>
      <c r="G575" s="305"/>
    </row>
    <row r="576" spans="1:9" ht="18" customHeight="1">
      <c r="A576" s="185" t="s">
        <v>2152</v>
      </c>
      <c r="B576" s="1156" t="s">
        <v>28</v>
      </c>
      <c r="C576" s="1087"/>
      <c r="D576" s="1087"/>
      <c r="E576" s="1087"/>
      <c r="F576" s="1087"/>
      <c r="G576" s="1157"/>
      <c r="H576" s="29">
        <f>SUM(D577:D586)</f>
        <v>16</v>
      </c>
      <c r="I576" s="29">
        <f>COUNT(D577:D586)*2</f>
        <v>16</v>
      </c>
    </row>
    <row r="577" spans="1:9" ht="30" hidden="1">
      <c r="A577" s="79" t="s">
        <v>2153</v>
      </c>
      <c r="B577" s="30" t="s">
        <v>1211</v>
      </c>
      <c r="C577" s="42"/>
      <c r="D577" s="626"/>
      <c r="E577" s="22"/>
      <c r="F577" s="50"/>
      <c r="G577" s="66"/>
      <c r="H577" s="99"/>
      <c r="I577" s="99"/>
    </row>
    <row r="578" spans="1:9" ht="45">
      <c r="A578" s="182" t="s">
        <v>2155</v>
      </c>
      <c r="B578" s="30" t="s">
        <v>2156</v>
      </c>
      <c r="C578" s="23" t="s">
        <v>1215</v>
      </c>
      <c r="D578" s="627">
        <v>2</v>
      </c>
      <c r="E578" s="22" t="s">
        <v>379</v>
      </c>
      <c r="F578" s="25" t="s">
        <v>1216</v>
      </c>
      <c r="G578" s="183"/>
    </row>
    <row r="579" spans="1:9" ht="45">
      <c r="A579" s="182"/>
      <c r="B579" s="42"/>
      <c r="C579" s="23" t="s">
        <v>1217</v>
      </c>
      <c r="D579" s="627">
        <v>2</v>
      </c>
      <c r="E579" s="22" t="s">
        <v>379</v>
      </c>
      <c r="F579" s="25" t="s">
        <v>1218</v>
      </c>
      <c r="G579" s="183"/>
    </row>
    <row r="580" spans="1:9" ht="45">
      <c r="A580" s="182" t="s">
        <v>2159</v>
      </c>
      <c r="B580" s="30" t="s">
        <v>2160</v>
      </c>
      <c r="C580" s="23" t="s">
        <v>1221</v>
      </c>
      <c r="D580" s="627">
        <v>2</v>
      </c>
      <c r="E580" s="22" t="s">
        <v>540</v>
      </c>
      <c r="F580" s="22"/>
      <c r="G580" s="183"/>
    </row>
    <row r="581" spans="1:9" ht="30">
      <c r="A581" s="182"/>
      <c r="B581" s="42"/>
      <c r="C581" s="23" t="s">
        <v>2163</v>
      </c>
      <c r="D581" s="627">
        <v>2</v>
      </c>
      <c r="E581" s="22" t="s">
        <v>540</v>
      </c>
      <c r="F581" s="22"/>
      <c r="G581" s="183"/>
    </row>
    <row r="582" spans="1:9" ht="45">
      <c r="A582" s="182"/>
      <c r="B582" s="42"/>
      <c r="C582" s="30" t="s">
        <v>1223</v>
      </c>
      <c r="D582" s="627">
        <v>2</v>
      </c>
      <c r="E582" s="22" t="s">
        <v>540</v>
      </c>
      <c r="F582" s="22"/>
      <c r="G582" s="183"/>
    </row>
    <row r="583" spans="1:9" ht="30">
      <c r="A583" s="182"/>
      <c r="B583" s="42"/>
      <c r="C583" s="23" t="s">
        <v>1224</v>
      </c>
      <c r="D583" s="627">
        <v>2</v>
      </c>
      <c r="E583" s="22" t="s">
        <v>379</v>
      </c>
      <c r="F583" s="25" t="s">
        <v>1225</v>
      </c>
      <c r="G583" s="183"/>
    </row>
    <row r="584" spans="1:9" ht="60">
      <c r="A584" s="182"/>
      <c r="B584" s="42"/>
      <c r="C584" s="23" t="s">
        <v>1226</v>
      </c>
      <c r="D584" s="627">
        <v>2</v>
      </c>
      <c r="E584" s="22" t="s">
        <v>379</v>
      </c>
      <c r="F584" s="25" t="s">
        <v>1227</v>
      </c>
      <c r="G584" s="183"/>
    </row>
    <row r="585" spans="1:9" ht="45">
      <c r="A585" s="182" t="s">
        <v>2166</v>
      </c>
      <c r="B585" s="30" t="s">
        <v>2167</v>
      </c>
      <c r="C585" s="50" t="s">
        <v>2580</v>
      </c>
      <c r="D585" s="627">
        <v>2</v>
      </c>
      <c r="E585" s="22" t="s">
        <v>379</v>
      </c>
      <c r="F585" s="66"/>
      <c r="G585" s="183"/>
    </row>
    <row r="586" spans="1:9" ht="30" hidden="1">
      <c r="A586" s="79" t="s">
        <v>3719</v>
      </c>
      <c r="B586" s="30" t="s">
        <v>2168</v>
      </c>
      <c r="C586" s="50"/>
      <c r="D586" s="626"/>
      <c r="E586" s="22"/>
      <c r="F586" s="66"/>
      <c r="G586" s="375"/>
      <c r="H586" s="99"/>
      <c r="I586" s="99"/>
    </row>
    <row r="587" spans="1:9">
      <c r="A587" s="185" t="s">
        <v>2169</v>
      </c>
      <c r="B587" s="1156" t="s">
        <v>26</v>
      </c>
      <c r="C587" s="1087"/>
      <c r="D587" s="1087"/>
      <c r="E587" s="1087"/>
      <c r="F587" s="1087"/>
      <c r="G587" s="1157"/>
      <c r="H587" s="29">
        <f>SUM(D588:D601)</f>
        <v>28</v>
      </c>
      <c r="I587" s="29">
        <f>COUNT(D588:D601)*2</f>
        <v>28</v>
      </c>
    </row>
    <row r="588" spans="1:9" ht="31.5">
      <c r="A588" s="182" t="s">
        <v>2171</v>
      </c>
      <c r="B588" s="191" t="s">
        <v>1235</v>
      </c>
      <c r="C588" s="20" t="s">
        <v>3053</v>
      </c>
      <c r="D588" s="624">
        <v>2</v>
      </c>
      <c r="E588" s="71" t="s">
        <v>341</v>
      </c>
      <c r="F588" s="42" t="s">
        <v>3523</v>
      </c>
      <c r="G588" s="53"/>
    </row>
    <row r="589" spans="1:9" ht="30">
      <c r="A589" s="182"/>
      <c r="B589" s="191"/>
      <c r="C589" s="25" t="s">
        <v>6669</v>
      </c>
      <c r="D589" s="624">
        <v>2</v>
      </c>
      <c r="E589" s="71" t="s">
        <v>341</v>
      </c>
      <c r="F589" s="236"/>
      <c r="G589" s="53"/>
    </row>
    <row r="590" spans="1:9" ht="120">
      <c r="A590" s="182"/>
      <c r="B590" s="191"/>
      <c r="C590" s="25" t="s">
        <v>6668</v>
      </c>
      <c r="D590" s="624">
        <v>2</v>
      </c>
      <c r="E590" s="71" t="s">
        <v>379</v>
      </c>
      <c r="F590" s="25" t="s">
        <v>6679</v>
      </c>
      <c r="G590" s="53"/>
    </row>
    <row r="591" spans="1:9" ht="105">
      <c r="A591" s="182"/>
      <c r="B591" s="191"/>
      <c r="C591" s="25" t="s">
        <v>2175</v>
      </c>
      <c r="D591" s="624">
        <v>2</v>
      </c>
      <c r="E591" s="71" t="s">
        <v>341</v>
      </c>
      <c r="F591" s="25" t="s">
        <v>6678</v>
      </c>
      <c r="G591" s="53"/>
    </row>
    <row r="592" spans="1:9" ht="45">
      <c r="A592" s="182"/>
      <c r="B592" s="191"/>
      <c r="C592" s="20" t="s">
        <v>1237</v>
      </c>
      <c r="D592" s="624">
        <v>2</v>
      </c>
      <c r="E592" s="71" t="s">
        <v>341</v>
      </c>
      <c r="F592" s="42" t="s">
        <v>3524</v>
      </c>
      <c r="G592" s="53"/>
    </row>
    <row r="593" spans="1:9" ht="30">
      <c r="A593" s="182"/>
      <c r="B593" s="191"/>
      <c r="C593" s="23" t="s">
        <v>1238</v>
      </c>
      <c r="D593" s="624">
        <v>2</v>
      </c>
      <c r="E593" s="71"/>
      <c r="F593" s="236"/>
      <c r="G593" s="53"/>
    </row>
    <row r="594" spans="1:9" ht="31.5">
      <c r="A594" s="182" t="s">
        <v>2176</v>
      </c>
      <c r="B594" s="191" t="s">
        <v>1240</v>
      </c>
      <c r="C594" s="23" t="s">
        <v>1241</v>
      </c>
      <c r="D594" s="629">
        <v>2</v>
      </c>
      <c r="E594" s="31" t="s">
        <v>341</v>
      </c>
      <c r="F594" s="20" t="s">
        <v>6676</v>
      </c>
      <c r="G594" s="53"/>
    </row>
    <row r="595" spans="1:9" ht="165">
      <c r="A595" s="182"/>
      <c r="B595" s="191"/>
      <c r="C595" s="23" t="s">
        <v>6671</v>
      </c>
      <c r="D595" s="52">
        <v>2</v>
      </c>
      <c r="E595" s="31" t="s">
        <v>341</v>
      </c>
      <c r="F595" s="20" t="s">
        <v>6677</v>
      </c>
      <c r="G595" s="53"/>
    </row>
    <row r="596" spans="1:9" ht="45">
      <c r="A596" s="182"/>
      <c r="B596" s="191"/>
      <c r="C596" s="23" t="s">
        <v>1243</v>
      </c>
      <c r="D596" s="52">
        <v>2</v>
      </c>
      <c r="E596" s="31" t="s">
        <v>271</v>
      </c>
      <c r="F596" s="20" t="s">
        <v>1244</v>
      </c>
      <c r="G596" s="53"/>
    </row>
    <row r="597" spans="1:9" ht="60">
      <c r="A597" s="182"/>
      <c r="B597" s="191"/>
      <c r="C597" s="23" t="s">
        <v>1245</v>
      </c>
      <c r="D597" s="52">
        <v>2</v>
      </c>
      <c r="E597" s="31" t="s">
        <v>420</v>
      </c>
      <c r="F597" s="20" t="s">
        <v>1246</v>
      </c>
      <c r="G597" s="53"/>
    </row>
    <row r="598" spans="1:9" ht="60">
      <c r="A598" s="182"/>
      <c r="B598" s="191"/>
      <c r="C598" s="23" t="s">
        <v>6672</v>
      </c>
      <c r="D598" s="52">
        <v>2</v>
      </c>
      <c r="E598" s="22" t="s">
        <v>341</v>
      </c>
      <c r="F598" s="30" t="s">
        <v>6675</v>
      </c>
      <c r="G598" s="53"/>
    </row>
    <row r="599" spans="1:9" ht="31.5">
      <c r="A599" s="182" t="s">
        <v>2181</v>
      </c>
      <c r="B599" s="554" t="s">
        <v>1248</v>
      </c>
      <c r="C599" s="549" t="s">
        <v>1249</v>
      </c>
      <c r="D599" s="624">
        <v>2</v>
      </c>
      <c r="E599" s="273" t="s">
        <v>271</v>
      </c>
      <c r="F599" s="66"/>
      <c r="G599" s="183"/>
    </row>
    <row r="600" spans="1:9" ht="45">
      <c r="A600" s="182"/>
      <c r="B600" s="376"/>
      <c r="C600" s="551" t="s">
        <v>1251</v>
      </c>
      <c r="D600" s="624">
        <v>2</v>
      </c>
      <c r="E600" s="71"/>
      <c r="F600" s="66"/>
      <c r="G600" s="183"/>
    </row>
    <row r="601" spans="1:9" ht="30">
      <c r="A601" s="182"/>
      <c r="B601" s="376"/>
      <c r="C601" s="552" t="s">
        <v>6670</v>
      </c>
      <c r="D601" s="624">
        <v>2</v>
      </c>
      <c r="E601" s="71" t="s">
        <v>540</v>
      </c>
      <c r="F601" s="66"/>
      <c r="G601" s="183"/>
    </row>
    <row r="602" spans="1:9">
      <c r="A602" s="286"/>
      <c r="B602" s="995" t="s">
        <v>2184</v>
      </c>
      <c r="C602" s="995"/>
      <c r="D602" s="995"/>
      <c r="E602" s="995"/>
      <c r="F602" s="995"/>
      <c r="G602" s="995"/>
      <c r="H602" s="29">
        <f>H603+H606+H610+H614+H632+H642+H651+H636+H662+H655</f>
        <v>72</v>
      </c>
      <c r="I602" s="29">
        <f>I603+I606+I610+I614+I632+I642+I651+I636+I662+I655</f>
        <v>72</v>
      </c>
    </row>
    <row r="603" spans="1:9" ht="38.25" customHeight="1">
      <c r="A603" s="185" t="s">
        <v>25</v>
      </c>
      <c r="B603" s="1093" t="s">
        <v>24</v>
      </c>
      <c r="C603" s="1093"/>
      <c r="D603" s="1093"/>
      <c r="E603" s="1093"/>
      <c r="F603" s="1093"/>
      <c r="G603" s="1093"/>
      <c r="H603" s="29">
        <f>SUM(D604:D605)</f>
        <v>2</v>
      </c>
      <c r="I603" s="29">
        <f>COUNT(D604:D605)*2</f>
        <v>2</v>
      </c>
    </row>
    <row r="604" spans="1:9" ht="68.25" customHeight="1">
      <c r="A604" s="43" t="s">
        <v>1254</v>
      </c>
      <c r="B604" s="114" t="s">
        <v>1255</v>
      </c>
      <c r="C604" s="74" t="s">
        <v>1256</v>
      </c>
      <c r="D604" s="618">
        <v>2</v>
      </c>
      <c r="E604" s="28" t="s">
        <v>540</v>
      </c>
      <c r="F604" s="26"/>
      <c r="G604" s="53"/>
    </row>
    <row r="605" spans="1:9" ht="29.25" hidden="1" customHeight="1">
      <c r="A605" s="68" t="s">
        <v>1257</v>
      </c>
      <c r="B605" s="30" t="s">
        <v>1258</v>
      </c>
      <c r="C605" s="26"/>
      <c r="D605" s="537"/>
      <c r="E605" s="28"/>
      <c r="F605" s="26"/>
      <c r="G605" s="26"/>
      <c r="H605" s="99"/>
      <c r="I605" s="99"/>
    </row>
    <row r="606" spans="1:9" ht="36.75" customHeight="1">
      <c r="A606" s="185" t="s">
        <v>23</v>
      </c>
      <c r="B606" s="1093" t="s">
        <v>2187</v>
      </c>
      <c r="C606" s="1093"/>
      <c r="D606" s="1093"/>
      <c r="E606" s="1093"/>
      <c r="F606" s="1093"/>
      <c r="G606" s="1093"/>
      <c r="H606" s="29">
        <f>SUM(D607:D609)</f>
        <v>2</v>
      </c>
      <c r="I606" s="29">
        <f>COUNT(D607:D609)*2</f>
        <v>2</v>
      </c>
    </row>
    <row r="607" spans="1:9" ht="31.5">
      <c r="A607" s="43" t="s">
        <v>1259</v>
      </c>
      <c r="B607" s="114" t="s">
        <v>2188</v>
      </c>
      <c r="C607" s="50" t="s">
        <v>3054</v>
      </c>
      <c r="D607" s="618">
        <v>2</v>
      </c>
      <c r="E607" s="28" t="s">
        <v>648</v>
      </c>
      <c r="F607" s="26"/>
      <c r="G607" s="53"/>
    </row>
    <row r="608" spans="1:9" ht="41.25" hidden="1" customHeight="1">
      <c r="A608" s="68" t="s">
        <v>1261</v>
      </c>
      <c r="B608" s="114" t="s">
        <v>2190</v>
      </c>
      <c r="C608" s="229"/>
      <c r="D608" s="537"/>
      <c r="E608" s="28"/>
      <c r="F608" s="26"/>
      <c r="G608" s="26"/>
      <c r="H608" s="99"/>
      <c r="I608" s="99"/>
    </row>
    <row r="609" spans="1:9" ht="37.5" hidden="1" customHeight="1">
      <c r="A609" s="68" t="s">
        <v>1263</v>
      </c>
      <c r="B609" s="114" t="s">
        <v>2192</v>
      </c>
      <c r="C609" s="229"/>
      <c r="D609" s="537"/>
      <c r="E609" s="28"/>
      <c r="F609" s="26"/>
      <c r="G609" s="26"/>
      <c r="H609" s="99"/>
      <c r="I609" s="99"/>
    </row>
    <row r="610" spans="1:9" ht="45.75" customHeight="1">
      <c r="A610" s="185" t="s">
        <v>2194</v>
      </c>
      <c r="B610" s="1093" t="s">
        <v>2195</v>
      </c>
      <c r="C610" s="1093"/>
      <c r="D610" s="1093"/>
      <c r="E610" s="1093"/>
      <c r="F610" s="1093"/>
      <c r="G610" s="1093"/>
      <c r="H610" s="29">
        <f>SUM(D611:D613)</f>
        <v>4</v>
      </c>
      <c r="I610" s="29">
        <f>COUNT(D611:D613)*2</f>
        <v>4</v>
      </c>
    </row>
    <row r="611" spans="1:9" ht="75">
      <c r="A611" s="18" t="s">
        <v>2196</v>
      </c>
      <c r="B611" s="114" t="s">
        <v>2197</v>
      </c>
      <c r="C611" s="25" t="s">
        <v>3055</v>
      </c>
      <c r="D611" s="618">
        <v>2</v>
      </c>
      <c r="E611" s="28" t="s">
        <v>540</v>
      </c>
      <c r="F611" s="26"/>
      <c r="G611" s="53"/>
    </row>
    <row r="612" spans="1:9" ht="59.25" hidden="1" customHeight="1">
      <c r="A612" s="27" t="s">
        <v>2200</v>
      </c>
      <c r="B612" s="114" t="s">
        <v>2201</v>
      </c>
      <c r="C612" s="26"/>
      <c r="D612" s="618"/>
      <c r="E612" s="28"/>
      <c r="F612" s="26"/>
      <c r="G612" s="26"/>
      <c r="H612" s="99"/>
      <c r="I612" s="99"/>
    </row>
    <row r="613" spans="1:9" ht="47.25">
      <c r="A613" s="18" t="s">
        <v>2202</v>
      </c>
      <c r="B613" s="160" t="s">
        <v>2203</v>
      </c>
      <c r="C613" s="191" t="s">
        <v>1274</v>
      </c>
      <c r="D613" s="618">
        <v>2</v>
      </c>
      <c r="E613" s="28" t="s">
        <v>540</v>
      </c>
      <c r="F613" s="191" t="s">
        <v>1275</v>
      </c>
      <c r="G613" s="53"/>
    </row>
    <row r="614" spans="1:9" ht="51.75" customHeight="1">
      <c r="A614" s="185" t="s">
        <v>2205</v>
      </c>
      <c r="B614" s="1093" t="s">
        <v>2206</v>
      </c>
      <c r="C614" s="1093"/>
      <c r="D614" s="1093"/>
      <c r="E614" s="1093"/>
      <c r="F614" s="1093"/>
      <c r="G614" s="1093"/>
      <c r="H614" s="29">
        <f>SUM(D615:D631)</f>
        <v>34</v>
      </c>
      <c r="I614" s="29">
        <f>COUNT(D615:D631)*2</f>
        <v>34</v>
      </c>
    </row>
    <row r="615" spans="1:9" ht="45">
      <c r="A615" s="18" t="s">
        <v>2207</v>
      </c>
      <c r="B615" s="114" t="s">
        <v>1277</v>
      </c>
      <c r="C615" s="30" t="s">
        <v>1278</v>
      </c>
      <c r="D615" s="618">
        <v>2</v>
      </c>
      <c r="E615" s="28" t="s">
        <v>648</v>
      </c>
      <c r="F615" s="26"/>
      <c r="G615" s="53"/>
    </row>
    <row r="616" spans="1:9" ht="30">
      <c r="A616" s="18"/>
      <c r="B616" s="191"/>
      <c r="C616" s="23" t="s">
        <v>1279</v>
      </c>
      <c r="D616" s="618">
        <v>2</v>
      </c>
      <c r="E616" s="28" t="s">
        <v>377</v>
      </c>
      <c r="F616" s="26"/>
      <c r="G616" s="53"/>
    </row>
    <row r="617" spans="1:9" ht="47.25">
      <c r="A617" s="18" t="s">
        <v>2210</v>
      </c>
      <c r="B617" s="114" t="s">
        <v>1281</v>
      </c>
      <c r="C617" s="30" t="s">
        <v>3720</v>
      </c>
      <c r="D617" s="618">
        <v>2</v>
      </c>
      <c r="E617" s="28" t="s">
        <v>648</v>
      </c>
      <c r="F617" s="26"/>
      <c r="G617" s="53"/>
    </row>
    <row r="618" spans="1:9" ht="45">
      <c r="A618" s="18"/>
      <c r="B618" s="114"/>
      <c r="C618" s="30" t="s">
        <v>3721</v>
      </c>
      <c r="D618" s="618">
        <v>2</v>
      </c>
      <c r="E618" s="28" t="s">
        <v>648</v>
      </c>
      <c r="F618" s="26"/>
      <c r="G618" s="53"/>
    </row>
    <row r="619" spans="1:9" ht="60">
      <c r="A619" s="18"/>
      <c r="B619" s="114"/>
      <c r="C619" s="30" t="s">
        <v>2591</v>
      </c>
      <c r="D619" s="618">
        <v>2</v>
      </c>
      <c r="E619" s="28" t="s">
        <v>648</v>
      </c>
      <c r="F619" s="26"/>
      <c r="G619" s="53"/>
    </row>
    <row r="620" spans="1:9" ht="60">
      <c r="A620" s="18"/>
      <c r="B620" s="114"/>
      <c r="C620" s="50" t="s">
        <v>3722</v>
      </c>
      <c r="D620" s="618">
        <v>2</v>
      </c>
      <c r="E620" s="28" t="s">
        <v>648</v>
      </c>
      <c r="F620" s="26"/>
      <c r="G620" s="53"/>
    </row>
    <row r="621" spans="1:9" ht="75">
      <c r="A621" s="18"/>
      <c r="B621" s="114"/>
      <c r="C621" s="50" t="s">
        <v>3723</v>
      </c>
      <c r="D621" s="618">
        <v>2</v>
      </c>
      <c r="E621" s="28" t="s">
        <v>648</v>
      </c>
      <c r="F621" s="26"/>
      <c r="G621" s="53"/>
    </row>
    <row r="622" spans="1:9" ht="45">
      <c r="A622" s="18"/>
      <c r="B622" s="114"/>
      <c r="C622" s="50" t="s">
        <v>3724</v>
      </c>
      <c r="D622" s="618">
        <v>2</v>
      </c>
      <c r="E622" s="28" t="s">
        <v>648</v>
      </c>
      <c r="F622" s="26"/>
      <c r="G622" s="53"/>
    </row>
    <row r="623" spans="1:9" ht="60">
      <c r="A623" s="18"/>
      <c r="B623" s="114"/>
      <c r="C623" s="50" t="s">
        <v>3725</v>
      </c>
      <c r="D623" s="618">
        <v>2</v>
      </c>
      <c r="E623" s="28" t="s">
        <v>648</v>
      </c>
      <c r="F623" s="26"/>
      <c r="G623" s="53"/>
    </row>
    <row r="624" spans="1:9" ht="75">
      <c r="A624" s="18"/>
      <c r="B624" s="114"/>
      <c r="C624" s="50" t="s">
        <v>3726</v>
      </c>
      <c r="D624" s="618">
        <v>2</v>
      </c>
      <c r="E624" s="28" t="s">
        <v>648</v>
      </c>
      <c r="F624" s="26"/>
      <c r="G624" s="53"/>
    </row>
    <row r="625" spans="1:9" ht="45">
      <c r="A625" s="18"/>
      <c r="B625" s="114"/>
      <c r="C625" s="50" t="s">
        <v>3727</v>
      </c>
      <c r="D625" s="618">
        <v>2</v>
      </c>
      <c r="E625" s="28" t="s">
        <v>648</v>
      </c>
      <c r="F625" s="26"/>
      <c r="G625" s="53"/>
    </row>
    <row r="626" spans="1:9" ht="60">
      <c r="A626" s="18"/>
      <c r="B626" s="30"/>
      <c r="C626" s="25" t="s">
        <v>3728</v>
      </c>
      <c r="D626" s="618">
        <v>2</v>
      </c>
      <c r="E626" s="28" t="s">
        <v>648</v>
      </c>
      <c r="F626" s="26"/>
      <c r="G626" s="53"/>
    </row>
    <row r="627" spans="1:9" ht="60">
      <c r="A627" s="18"/>
      <c r="B627" s="114"/>
      <c r="C627" s="50" t="s">
        <v>3729</v>
      </c>
      <c r="D627" s="618">
        <v>2</v>
      </c>
      <c r="E627" s="28" t="s">
        <v>648</v>
      </c>
      <c r="F627" s="26"/>
      <c r="G627" s="53"/>
    </row>
    <row r="628" spans="1:9" ht="60">
      <c r="A628" s="18"/>
      <c r="B628" s="114"/>
      <c r="C628" s="50" t="s">
        <v>3730</v>
      </c>
      <c r="D628" s="618">
        <v>2</v>
      </c>
      <c r="E628" s="28" t="s">
        <v>648</v>
      </c>
      <c r="F628" s="26"/>
      <c r="G628" s="53"/>
    </row>
    <row r="629" spans="1:9" ht="45">
      <c r="A629" s="18"/>
      <c r="B629" s="114"/>
      <c r="C629" s="50" t="s">
        <v>3731</v>
      </c>
      <c r="D629" s="618">
        <v>2</v>
      </c>
      <c r="E629" s="28" t="s">
        <v>648</v>
      </c>
      <c r="F629" s="26"/>
      <c r="G629" s="53"/>
    </row>
    <row r="630" spans="1:9" ht="31.5">
      <c r="A630" s="18" t="s">
        <v>2227</v>
      </c>
      <c r="B630" s="114" t="s">
        <v>2228</v>
      </c>
      <c r="C630" s="50" t="s">
        <v>2608</v>
      </c>
      <c r="D630" s="618">
        <v>2</v>
      </c>
      <c r="E630" s="28" t="s">
        <v>540</v>
      </c>
      <c r="F630" s="26"/>
      <c r="G630" s="53"/>
    </row>
    <row r="631" spans="1:9" ht="195">
      <c r="A631" s="18" t="s">
        <v>2231</v>
      </c>
      <c r="B631" s="114" t="s">
        <v>1299</v>
      </c>
      <c r="C631" s="365" t="s">
        <v>1300</v>
      </c>
      <c r="D631" s="618">
        <v>2</v>
      </c>
      <c r="E631" s="28" t="s">
        <v>341</v>
      </c>
      <c r="F631" s="234" t="s">
        <v>3732</v>
      </c>
      <c r="G631" s="53"/>
    </row>
    <row r="632" spans="1:9" ht="41.25" customHeight="1">
      <c r="A632" s="185" t="s">
        <v>2238</v>
      </c>
      <c r="B632" s="1093" t="s">
        <v>2239</v>
      </c>
      <c r="C632" s="1093"/>
      <c r="D632" s="1093"/>
      <c r="E632" s="1093"/>
      <c r="F632" s="1093"/>
      <c r="G632" s="1093"/>
      <c r="H632" s="29">
        <f>SUM(D633:D635)</f>
        <v>6</v>
      </c>
      <c r="I632" s="29">
        <f>COUNT(D633:D635)*2</f>
        <v>6</v>
      </c>
    </row>
    <row r="633" spans="1:9" ht="31.5">
      <c r="A633" s="18" t="s">
        <v>2240</v>
      </c>
      <c r="B633" s="114" t="s">
        <v>2241</v>
      </c>
      <c r="C633" s="50" t="s">
        <v>1305</v>
      </c>
      <c r="D633" s="618">
        <v>2</v>
      </c>
      <c r="E633" s="28" t="s">
        <v>540</v>
      </c>
      <c r="F633" s="26"/>
      <c r="G633" s="53"/>
    </row>
    <row r="634" spans="1:9" ht="47.25">
      <c r="A634" s="18" t="s">
        <v>2243</v>
      </c>
      <c r="B634" s="114" t="s">
        <v>2610</v>
      </c>
      <c r="C634" s="25" t="s">
        <v>1308</v>
      </c>
      <c r="D634" s="618">
        <v>2</v>
      </c>
      <c r="E634" s="28" t="s">
        <v>540</v>
      </c>
      <c r="F634" s="26"/>
      <c r="G634" s="53"/>
    </row>
    <row r="635" spans="1:9" ht="31.5">
      <c r="A635" s="18" t="s">
        <v>1309</v>
      </c>
      <c r="B635" s="114" t="s">
        <v>2611</v>
      </c>
      <c r="C635" s="23" t="s">
        <v>1311</v>
      </c>
      <c r="D635" s="618">
        <v>2</v>
      </c>
      <c r="E635" s="28" t="s">
        <v>540</v>
      </c>
      <c r="F635" s="26"/>
      <c r="G635" s="53"/>
    </row>
    <row r="636" spans="1:9" ht="46.5" customHeight="1">
      <c r="A636" s="185" t="s">
        <v>2247</v>
      </c>
      <c r="B636" s="1093" t="s">
        <v>14</v>
      </c>
      <c r="C636" s="1093"/>
      <c r="D636" s="1093"/>
      <c r="E636" s="1093"/>
      <c r="F636" s="1093"/>
      <c r="G636" s="1093"/>
      <c r="H636" s="29">
        <f>SUM(D637:D641)</f>
        <v>10</v>
      </c>
      <c r="I636" s="29">
        <f>COUNT(D637:D641)*2</f>
        <v>10</v>
      </c>
    </row>
    <row r="637" spans="1:9" ht="31.5">
      <c r="A637" s="18" t="s">
        <v>2248</v>
      </c>
      <c r="B637" s="114" t="s">
        <v>1313</v>
      </c>
      <c r="C637" s="25" t="s">
        <v>1314</v>
      </c>
      <c r="D637" s="618">
        <v>2</v>
      </c>
      <c r="E637" s="28" t="s">
        <v>653</v>
      </c>
      <c r="F637" s="26"/>
      <c r="G637" s="53"/>
    </row>
    <row r="638" spans="1:9" ht="31.5">
      <c r="A638" s="18" t="s">
        <v>1315</v>
      </c>
      <c r="B638" s="19" t="s">
        <v>1316</v>
      </c>
      <c r="C638" s="25" t="s">
        <v>1319</v>
      </c>
      <c r="D638" s="618">
        <v>2</v>
      </c>
      <c r="E638" s="28" t="s">
        <v>653</v>
      </c>
      <c r="F638" s="26"/>
      <c r="G638" s="53"/>
    </row>
    <row r="639" spans="1:9" ht="47.25">
      <c r="A639" s="18" t="s">
        <v>1320</v>
      </c>
      <c r="B639" s="160" t="s">
        <v>1321</v>
      </c>
      <c r="C639" s="30" t="s">
        <v>1322</v>
      </c>
      <c r="D639" s="618">
        <v>2</v>
      </c>
      <c r="E639" s="28" t="s">
        <v>653</v>
      </c>
      <c r="F639" s="26"/>
      <c r="G639" s="53"/>
    </row>
    <row r="640" spans="1:9" ht="47.25">
      <c r="A640" s="18" t="s">
        <v>2258</v>
      </c>
      <c r="B640" s="114" t="s">
        <v>1324</v>
      </c>
      <c r="C640" s="66" t="s">
        <v>1325</v>
      </c>
      <c r="D640" s="618">
        <v>2</v>
      </c>
      <c r="E640" s="28" t="s">
        <v>653</v>
      </c>
      <c r="F640" s="26"/>
      <c r="G640" s="53"/>
    </row>
    <row r="641" spans="1:9" ht="47.25">
      <c r="A641" s="18" t="s">
        <v>2260</v>
      </c>
      <c r="B641" s="19" t="s">
        <v>3062</v>
      </c>
      <c r="C641" s="25" t="s">
        <v>1328</v>
      </c>
      <c r="D641" s="618">
        <v>2</v>
      </c>
      <c r="E641" s="28" t="s">
        <v>653</v>
      </c>
      <c r="F641" s="26" t="s">
        <v>2614</v>
      </c>
      <c r="G641" s="53"/>
    </row>
    <row r="642" spans="1:9" ht="41.25" customHeight="1">
      <c r="A642" s="185" t="s">
        <v>2264</v>
      </c>
      <c r="B642" s="1185" t="s">
        <v>1329</v>
      </c>
      <c r="C642" s="1185"/>
      <c r="D642" s="1185"/>
      <c r="E642" s="1185"/>
      <c r="F642" s="1185"/>
      <c r="G642" s="1185"/>
      <c r="H642" s="29">
        <f>SUM(D643:D650)</f>
        <v>6</v>
      </c>
      <c r="I642" s="29">
        <f>COUNT(D644:D650)*2</f>
        <v>6</v>
      </c>
    </row>
    <row r="643" spans="1:9" ht="15.75" hidden="1">
      <c r="A643" s="260" t="s">
        <v>1330</v>
      </c>
      <c r="B643" s="274" t="s">
        <v>1331</v>
      </c>
      <c r="C643" s="262"/>
      <c r="D643" s="658"/>
      <c r="E643" s="38"/>
      <c r="F643" s="262"/>
      <c r="G643" s="262"/>
      <c r="H643" s="99"/>
      <c r="I643" s="99"/>
    </row>
    <row r="644" spans="1:9" ht="70.5" hidden="1" customHeight="1">
      <c r="A644" s="27" t="s">
        <v>1330</v>
      </c>
      <c r="B644" s="50" t="s">
        <v>1332</v>
      </c>
      <c r="C644" s="50" t="s">
        <v>1333</v>
      </c>
      <c r="D644" s="618"/>
      <c r="E644" s="26" t="s">
        <v>540</v>
      </c>
      <c r="F644" s="50" t="s">
        <v>1334</v>
      </c>
      <c r="G644" s="26"/>
      <c r="H644" s="99"/>
      <c r="I644" s="99"/>
    </row>
    <row r="645" spans="1:9" ht="70.5" hidden="1" customHeight="1">
      <c r="A645" s="27" t="s">
        <v>1335</v>
      </c>
      <c r="B645" s="50" t="s">
        <v>1336</v>
      </c>
      <c r="C645" s="50" t="s">
        <v>1337</v>
      </c>
      <c r="D645" s="618"/>
      <c r="E645" s="26" t="s">
        <v>540</v>
      </c>
      <c r="F645" s="50" t="s">
        <v>1338</v>
      </c>
      <c r="G645" s="53"/>
      <c r="H645" s="99"/>
      <c r="I645" s="99"/>
    </row>
    <row r="646" spans="1:9" ht="70.5" hidden="1" customHeight="1">
      <c r="A646" s="27" t="s">
        <v>1339</v>
      </c>
      <c r="B646" s="50" t="s">
        <v>1340</v>
      </c>
      <c r="C646" s="50" t="s">
        <v>1341</v>
      </c>
      <c r="D646" s="618"/>
      <c r="E646" s="26" t="s">
        <v>540</v>
      </c>
      <c r="F646" s="50" t="s">
        <v>1342</v>
      </c>
      <c r="G646" s="53"/>
      <c r="H646" s="99"/>
      <c r="I646" s="99"/>
    </row>
    <row r="647" spans="1:9" ht="120">
      <c r="A647" s="43" t="s">
        <v>1343</v>
      </c>
      <c r="B647" s="50" t="s">
        <v>1344</v>
      </c>
      <c r="C647" s="50" t="s">
        <v>1345</v>
      </c>
      <c r="D647" s="618">
        <v>2</v>
      </c>
      <c r="E647" s="26" t="s">
        <v>540</v>
      </c>
      <c r="F647" s="50" t="s">
        <v>1346</v>
      </c>
      <c r="G647" s="53"/>
    </row>
    <row r="648" spans="1:9" ht="90">
      <c r="A648" s="43" t="s">
        <v>1347</v>
      </c>
      <c r="B648" s="50" t="s">
        <v>1348</v>
      </c>
      <c r="C648" s="50" t="s">
        <v>1349</v>
      </c>
      <c r="D648" s="618">
        <v>2</v>
      </c>
      <c r="E648" s="26" t="s">
        <v>540</v>
      </c>
      <c r="F648" s="50" t="s">
        <v>1350</v>
      </c>
      <c r="G648" s="53"/>
    </row>
    <row r="649" spans="1:9" ht="120" hidden="1">
      <c r="A649" s="27" t="s">
        <v>1351</v>
      </c>
      <c r="B649" s="50" t="s">
        <v>1352</v>
      </c>
      <c r="C649" s="50" t="s">
        <v>1353</v>
      </c>
      <c r="D649" s="618"/>
      <c r="E649" s="26" t="s">
        <v>540</v>
      </c>
      <c r="F649" s="50" t="s">
        <v>1354</v>
      </c>
      <c r="G649" s="53"/>
      <c r="H649" s="99"/>
      <c r="I649" s="99"/>
    </row>
    <row r="650" spans="1:9" ht="135">
      <c r="A650" s="43" t="s">
        <v>1355</v>
      </c>
      <c r="B650" s="50" t="s">
        <v>1356</v>
      </c>
      <c r="C650" s="50" t="s">
        <v>1357</v>
      </c>
      <c r="D650" s="618">
        <v>2</v>
      </c>
      <c r="E650" s="26" t="s">
        <v>540</v>
      </c>
      <c r="F650" s="50" t="s">
        <v>1358</v>
      </c>
      <c r="G650" s="53"/>
    </row>
    <row r="651" spans="1:9" ht="48.75" customHeight="1">
      <c r="A651" s="185" t="s">
        <v>2267</v>
      </c>
      <c r="B651" s="1093" t="s">
        <v>2268</v>
      </c>
      <c r="C651" s="1093"/>
      <c r="D651" s="1093"/>
      <c r="E651" s="1093"/>
      <c r="F651" s="1093"/>
      <c r="G651" s="1093"/>
      <c r="H651" s="29">
        <f>SUM(D652:D654)</f>
        <v>6</v>
      </c>
      <c r="I651" s="29">
        <f>COUNT(D652:D654)*2</f>
        <v>6</v>
      </c>
    </row>
    <row r="652" spans="1:9" ht="31.5">
      <c r="A652" s="18" t="s">
        <v>2269</v>
      </c>
      <c r="B652" s="114" t="s">
        <v>2270</v>
      </c>
      <c r="C652" s="23" t="s">
        <v>1361</v>
      </c>
      <c r="D652" s="534">
        <v>2</v>
      </c>
      <c r="E652" s="28" t="s">
        <v>271</v>
      </c>
      <c r="F652" s="28" t="s">
        <v>1362</v>
      </c>
      <c r="G652" s="53"/>
    </row>
    <row r="653" spans="1:9" ht="30">
      <c r="A653" s="98"/>
      <c r="B653" s="191"/>
      <c r="C653" s="23" t="s">
        <v>1363</v>
      </c>
      <c r="D653" s="534">
        <v>2</v>
      </c>
      <c r="E653" s="28" t="s">
        <v>271</v>
      </c>
      <c r="F653" s="28" t="s">
        <v>1364</v>
      </c>
      <c r="G653" s="53"/>
    </row>
    <row r="654" spans="1:9" ht="31.5">
      <c r="A654" s="18" t="s">
        <v>2271</v>
      </c>
      <c r="B654" s="114" t="s">
        <v>2272</v>
      </c>
      <c r="C654" s="28" t="s">
        <v>2273</v>
      </c>
      <c r="D654" s="534">
        <v>2</v>
      </c>
      <c r="E654" s="28" t="s">
        <v>540</v>
      </c>
      <c r="F654" s="23" t="s">
        <v>1367</v>
      </c>
      <c r="G654" s="53"/>
    </row>
    <row r="655" spans="1:9" ht="15.75" hidden="1">
      <c r="A655" s="27" t="s">
        <v>10</v>
      </c>
      <c r="B655" s="1172" t="s">
        <v>1368</v>
      </c>
      <c r="C655" s="1172"/>
      <c r="D655" s="1172"/>
      <c r="E655" s="1172"/>
      <c r="F655" s="1172"/>
      <c r="G655" s="1172"/>
      <c r="H655" s="99">
        <f>SUM(D656:D661)</f>
        <v>0</v>
      </c>
      <c r="I655" s="99">
        <f>COUNT(D656:D661)*2</f>
        <v>0</v>
      </c>
    </row>
    <row r="656" spans="1:9" ht="45" hidden="1">
      <c r="A656" s="27" t="s">
        <v>1369</v>
      </c>
      <c r="B656" s="50" t="s">
        <v>1370</v>
      </c>
      <c r="C656" s="50"/>
      <c r="D656" s="618"/>
      <c r="E656" s="50"/>
      <c r="F656" s="50"/>
      <c r="G656" s="50"/>
      <c r="H656" s="99"/>
      <c r="I656" s="99"/>
    </row>
    <row r="657" spans="1:9" ht="45" hidden="1">
      <c r="A657" s="27" t="s">
        <v>1371</v>
      </c>
      <c r="B657" s="50" t="s">
        <v>1372</v>
      </c>
      <c r="C657" s="50"/>
      <c r="D657" s="534"/>
      <c r="E657" s="50"/>
      <c r="F657" s="50"/>
      <c r="G657" s="50"/>
      <c r="H657" s="99"/>
      <c r="I657" s="99"/>
    </row>
    <row r="658" spans="1:9" ht="45" hidden="1">
      <c r="A658" s="27" t="s">
        <v>1373</v>
      </c>
      <c r="B658" s="50" t="s">
        <v>1374</v>
      </c>
      <c r="C658" s="50"/>
      <c r="D658" s="534"/>
      <c r="E658" s="50"/>
      <c r="F658" s="50"/>
      <c r="G658" s="50"/>
      <c r="H658" s="99"/>
      <c r="I658" s="99"/>
    </row>
    <row r="659" spans="1:9" ht="75" hidden="1">
      <c r="A659" s="27" t="s">
        <v>1375</v>
      </c>
      <c r="B659" s="50" t="s">
        <v>1376</v>
      </c>
      <c r="C659" s="50"/>
      <c r="D659" s="534"/>
      <c r="E659" s="50"/>
      <c r="F659" s="50"/>
      <c r="G659" s="50"/>
      <c r="H659" s="99"/>
      <c r="I659" s="99"/>
    </row>
    <row r="660" spans="1:9" ht="30" hidden="1">
      <c r="A660" s="27" t="s">
        <v>1377</v>
      </c>
      <c r="B660" s="50" t="s">
        <v>1378</v>
      </c>
      <c r="C660" s="50"/>
      <c r="D660" s="534"/>
      <c r="E660" s="50"/>
      <c r="F660" s="50"/>
      <c r="G660" s="50"/>
      <c r="H660" s="99"/>
      <c r="I660" s="99"/>
    </row>
    <row r="661" spans="1:9" ht="30" hidden="1">
      <c r="A661" s="27" t="s">
        <v>1379</v>
      </c>
      <c r="B661" s="50" t="s">
        <v>1380</v>
      </c>
      <c r="C661" s="50"/>
      <c r="D661" s="534"/>
      <c r="E661" s="50"/>
      <c r="F661" s="50"/>
      <c r="G661" s="50"/>
      <c r="H661" s="99"/>
      <c r="I661" s="99"/>
    </row>
    <row r="662" spans="1:9" ht="15.75">
      <c r="A662" s="18" t="s">
        <v>1381</v>
      </c>
      <c r="B662" s="1172" t="s">
        <v>8</v>
      </c>
      <c r="C662" s="1172"/>
      <c r="D662" s="1172"/>
      <c r="E662" s="1172"/>
      <c r="F662" s="1172"/>
      <c r="G662" s="1172"/>
      <c r="H662" s="29">
        <f>SUM(D663:D672)</f>
        <v>2</v>
      </c>
      <c r="I662" s="29">
        <f>COUNT(D663:D672)*2</f>
        <v>2</v>
      </c>
    </row>
    <row r="663" spans="1:9" ht="75" hidden="1">
      <c r="A663" s="27" t="s">
        <v>1382</v>
      </c>
      <c r="B663" s="50" t="s">
        <v>1383</v>
      </c>
      <c r="C663" s="276"/>
      <c r="D663" s="276"/>
      <c r="E663" s="276"/>
      <c r="F663" s="276"/>
      <c r="G663" s="276"/>
      <c r="H663" s="99"/>
      <c r="I663" s="99"/>
    </row>
    <row r="664" spans="1:9" ht="60" hidden="1">
      <c r="A664" s="27" t="s">
        <v>1384</v>
      </c>
      <c r="B664" s="50" t="s">
        <v>1385</v>
      </c>
      <c r="C664" s="276"/>
      <c r="D664" s="276"/>
      <c r="E664" s="276"/>
      <c r="F664" s="276"/>
      <c r="G664" s="276"/>
      <c r="H664" s="99"/>
      <c r="I664" s="99"/>
    </row>
    <row r="665" spans="1:9" ht="60" hidden="1">
      <c r="A665" s="27" t="s">
        <v>1386</v>
      </c>
      <c r="B665" s="50" t="s">
        <v>1387</v>
      </c>
      <c r="C665" s="276"/>
      <c r="D665" s="276"/>
      <c r="E665" s="276"/>
      <c r="F665" s="276"/>
      <c r="G665" s="276"/>
      <c r="H665" s="99"/>
      <c r="I665" s="99"/>
    </row>
    <row r="666" spans="1:9" ht="45" hidden="1">
      <c r="A666" s="27" t="s">
        <v>1388</v>
      </c>
      <c r="B666" s="50" t="s">
        <v>1389</v>
      </c>
      <c r="C666" s="276"/>
      <c r="D666" s="276"/>
      <c r="E666" s="276"/>
      <c r="F666" s="276"/>
      <c r="G666" s="276"/>
      <c r="H666" s="99"/>
      <c r="I666" s="99"/>
    </row>
    <row r="667" spans="1:9" ht="45" hidden="1">
      <c r="A667" s="27" t="s">
        <v>1390</v>
      </c>
      <c r="B667" s="50" t="s">
        <v>1391</v>
      </c>
      <c r="C667" s="276"/>
      <c r="D667" s="276"/>
      <c r="E667" s="276"/>
      <c r="F667" s="276"/>
      <c r="G667" s="276"/>
      <c r="H667" s="99"/>
      <c r="I667" s="99"/>
    </row>
    <row r="668" spans="1:9" ht="90">
      <c r="A668" s="18" t="s">
        <v>1392</v>
      </c>
      <c r="B668" s="50" t="s">
        <v>2274</v>
      </c>
      <c r="C668" s="50" t="s">
        <v>1394</v>
      </c>
      <c r="D668" s="534">
        <v>2</v>
      </c>
      <c r="E668" s="28" t="s">
        <v>540</v>
      </c>
      <c r="F668" s="50" t="s">
        <v>1395</v>
      </c>
      <c r="G668" s="21"/>
    </row>
    <row r="669" spans="1:9" ht="75" hidden="1">
      <c r="A669" s="27" t="s">
        <v>1396</v>
      </c>
      <c r="B669" s="50" t="s">
        <v>1397</v>
      </c>
      <c r="C669" s="50"/>
      <c r="D669" s="534"/>
      <c r="E669" s="28"/>
      <c r="F669" s="50"/>
      <c r="G669" s="21"/>
      <c r="H669" s="99"/>
      <c r="I669" s="99"/>
    </row>
    <row r="670" spans="1:9" ht="30" hidden="1">
      <c r="A670" s="27" t="s">
        <v>1398</v>
      </c>
      <c r="B670" s="50" t="s">
        <v>1399</v>
      </c>
      <c r="C670" s="50"/>
      <c r="D670" s="534"/>
      <c r="E670" s="28"/>
      <c r="F670" s="50"/>
      <c r="G670" s="21"/>
      <c r="H670" s="99"/>
      <c r="I670" s="99"/>
    </row>
    <row r="671" spans="1:9" ht="30" hidden="1">
      <c r="A671" s="27" t="s">
        <v>1400</v>
      </c>
      <c r="B671" s="50" t="s">
        <v>1401</v>
      </c>
      <c r="C671" s="50"/>
      <c r="D671" s="534"/>
      <c r="E671" s="28"/>
      <c r="F671" s="50"/>
      <c r="G671" s="21"/>
      <c r="H671" s="99"/>
      <c r="I671" s="99"/>
    </row>
    <row r="672" spans="1:9" ht="60" hidden="1">
      <c r="A672" s="27" t="s">
        <v>1402</v>
      </c>
      <c r="B672" s="50" t="s">
        <v>1403</v>
      </c>
      <c r="C672" s="50"/>
      <c r="D672" s="534"/>
      <c r="E672" s="28"/>
      <c r="F672" s="50"/>
      <c r="G672" s="21"/>
      <c r="H672" s="99"/>
      <c r="I672" s="99"/>
    </row>
    <row r="673" spans="1:9">
      <c r="A673" s="181"/>
      <c r="B673" s="1173" t="s">
        <v>2276</v>
      </c>
      <c r="C673" s="1173"/>
      <c r="D673" s="1173"/>
      <c r="E673" s="1173"/>
      <c r="F673" s="1173"/>
      <c r="G673" s="1173"/>
      <c r="H673" s="29">
        <f>H674+H680+H690+H696</f>
        <v>36</v>
      </c>
      <c r="I673" s="29">
        <f>I674+I680+I690+I696</f>
        <v>36</v>
      </c>
    </row>
    <row r="674" spans="1:9" ht="18.399999999999999" customHeight="1">
      <c r="A674" s="185" t="s">
        <v>2277</v>
      </c>
      <c r="B674" s="1093" t="s">
        <v>6</v>
      </c>
      <c r="C674" s="1184"/>
      <c r="D674" s="1184"/>
      <c r="E674" s="1184"/>
      <c r="F674" s="1184"/>
      <c r="G674" s="1184"/>
      <c r="H674" s="29">
        <f>SUM(D675:D679)</f>
        <v>8</v>
      </c>
      <c r="I674" s="29">
        <f>COUNT(D675:D679)*2</f>
        <v>8</v>
      </c>
    </row>
    <row r="675" spans="1:9" ht="30">
      <c r="A675" s="43" t="s">
        <v>2278</v>
      </c>
      <c r="B675" s="30" t="s">
        <v>1406</v>
      </c>
      <c r="C675" s="50" t="s">
        <v>3733</v>
      </c>
      <c r="D675" s="622">
        <v>2</v>
      </c>
      <c r="E675" s="22" t="s">
        <v>648</v>
      </c>
      <c r="F675" s="50"/>
      <c r="G675" s="183"/>
    </row>
    <row r="676" spans="1:9" ht="15">
      <c r="A676" s="43"/>
      <c r="B676" s="30"/>
      <c r="C676" s="30" t="s">
        <v>3734</v>
      </c>
      <c r="D676" s="622">
        <v>2</v>
      </c>
      <c r="E676" s="22" t="s">
        <v>648</v>
      </c>
      <c r="F676" s="30"/>
      <c r="G676" s="183"/>
    </row>
    <row r="677" spans="1:9" ht="30">
      <c r="A677" s="43"/>
      <c r="B677" s="30"/>
      <c r="C677" s="50" t="s">
        <v>3735</v>
      </c>
      <c r="D677" s="622">
        <v>2</v>
      </c>
      <c r="E677" s="22" t="s">
        <v>648</v>
      </c>
      <c r="F677" s="30"/>
      <c r="G677" s="183"/>
    </row>
    <row r="678" spans="1:9" ht="15">
      <c r="A678" s="43"/>
      <c r="B678" s="30"/>
      <c r="C678" s="50" t="s">
        <v>1416</v>
      </c>
      <c r="D678" s="622">
        <v>2</v>
      </c>
      <c r="E678" s="22" t="s">
        <v>648</v>
      </c>
      <c r="F678" s="30"/>
      <c r="G678" s="183"/>
    </row>
    <row r="679" spans="1:9" ht="45" hidden="1">
      <c r="A679" s="27" t="s">
        <v>2282</v>
      </c>
      <c r="B679" s="57" t="s">
        <v>1418</v>
      </c>
      <c r="C679" s="26"/>
      <c r="D679" s="537"/>
      <c r="E679" s="26"/>
      <c r="F679" s="66"/>
      <c r="G679" s="183"/>
      <c r="H679" s="99"/>
      <c r="I679" s="99"/>
    </row>
    <row r="680" spans="1:9" ht="16.149999999999999" customHeight="1">
      <c r="A680" s="185" t="s">
        <v>2284</v>
      </c>
      <c r="B680" s="1093" t="s">
        <v>4</v>
      </c>
      <c r="C680" s="1184"/>
      <c r="D680" s="1184"/>
      <c r="E680" s="1184"/>
      <c r="F680" s="1184"/>
      <c r="G680" s="1184"/>
      <c r="H680" s="29">
        <f>SUM(D681:D689)</f>
        <v>16</v>
      </c>
      <c r="I680" s="29">
        <f>COUNT(D681:D689)*2</f>
        <v>16</v>
      </c>
    </row>
    <row r="681" spans="1:9" ht="30">
      <c r="A681" s="43" t="s">
        <v>2285</v>
      </c>
      <c r="B681" s="30" t="s">
        <v>1420</v>
      </c>
      <c r="C681" s="50" t="s">
        <v>3736</v>
      </c>
      <c r="D681" s="622">
        <v>2</v>
      </c>
      <c r="E681" s="22" t="s">
        <v>648</v>
      </c>
      <c r="F681" s="66"/>
      <c r="G681" s="183"/>
    </row>
    <row r="682" spans="1:9" ht="15">
      <c r="A682" s="43"/>
      <c r="B682" s="30"/>
      <c r="C682" s="50" t="s">
        <v>3066</v>
      </c>
      <c r="D682" s="622">
        <v>2</v>
      </c>
      <c r="E682" s="22" t="s">
        <v>648</v>
      </c>
      <c r="F682" s="66"/>
      <c r="G682" s="183"/>
    </row>
    <row r="683" spans="1:9" ht="15">
      <c r="A683" s="43"/>
      <c r="B683" s="30"/>
      <c r="C683" s="50" t="s">
        <v>3737</v>
      </c>
      <c r="D683" s="622">
        <v>2</v>
      </c>
      <c r="E683" s="22" t="s">
        <v>648</v>
      </c>
      <c r="F683" s="66"/>
      <c r="G683" s="183"/>
    </row>
    <row r="684" spans="1:9" ht="15">
      <c r="A684" s="43"/>
      <c r="B684" s="30"/>
      <c r="C684" s="30" t="s">
        <v>2617</v>
      </c>
      <c r="D684" s="622">
        <v>2</v>
      </c>
      <c r="E684" s="22" t="s">
        <v>648</v>
      </c>
      <c r="F684" s="66"/>
      <c r="G684" s="183"/>
    </row>
    <row r="685" spans="1:9" ht="15">
      <c r="A685" s="43"/>
      <c r="B685" s="30"/>
      <c r="C685" s="30" t="s">
        <v>3738</v>
      </c>
      <c r="D685" s="622">
        <v>2</v>
      </c>
      <c r="E685" s="22" t="s">
        <v>648</v>
      </c>
      <c r="F685" s="66"/>
      <c r="G685" s="183"/>
    </row>
    <row r="686" spans="1:9" ht="29.25">
      <c r="A686" s="43"/>
      <c r="B686" s="30"/>
      <c r="C686" s="50" t="s">
        <v>3739</v>
      </c>
      <c r="D686" s="622">
        <v>2</v>
      </c>
      <c r="E686" s="22" t="s">
        <v>648</v>
      </c>
      <c r="F686" s="42" t="s">
        <v>3740</v>
      </c>
      <c r="G686" s="183"/>
    </row>
    <row r="687" spans="1:9" ht="15">
      <c r="A687" s="43"/>
      <c r="B687" s="30"/>
      <c r="C687" s="50" t="s">
        <v>3741</v>
      </c>
      <c r="D687" s="622">
        <v>2</v>
      </c>
      <c r="E687" s="22" t="s">
        <v>648</v>
      </c>
      <c r="F687" s="42"/>
      <c r="G687" s="183"/>
    </row>
    <row r="688" spans="1:9" ht="30">
      <c r="A688" s="43"/>
      <c r="B688" s="30"/>
      <c r="C688" s="377" t="s">
        <v>3742</v>
      </c>
      <c r="D688" s="622">
        <v>2</v>
      </c>
      <c r="E688" s="22" t="s">
        <v>648</v>
      </c>
      <c r="F688" s="45"/>
      <c r="G688" s="183"/>
    </row>
    <row r="689" spans="1:9" ht="64.5" hidden="1" customHeight="1">
      <c r="A689" s="68" t="s">
        <v>1428</v>
      </c>
      <c r="B689" s="23" t="s">
        <v>1429</v>
      </c>
      <c r="C689" s="66"/>
      <c r="D689" s="660"/>
      <c r="E689" s="378"/>
      <c r="F689" s="367"/>
      <c r="G689" s="66"/>
      <c r="H689" s="99"/>
      <c r="I689" s="99"/>
    </row>
    <row r="690" spans="1:9" ht="19.899999999999999" customHeight="1">
      <c r="A690" s="185" t="s">
        <v>2291</v>
      </c>
      <c r="B690" s="1093" t="s">
        <v>2</v>
      </c>
      <c r="C690" s="1184"/>
      <c r="D690" s="1184"/>
      <c r="E690" s="1184"/>
      <c r="F690" s="1184"/>
      <c r="G690" s="1184"/>
      <c r="H690" s="29">
        <f>SUM(D691:D695)</f>
        <v>8</v>
      </c>
      <c r="I690" s="29">
        <f>COUNT(D691:D695)*2</f>
        <v>8</v>
      </c>
    </row>
    <row r="691" spans="1:9" ht="30">
      <c r="A691" s="43" t="s">
        <v>2292</v>
      </c>
      <c r="B691" s="30" t="s">
        <v>1431</v>
      </c>
      <c r="C691" s="229" t="s">
        <v>3743</v>
      </c>
      <c r="D691" s="623">
        <v>2</v>
      </c>
      <c r="E691" s="378" t="s">
        <v>648</v>
      </c>
      <c r="F691" s="45" t="s">
        <v>3744</v>
      </c>
      <c r="G691" s="183"/>
    </row>
    <row r="692" spans="1:9" ht="30">
      <c r="A692" s="43"/>
      <c r="B692" s="30"/>
      <c r="C692" s="45" t="s">
        <v>3745</v>
      </c>
      <c r="D692" s="623">
        <v>2</v>
      </c>
      <c r="E692" s="378" t="s">
        <v>648</v>
      </c>
      <c r="F692" s="45" t="s">
        <v>3746</v>
      </c>
      <c r="G692" s="183"/>
    </row>
    <row r="693" spans="1:9" ht="30">
      <c r="A693" s="43"/>
      <c r="B693" s="30"/>
      <c r="C693" s="45" t="s">
        <v>3747</v>
      </c>
      <c r="D693" s="623">
        <v>2</v>
      </c>
      <c r="E693" s="378" t="s">
        <v>648</v>
      </c>
      <c r="F693" s="45" t="s">
        <v>3748</v>
      </c>
      <c r="G693" s="183"/>
    </row>
    <row r="694" spans="1:9" ht="45">
      <c r="A694" s="43"/>
      <c r="B694" s="30"/>
      <c r="C694" s="229" t="s">
        <v>3070</v>
      </c>
      <c r="D694" s="623">
        <v>2</v>
      </c>
      <c r="E694" s="378" t="s">
        <v>648</v>
      </c>
      <c r="F694" s="229" t="s">
        <v>3749</v>
      </c>
      <c r="G694" s="183"/>
    </row>
    <row r="695" spans="1:9" ht="57.75" hidden="1" customHeight="1">
      <c r="A695" s="68" t="s">
        <v>1435</v>
      </c>
      <c r="B695" s="23" t="s">
        <v>1436</v>
      </c>
      <c r="C695" s="229"/>
      <c r="D695" s="660"/>
      <c r="E695" s="378"/>
      <c r="F695" s="367"/>
      <c r="G695" s="66"/>
      <c r="H695" s="99"/>
      <c r="I695" s="99"/>
    </row>
    <row r="696" spans="1:9" ht="19.899999999999999" customHeight="1">
      <c r="A696" s="185" t="s">
        <v>2308</v>
      </c>
      <c r="B696" s="1093" t="s">
        <v>0</v>
      </c>
      <c r="C696" s="1184"/>
      <c r="D696" s="1184"/>
      <c r="E696" s="1184"/>
      <c r="F696" s="1184"/>
      <c r="G696" s="1184"/>
      <c r="H696" s="29">
        <f>SUM(D697:D699)</f>
        <v>4</v>
      </c>
      <c r="I696" s="29">
        <f>COUNT(D697:D699)*2</f>
        <v>4</v>
      </c>
    </row>
    <row r="697" spans="1:9" ht="30">
      <c r="A697" s="43" t="s">
        <v>2310</v>
      </c>
      <c r="B697" s="30" t="s">
        <v>1438</v>
      </c>
      <c r="C697" s="161" t="s">
        <v>2628</v>
      </c>
      <c r="D697" s="623">
        <v>2</v>
      </c>
      <c r="E697" s="378" t="s">
        <v>648</v>
      </c>
      <c r="F697" s="367"/>
      <c r="G697" s="183"/>
    </row>
    <row r="698" spans="1:9" ht="15">
      <c r="A698" s="43"/>
      <c r="B698" s="30"/>
      <c r="C698" s="161" t="s">
        <v>3750</v>
      </c>
      <c r="D698" s="623">
        <v>2</v>
      </c>
      <c r="E698" s="378" t="s">
        <v>648</v>
      </c>
      <c r="F698" s="367"/>
      <c r="G698" s="183"/>
    </row>
    <row r="699" spans="1:9" ht="45.75" hidden="1" customHeight="1">
      <c r="A699" s="68" t="s">
        <v>1443</v>
      </c>
      <c r="B699" s="23" t="s">
        <v>1444</v>
      </c>
      <c r="C699" s="161"/>
      <c r="D699" s="660"/>
      <c r="E699" s="378"/>
      <c r="F699" s="367"/>
      <c r="G699" s="66"/>
      <c r="H699" s="99"/>
      <c r="I699" s="99"/>
    </row>
    <row r="700" spans="1:9">
      <c r="A700" s="379"/>
      <c r="B700" s="380"/>
      <c r="C700" s="99"/>
      <c r="D700" s="631"/>
      <c r="E700" s="99"/>
      <c r="F700" s="99"/>
    </row>
    <row r="701" spans="1:9">
      <c r="B701" s="820"/>
      <c r="C701" s="29"/>
      <c r="D701" s="640"/>
      <c r="E701" s="29"/>
      <c r="F701" s="99"/>
      <c r="G701" s="99"/>
    </row>
    <row r="702" spans="1:9">
      <c r="A702" s="757"/>
      <c r="B702" s="758"/>
      <c r="C702" s="101"/>
      <c r="D702" s="738"/>
      <c r="E702" s="101"/>
      <c r="F702" s="100"/>
      <c r="G702" s="99"/>
    </row>
    <row r="703" spans="1:9">
      <c r="A703" s="757"/>
      <c r="B703" s="758" t="s">
        <v>1446</v>
      </c>
      <c r="C703" s="101" t="s">
        <v>2316</v>
      </c>
      <c r="D703" s="738" t="s">
        <v>2795</v>
      </c>
      <c r="E703" s="101">
        <f>H2</f>
        <v>7</v>
      </c>
      <c r="F703" s="100"/>
      <c r="G703" s="99"/>
    </row>
    <row r="704" spans="1:9">
      <c r="A704" s="757" t="s">
        <v>176</v>
      </c>
      <c r="B704" s="758">
        <f>IF(E703=0,0,H43)</f>
        <v>28</v>
      </c>
      <c r="C704" s="101">
        <f>IF(E703=0,0,I43)</f>
        <v>28</v>
      </c>
      <c r="D704" s="754">
        <f>IF(D712=0,0,B704/C704)</f>
        <v>1</v>
      </c>
      <c r="E704" s="101"/>
      <c r="F704" s="100"/>
      <c r="G704" s="99"/>
    </row>
    <row r="705" spans="1:7">
      <c r="A705" s="757" t="s">
        <v>178</v>
      </c>
      <c r="B705" s="758">
        <f>IF(E703=0,0,H107)</f>
        <v>62</v>
      </c>
      <c r="C705" s="101">
        <f>IF(E703=0,0,I107)</f>
        <v>62</v>
      </c>
      <c r="D705" s="754">
        <f>IF(D712=0,0,B705/C705)</f>
        <v>1</v>
      </c>
      <c r="E705" s="101"/>
      <c r="F705" s="100"/>
      <c r="G705" s="99"/>
    </row>
    <row r="706" spans="1:7">
      <c r="A706" s="757" t="s">
        <v>180</v>
      </c>
      <c r="B706" s="758">
        <f>IF(E703=0,0,H167)</f>
        <v>134</v>
      </c>
      <c r="C706" s="101">
        <f>IF(E703=0,0,I167)</f>
        <v>134</v>
      </c>
      <c r="D706" s="754">
        <f>IF(D712=0,0,B706/C706)</f>
        <v>1</v>
      </c>
      <c r="E706" s="101"/>
      <c r="F706" s="100"/>
      <c r="G706" s="99"/>
    </row>
    <row r="707" spans="1:7" ht="15">
      <c r="A707" s="757" t="s">
        <v>182</v>
      </c>
      <c r="B707" s="716">
        <f>IF(E703=0,0,H253)</f>
        <v>128</v>
      </c>
      <c r="C707" s="716">
        <f>IF(E703=0,0,I253)</f>
        <v>128</v>
      </c>
      <c r="D707" s="754">
        <f>IF(D712=0,0,B707/C707)</f>
        <v>1</v>
      </c>
      <c r="E707" s="101"/>
      <c r="F707" s="100"/>
      <c r="G707" s="99"/>
    </row>
    <row r="708" spans="1:7" ht="15">
      <c r="A708" s="757" t="s">
        <v>184</v>
      </c>
      <c r="B708" s="716">
        <f>IF(E703=0,0,H343)</f>
        <v>200</v>
      </c>
      <c r="C708" s="716">
        <f>IF(E703=0,0,I343)</f>
        <v>200</v>
      </c>
      <c r="D708" s="754">
        <f>IF(D712=0,0,B708/C708)</f>
        <v>1</v>
      </c>
      <c r="E708" s="101"/>
      <c r="F708" s="100"/>
      <c r="G708" s="99"/>
    </row>
    <row r="709" spans="1:7" ht="15">
      <c r="A709" s="757" t="s">
        <v>186</v>
      </c>
      <c r="B709" s="716">
        <f>IF(E703=0,0,H539)</f>
        <v>104</v>
      </c>
      <c r="C709" s="716">
        <f>IF(E703=0,0,I539)</f>
        <v>104</v>
      </c>
      <c r="D709" s="754">
        <f>IF(D712=0,0,B709/C709)</f>
        <v>1</v>
      </c>
      <c r="E709" s="101"/>
      <c r="F709" s="100"/>
      <c r="G709" s="99"/>
    </row>
    <row r="710" spans="1:7" ht="15">
      <c r="A710" s="757" t="s">
        <v>187</v>
      </c>
      <c r="B710" s="716">
        <f>IF(E703=0,0,H602)</f>
        <v>72</v>
      </c>
      <c r="C710" s="716">
        <f>IF(E703=0,0,I602)</f>
        <v>72</v>
      </c>
      <c r="D710" s="754">
        <f>IF(D712=0,0,B710/C710)</f>
        <v>1</v>
      </c>
      <c r="E710" s="101"/>
      <c r="F710" s="100"/>
      <c r="G710" s="99"/>
    </row>
    <row r="711" spans="1:7" ht="15">
      <c r="A711" s="757" t="s">
        <v>3751</v>
      </c>
      <c r="B711" s="716">
        <f>IF(E703=0,0,H673)</f>
        <v>36</v>
      </c>
      <c r="C711" s="716">
        <f>IF(E703=0,0,I673)</f>
        <v>36</v>
      </c>
      <c r="D711" s="754">
        <f>IF(D712=0,0,B711/C711)</f>
        <v>1</v>
      </c>
      <c r="E711" s="101"/>
      <c r="F711" s="100"/>
      <c r="G711" s="99"/>
    </row>
    <row r="712" spans="1:7">
      <c r="A712" s="757" t="s">
        <v>1449</v>
      </c>
      <c r="B712" s="758">
        <f>IF(E703=0,0,SUM(B704:B711))</f>
        <v>764</v>
      </c>
      <c r="C712" s="101">
        <f>IF(E703=0,0,SUM(C704:C711))</f>
        <v>764</v>
      </c>
      <c r="D712" s="754">
        <f>IF(E703=0,0,B712/C712)</f>
        <v>1</v>
      </c>
      <c r="E712" s="101"/>
      <c r="F712" s="100"/>
      <c r="G712" s="99"/>
    </row>
    <row r="713" spans="1:7">
      <c r="A713" s="757"/>
      <c r="B713" s="758"/>
      <c r="C713" s="101"/>
      <c r="D713" s="738"/>
      <c r="E713" s="101"/>
      <c r="F713" s="100"/>
      <c r="G713" s="99"/>
    </row>
    <row r="714" spans="1:7">
      <c r="A714" s="757">
        <v>0</v>
      </c>
      <c r="B714" s="758"/>
      <c r="C714" s="101"/>
      <c r="D714" s="738"/>
      <c r="E714" s="101"/>
      <c r="F714" s="100"/>
      <c r="G714" s="99"/>
    </row>
    <row r="715" spans="1:7">
      <c r="A715" s="757">
        <v>1</v>
      </c>
      <c r="B715" s="758"/>
      <c r="C715" s="101"/>
      <c r="D715" s="738"/>
      <c r="E715" s="101"/>
      <c r="F715" s="100"/>
      <c r="G715" s="99"/>
    </row>
    <row r="716" spans="1:7">
      <c r="A716" s="757">
        <v>2</v>
      </c>
      <c r="B716" s="758"/>
      <c r="C716" s="101"/>
      <c r="D716" s="738"/>
      <c r="E716" s="101"/>
      <c r="F716" s="100"/>
      <c r="G716" s="99"/>
    </row>
    <row r="717" spans="1:7">
      <c r="A717" s="802"/>
      <c r="B717" s="803"/>
      <c r="C717" s="100"/>
      <c r="D717" s="793"/>
      <c r="E717" s="100"/>
      <c r="F717" s="100"/>
      <c r="G717" s="99"/>
    </row>
    <row r="718" spans="1:7">
      <c r="A718" s="802"/>
      <c r="B718" s="803"/>
      <c r="C718" s="100"/>
      <c r="D718" s="793"/>
      <c r="E718" s="100"/>
      <c r="F718" s="100"/>
      <c r="G718" s="99"/>
    </row>
    <row r="719" spans="1:7">
      <c r="A719" s="379"/>
      <c r="B719" s="380"/>
      <c r="C719" s="99"/>
      <c r="D719" s="631"/>
      <c r="E719" s="99"/>
      <c r="F719" s="99"/>
    </row>
    <row r="720" spans="1:7">
      <c r="A720" s="379"/>
      <c r="B720" s="380"/>
      <c r="C720" s="99"/>
      <c r="D720" s="631"/>
      <c r="E720" s="99"/>
      <c r="F720" s="99"/>
    </row>
  </sheetData>
  <sheetProtection sheet="1" objects="1" scenarios="1"/>
  <protectedRanges>
    <protectedRange sqref="D594" name="Range4"/>
    <protectedRange sqref="D238:D251" name="Range2"/>
    <protectedRange sqref="D595:D598" name="Range1_4"/>
    <protectedRange sqref="G238:G251" name="Range3"/>
  </protectedRanges>
  <autoFilter ref="A42:G699">
    <filterColumn colId="0">
      <colorFilter dxfId="15"/>
    </filterColumn>
  </autoFilter>
  <mergeCells count="125">
    <mergeCell ref="B673:G673"/>
    <mergeCell ref="B674:G674"/>
    <mergeCell ref="B680:G680"/>
    <mergeCell ref="B690:G690"/>
    <mergeCell ref="B696:G696"/>
    <mergeCell ref="B632:G632"/>
    <mergeCell ref="B636:G636"/>
    <mergeCell ref="B642:G642"/>
    <mergeCell ref="B651:G651"/>
    <mergeCell ref="B655:G655"/>
    <mergeCell ref="B662:G662"/>
    <mergeCell ref="B587:G587"/>
    <mergeCell ref="B602:G602"/>
    <mergeCell ref="B603:G603"/>
    <mergeCell ref="B606:G606"/>
    <mergeCell ref="B610:G610"/>
    <mergeCell ref="B614:G614"/>
    <mergeCell ref="B539:G539"/>
    <mergeCell ref="B540:G540"/>
    <mergeCell ref="B548:G548"/>
    <mergeCell ref="B560:G560"/>
    <mergeCell ref="B565:G565"/>
    <mergeCell ref="B576:G576"/>
    <mergeCell ref="B482:G482"/>
    <mergeCell ref="B494:G494"/>
    <mergeCell ref="B501:G501"/>
    <mergeCell ref="B515:G515"/>
    <mergeCell ref="B522:G522"/>
    <mergeCell ref="B528:G528"/>
    <mergeCell ref="B440:G440"/>
    <mergeCell ref="B444:G444"/>
    <mergeCell ref="B461:G461"/>
    <mergeCell ref="B465:G465"/>
    <mergeCell ref="B470:G470"/>
    <mergeCell ref="B475:G475"/>
    <mergeCell ref="B527:G527"/>
    <mergeCell ref="B474:G474"/>
    <mergeCell ref="B387:G387"/>
    <mergeCell ref="B393:G393"/>
    <mergeCell ref="B407:G407"/>
    <mergeCell ref="B416:G416"/>
    <mergeCell ref="B429:G429"/>
    <mergeCell ref="B433:G433"/>
    <mergeCell ref="B343:G343"/>
    <mergeCell ref="B344:G344"/>
    <mergeCell ref="B355:G355"/>
    <mergeCell ref="B363:G363"/>
    <mergeCell ref="B374:G374"/>
    <mergeCell ref="B384:G384"/>
    <mergeCell ref="B320:G320"/>
    <mergeCell ref="B325:G325"/>
    <mergeCell ref="B328:G328"/>
    <mergeCell ref="B331:G331"/>
    <mergeCell ref="B335:G335"/>
    <mergeCell ref="B340:G340"/>
    <mergeCell ref="B254:G254"/>
    <mergeCell ref="B259:G259"/>
    <mergeCell ref="B275:G275"/>
    <mergeCell ref="B288:G288"/>
    <mergeCell ref="B302:G302"/>
    <mergeCell ref="B307:G307"/>
    <mergeCell ref="B190:G190"/>
    <mergeCell ref="B196:G196"/>
    <mergeCell ref="B202:G202"/>
    <mergeCell ref="B212:G212"/>
    <mergeCell ref="B223:G223"/>
    <mergeCell ref="B253:G253"/>
    <mergeCell ref="B122:G122"/>
    <mergeCell ref="B128:G128"/>
    <mergeCell ref="B133:G133"/>
    <mergeCell ref="B140:G140"/>
    <mergeCell ref="B167:G167"/>
    <mergeCell ref="B168:G168"/>
    <mergeCell ref="B155:G155"/>
    <mergeCell ref="B237:G237"/>
    <mergeCell ref="B78:G78"/>
    <mergeCell ref="B82:G82"/>
    <mergeCell ref="B95:G95"/>
    <mergeCell ref="B104:G104"/>
    <mergeCell ref="B107:G107"/>
    <mergeCell ref="B108:G108"/>
    <mergeCell ref="B37:I37"/>
    <mergeCell ref="A38:I40"/>
    <mergeCell ref="A41:G41"/>
    <mergeCell ref="B43:G43"/>
    <mergeCell ref="B44:G44"/>
    <mergeCell ref="B63:G63"/>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10">
    <dataValidation type="list" allowBlank="1" showInputMessage="1" showErrorMessage="1" sqref="D656:D661">
      <formula1>$A$732:$A$734</formula1>
    </dataValidation>
    <dataValidation type="list" allowBlank="1" showInputMessage="1" showErrorMessage="1" sqref="D656:D661">
      <formula1>$A$745:$A$747</formula1>
    </dataValidation>
    <dataValidation type="list" allowBlank="1" showInputMessage="1" showErrorMessage="1" sqref="D651">
      <formula1>$A$705:$A$707</formula1>
    </dataValidation>
    <dataValidation type="list" allowBlank="1" showInputMessage="1" showErrorMessage="1" sqref="D642">
      <formula1>$A$717:$A$719</formula1>
    </dataValidation>
    <dataValidation type="list" allowBlank="1" showInputMessage="1" showErrorMessage="1" sqref="D713:D1048576 D475:D482 D238:D473 D643:D650 D156:D236 D95:D102 D652:D654 D680:D703 D41:D93 D104:D154 D494:D526 D528:D641 D663:D678">
      <formula1>$A$714:$A$716</formula1>
    </dataValidation>
    <dataValidation type="list" allowBlank="1" showInputMessage="1" showErrorMessage="1" sqref="D94">
      <formula1>$A$880:$A$882</formula1>
    </dataValidation>
    <dataValidation type="list" allowBlank="1" showInputMessage="1" showErrorMessage="1" sqref="D103">
      <formula1>$A$877:$A$879</formula1>
    </dataValidation>
    <dataValidation type="list" allowBlank="1" showInputMessage="1" showErrorMessage="1" sqref="D483:D493">
      <formula1>$A$761:$A$763</formula1>
    </dataValidation>
    <dataValidation type="list" allowBlank="1" showInputMessage="1" showErrorMessage="1" sqref="D527">
      <formula1>$A$798:$A$800</formula1>
    </dataValidation>
    <dataValidation type="list" allowBlank="1" showInputMessage="1" showErrorMessage="1" sqref="D474">
      <formula1>$A$797:$A$799</formula1>
    </dataValidation>
  </dataValidations>
  <pageMargins left="0.7" right="0.7" top="0.75" bottom="0.75" header="0.3" footer="0.3"/>
  <pageSetup paperSize="9" scale="45" orientation="portrait" r:id="rId1"/>
  <headerFooter>
    <oddHeader>&amp;LChecklist -7&amp;CNRC&amp;RVersion- NHSRC/3.0</oddHeader>
  </headerFooter>
</worksheet>
</file>

<file path=xl/worksheets/sheet9.xml><?xml version="1.0" encoding="utf-8"?>
<worksheet xmlns="http://schemas.openxmlformats.org/spreadsheetml/2006/main" xmlns:r="http://schemas.openxmlformats.org/officeDocument/2006/relationships">
  <sheetPr filterMode="1">
    <tabColor rgb="FF00B050"/>
  </sheetPr>
  <dimension ref="A1:I740"/>
  <sheetViews>
    <sheetView view="pageBreakPreview" topLeftCell="A698" zoomScale="91" zoomScaleNormal="91" zoomScaleSheetLayoutView="91" zoomScalePageLayoutView="60" workbookViewId="0">
      <selection activeCell="C704" sqref="C704"/>
    </sheetView>
  </sheetViews>
  <sheetFormatPr defaultColWidth="9.140625" defaultRowHeight="15"/>
  <cols>
    <col min="1" max="1" width="17.140625" style="203" customWidth="1"/>
    <col min="2" max="2" width="31.7109375" style="7" customWidth="1"/>
    <col min="3" max="3" width="29.42578125" style="7" customWidth="1"/>
    <col min="4" max="4" width="8" style="652" customWidth="1"/>
    <col min="5" max="5" width="8.5703125" style="37" customWidth="1"/>
    <col min="6" max="6" width="30.7109375" style="7" customWidth="1"/>
    <col min="7" max="7" width="23.7109375" style="7" customWidth="1"/>
    <col min="8" max="8" width="7.7109375" style="29" customWidth="1"/>
    <col min="9" max="9" width="6.7109375" style="29" customWidth="1"/>
    <col min="10" max="16384" width="9.140625" style="7"/>
  </cols>
  <sheetData>
    <row r="1" spans="1:9" ht="33.75">
      <c r="A1" s="941" t="s">
        <v>162</v>
      </c>
      <c r="B1" s="941"/>
      <c r="C1" s="941"/>
      <c r="D1" s="941"/>
      <c r="E1" s="941"/>
      <c r="F1" s="941"/>
      <c r="G1" s="1112" t="s">
        <v>7017</v>
      </c>
      <c r="H1" s="1113"/>
      <c r="I1" s="1114"/>
    </row>
    <row r="2" spans="1:9" ht="33.75">
      <c r="A2" s="857" t="s">
        <v>6782</v>
      </c>
      <c r="B2" s="858"/>
      <c r="C2" s="858"/>
      <c r="D2" s="858"/>
      <c r="E2" s="858"/>
      <c r="F2" s="858"/>
      <c r="G2" s="858"/>
      <c r="H2" s="964">
        <v>8</v>
      </c>
      <c r="I2" s="965"/>
    </row>
    <row r="3" spans="1:9" ht="28.5">
      <c r="A3" s="1190" t="s">
        <v>166</v>
      </c>
      <c r="B3" s="1190"/>
      <c r="C3" s="1190"/>
      <c r="D3" s="1190"/>
      <c r="E3" s="1190"/>
      <c r="F3" s="1190"/>
      <c r="G3" s="1190"/>
      <c r="H3" s="1191"/>
      <c r="I3" s="1191"/>
    </row>
    <row r="4" spans="1:9" ht="28.5">
      <c r="A4" s="967" t="s">
        <v>167</v>
      </c>
      <c r="B4" s="967"/>
      <c r="C4" s="1186"/>
      <c r="D4" s="1186"/>
      <c r="E4" s="1186"/>
      <c r="F4" s="559" t="s">
        <v>168</v>
      </c>
      <c r="G4" s="1186"/>
      <c r="H4" s="1187"/>
      <c r="I4" s="1187"/>
    </row>
    <row r="5" spans="1:9" ht="28.5">
      <c r="A5" s="1207" t="s">
        <v>169</v>
      </c>
      <c r="B5" s="1208"/>
      <c r="C5" s="1209"/>
      <c r="D5" s="1209"/>
      <c r="E5" s="1209"/>
      <c r="F5" s="560" t="s">
        <v>170</v>
      </c>
      <c r="G5" s="1186"/>
      <c r="H5" s="1187"/>
      <c r="I5" s="1187"/>
    </row>
    <row r="6" spans="1:9" ht="42">
      <c r="A6" s="1210" t="s">
        <v>171</v>
      </c>
      <c r="B6" s="1210"/>
      <c r="C6" s="1211"/>
      <c r="D6" s="1211"/>
      <c r="E6" s="1211"/>
      <c r="F6" s="560" t="s">
        <v>172</v>
      </c>
      <c r="G6" s="1186"/>
      <c r="H6" s="1187"/>
      <c r="I6" s="1187"/>
    </row>
    <row r="7" spans="1:9" ht="33.75">
      <c r="A7" s="1127" t="s">
        <v>3074</v>
      </c>
      <c r="B7" s="1128"/>
      <c r="C7" s="1128"/>
      <c r="D7" s="1128"/>
      <c r="E7" s="1128"/>
      <c r="F7" s="1128"/>
      <c r="G7" s="1128"/>
      <c r="H7" s="1128"/>
      <c r="I7" s="1128"/>
    </row>
    <row r="8" spans="1:9" ht="33.6" customHeight="1">
      <c r="A8" s="1197" t="s">
        <v>174</v>
      </c>
      <c r="B8" s="1197"/>
      <c r="C8" s="1197"/>
      <c r="D8" s="948" t="s">
        <v>3075</v>
      </c>
      <c r="E8" s="948"/>
      <c r="F8" s="948"/>
      <c r="G8" s="948"/>
      <c r="H8" s="949"/>
      <c r="I8" s="949"/>
    </row>
    <row r="9" spans="1:9" ht="33.6" customHeight="1">
      <c r="A9" s="561" t="s">
        <v>176</v>
      </c>
      <c r="B9" s="283" t="s">
        <v>177</v>
      </c>
      <c r="C9" s="284">
        <f>OT!D712</f>
        <v>1</v>
      </c>
      <c r="D9" s="951">
        <f>D720</f>
        <v>1</v>
      </c>
      <c r="E9" s="952"/>
      <c r="F9" s="952"/>
      <c r="G9" s="952"/>
      <c r="H9" s="953"/>
      <c r="I9" s="954"/>
    </row>
    <row r="10" spans="1:9" ht="33.6" customHeight="1">
      <c r="A10" s="561" t="s">
        <v>178</v>
      </c>
      <c r="B10" s="283" t="s">
        <v>179</v>
      </c>
      <c r="C10" s="284">
        <f>OT!D713</f>
        <v>1</v>
      </c>
      <c r="D10" s="955"/>
      <c r="E10" s="1198"/>
      <c r="F10" s="1198"/>
      <c r="G10" s="1198"/>
      <c r="H10" s="1199"/>
      <c r="I10" s="958"/>
    </row>
    <row r="11" spans="1:9" ht="33.6" customHeight="1">
      <c r="A11" s="561" t="s">
        <v>180</v>
      </c>
      <c r="B11" s="283" t="s">
        <v>181</v>
      </c>
      <c r="C11" s="284">
        <f>OT!D714</f>
        <v>1</v>
      </c>
      <c r="D11" s="955"/>
      <c r="E11" s="1198"/>
      <c r="F11" s="1198"/>
      <c r="G11" s="1198"/>
      <c r="H11" s="1199"/>
      <c r="I11" s="958"/>
    </row>
    <row r="12" spans="1:9" ht="33.6" customHeight="1">
      <c r="A12" s="561" t="s">
        <v>182</v>
      </c>
      <c r="B12" s="283" t="s">
        <v>183</v>
      </c>
      <c r="C12" s="284">
        <f>OT!D715</f>
        <v>1</v>
      </c>
      <c r="D12" s="955"/>
      <c r="E12" s="1198"/>
      <c r="F12" s="1198"/>
      <c r="G12" s="1198"/>
      <c r="H12" s="1199"/>
      <c r="I12" s="958"/>
    </row>
    <row r="13" spans="1:9" ht="33.6" customHeight="1">
      <c r="A13" s="561" t="s">
        <v>184</v>
      </c>
      <c r="B13" s="283" t="s">
        <v>185</v>
      </c>
      <c r="C13" s="284">
        <f>OT!D716</f>
        <v>1</v>
      </c>
      <c r="D13" s="955"/>
      <c r="E13" s="1198"/>
      <c r="F13" s="1198"/>
      <c r="G13" s="1198"/>
      <c r="H13" s="1199"/>
      <c r="I13" s="958"/>
    </row>
    <row r="14" spans="1:9" ht="33.6" customHeight="1">
      <c r="A14" s="561" t="s">
        <v>186</v>
      </c>
      <c r="B14" s="283" t="s">
        <v>146</v>
      </c>
      <c r="C14" s="284">
        <f>OT!D717</f>
        <v>1</v>
      </c>
      <c r="D14" s="955"/>
      <c r="E14" s="1198"/>
      <c r="F14" s="1198"/>
      <c r="G14" s="1198"/>
      <c r="H14" s="1199"/>
      <c r="I14" s="958"/>
    </row>
    <row r="15" spans="1:9" ht="33.6" customHeight="1">
      <c r="A15" s="561" t="s">
        <v>187</v>
      </c>
      <c r="B15" s="283" t="s">
        <v>1454</v>
      </c>
      <c r="C15" s="284">
        <f>OT!D718</f>
        <v>1</v>
      </c>
      <c r="D15" s="955"/>
      <c r="E15" s="1198"/>
      <c r="F15" s="1198"/>
      <c r="G15" s="1198"/>
      <c r="H15" s="1199"/>
      <c r="I15" s="958"/>
    </row>
    <row r="16" spans="1:9" ht="33.6" customHeight="1">
      <c r="A16" s="561" t="s">
        <v>189</v>
      </c>
      <c r="B16" s="283" t="s">
        <v>190</v>
      </c>
      <c r="C16" s="284">
        <f>OT!D719</f>
        <v>1</v>
      </c>
      <c r="D16" s="959"/>
      <c r="E16" s="960"/>
      <c r="F16" s="960"/>
      <c r="G16" s="960"/>
      <c r="H16" s="961"/>
      <c r="I16" s="962"/>
    </row>
    <row r="17" spans="1:9" ht="33.6" customHeight="1">
      <c r="A17" s="1200"/>
      <c r="B17" s="1201"/>
      <c r="C17" s="1201"/>
      <c r="D17" s="1201"/>
      <c r="E17" s="1201"/>
      <c r="F17" s="1201"/>
      <c r="G17" s="1201"/>
      <c r="H17" s="1202"/>
      <c r="I17" s="1203"/>
    </row>
    <row r="18" spans="1:9" ht="33.6" customHeight="1">
      <c r="A18" s="562"/>
      <c r="B18" s="1204" t="s">
        <v>191</v>
      </c>
      <c r="C18" s="1204"/>
      <c r="D18" s="1205"/>
      <c r="E18" s="1204"/>
      <c r="F18" s="1204"/>
      <c r="G18" s="1204"/>
      <c r="H18" s="1206"/>
      <c r="I18" s="1206"/>
    </row>
    <row r="19" spans="1:9" ht="33.6" customHeight="1">
      <c r="A19" s="563">
        <v>1</v>
      </c>
      <c r="B19" s="1188"/>
      <c r="C19" s="1188"/>
      <c r="D19" s="1188"/>
      <c r="E19" s="1188"/>
      <c r="F19" s="1188"/>
      <c r="G19" s="1188"/>
      <c r="H19" s="1189"/>
      <c r="I19" s="1189"/>
    </row>
    <row r="20" spans="1:9" ht="33.6" customHeight="1">
      <c r="A20" s="563">
        <v>2</v>
      </c>
      <c r="B20" s="1188"/>
      <c r="C20" s="1188"/>
      <c r="D20" s="1188"/>
      <c r="E20" s="1188"/>
      <c r="F20" s="1188"/>
      <c r="G20" s="1188"/>
      <c r="H20" s="1189"/>
      <c r="I20" s="1189"/>
    </row>
    <row r="21" spans="1:9" ht="33.6" customHeight="1">
      <c r="A21" s="563">
        <v>3</v>
      </c>
      <c r="B21" s="1188"/>
      <c r="C21" s="1188"/>
      <c r="D21" s="1188"/>
      <c r="E21" s="1188"/>
      <c r="F21" s="1188"/>
      <c r="G21" s="1188"/>
      <c r="H21" s="1189"/>
      <c r="I21" s="1189"/>
    </row>
    <row r="22" spans="1:9" ht="33.6" customHeight="1">
      <c r="A22" s="563">
        <v>4</v>
      </c>
      <c r="B22" s="1188"/>
      <c r="C22" s="1188"/>
      <c r="D22" s="1188"/>
      <c r="E22" s="1188"/>
      <c r="F22" s="1188"/>
      <c r="G22" s="1188"/>
      <c r="H22" s="1189"/>
      <c r="I22" s="1189"/>
    </row>
    <row r="23" spans="1:9" ht="33.6" customHeight="1">
      <c r="A23" s="563">
        <v>5</v>
      </c>
      <c r="B23" s="1188"/>
      <c r="C23" s="1188"/>
      <c r="D23" s="1188"/>
      <c r="E23" s="1188"/>
      <c r="F23" s="1188"/>
      <c r="G23" s="1188"/>
      <c r="H23" s="1189"/>
      <c r="I23" s="1189"/>
    </row>
    <row r="24" spans="1:9" ht="33.6" customHeight="1">
      <c r="A24" s="562"/>
      <c r="B24" s="1192" t="s">
        <v>192</v>
      </c>
      <c r="C24" s="1193"/>
      <c r="D24" s="1194"/>
      <c r="E24" s="1193"/>
      <c r="F24" s="1193"/>
      <c r="G24" s="1193"/>
      <c r="H24" s="1195"/>
      <c r="I24" s="1196"/>
    </row>
    <row r="25" spans="1:9" ht="33.6" customHeight="1">
      <c r="A25" s="563">
        <v>1</v>
      </c>
      <c r="B25" s="1188"/>
      <c r="C25" s="1188"/>
      <c r="D25" s="1188"/>
      <c r="E25" s="1188"/>
      <c r="F25" s="1188"/>
      <c r="G25" s="1188"/>
      <c r="H25" s="1189"/>
      <c r="I25" s="1189"/>
    </row>
    <row r="26" spans="1:9" ht="33.6" customHeight="1">
      <c r="A26" s="563">
        <v>2</v>
      </c>
      <c r="B26" s="1188"/>
      <c r="C26" s="1188"/>
      <c r="D26" s="1188"/>
      <c r="E26" s="1188"/>
      <c r="F26" s="1188"/>
      <c r="G26" s="1188"/>
      <c r="H26" s="1189"/>
      <c r="I26" s="1189"/>
    </row>
    <row r="27" spans="1:9" ht="33.6" customHeight="1">
      <c r="A27" s="563">
        <v>3</v>
      </c>
      <c r="B27" s="1188"/>
      <c r="C27" s="1188"/>
      <c r="D27" s="1188"/>
      <c r="E27" s="1188"/>
      <c r="F27" s="1188"/>
      <c r="G27" s="1188"/>
      <c r="H27" s="1189"/>
      <c r="I27" s="1189"/>
    </row>
    <row r="28" spans="1:9" ht="33.6" customHeight="1">
      <c r="A28" s="563">
        <v>4</v>
      </c>
      <c r="B28" s="1212"/>
      <c r="C28" s="1213"/>
      <c r="D28" s="1213"/>
      <c r="E28" s="1213"/>
      <c r="F28" s="1213"/>
      <c r="G28" s="1213"/>
      <c r="H28" s="1214"/>
      <c r="I28" s="1215"/>
    </row>
    <row r="29" spans="1:9" ht="33.6" customHeight="1">
      <c r="A29" s="563">
        <v>5</v>
      </c>
      <c r="B29" s="1212"/>
      <c r="C29" s="1213"/>
      <c r="D29" s="1213"/>
      <c r="E29" s="1213"/>
      <c r="F29" s="1213"/>
      <c r="G29" s="1213"/>
      <c r="H29" s="1214"/>
      <c r="I29" s="1215"/>
    </row>
    <row r="30" spans="1:9" ht="33.6" customHeight="1">
      <c r="A30" s="562"/>
      <c r="B30" s="1204" t="s">
        <v>193</v>
      </c>
      <c r="C30" s="1204"/>
      <c r="D30" s="1205"/>
      <c r="E30" s="1204"/>
      <c r="F30" s="1204"/>
      <c r="G30" s="1204"/>
      <c r="H30" s="1206"/>
      <c r="I30" s="1206"/>
    </row>
    <row r="31" spans="1:9" ht="33.6" customHeight="1">
      <c r="A31" s="563">
        <v>1</v>
      </c>
      <c r="B31" s="1188"/>
      <c r="C31" s="1188"/>
      <c r="D31" s="1188"/>
      <c r="E31" s="1188"/>
      <c r="F31" s="1188"/>
      <c r="G31" s="1188"/>
      <c r="H31" s="1189"/>
      <c r="I31" s="1189"/>
    </row>
    <row r="32" spans="1:9" ht="33.6" customHeight="1">
      <c r="A32" s="563">
        <v>2</v>
      </c>
      <c r="B32" s="1188"/>
      <c r="C32" s="1188"/>
      <c r="D32" s="1188"/>
      <c r="E32" s="1188"/>
      <c r="F32" s="1188"/>
      <c r="G32" s="1188"/>
      <c r="H32" s="1189"/>
      <c r="I32" s="1189"/>
    </row>
    <row r="33" spans="1:9" ht="33.6" customHeight="1">
      <c r="A33" s="563">
        <v>3</v>
      </c>
      <c r="B33" s="1188"/>
      <c r="C33" s="1188"/>
      <c r="D33" s="1188"/>
      <c r="E33" s="1188"/>
      <c r="F33" s="1188"/>
      <c r="G33" s="1188"/>
      <c r="H33" s="1189"/>
      <c r="I33" s="1189"/>
    </row>
    <row r="34" spans="1:9" ht="33.6" customHeight="1">
      <c r="A34" s="563">
        <v>4</v>
      </c>
      <c r="B34" s="1188"/>
      <c r="C34" s="1188"/>
      <c r="D34" s="1188"/>
      <c r="E34" s="1188"/>
      <c r="F34" s="1188"/>
      <c r="G34" s="1188"/>
      <c r="H34" s="1189"/>
      <c r="I34" s="1189"/>
    </row>
    <row r="35" spans="1:9" ht="33.6" customHeight="1">
      <c r="A35" s="563">
        <v>5</v>
      </c>
      <c r="B35" s="1212"/>
      <c r="C35" s="1213"/>
      <c r="D35" s="1213"/>
      <c r="E35" s="1213"/>
      <c r="F35" s="1213"/>
      <c r="G35" s="1213"/>
      <c r="H35" s="1214"/>
      <c r="I35" s="1215"/>
    </row>
    <row r="36" spans="1:9" ht="33.6" customHeight="1">
      <c r="A36" s="562"/>
      <c r="B36" s="1216" t="s">
        <v>194</v>
      </c>
      <c r="C36" s="1217"/>
      <c r="D36" s="1218"/>
      <c r="E36" s="1217"/>
      <c r="F36" s="1217"/>
      <c r="G36" s="1217"/>
      <c r="H36" s="1219"/>
      <c r="I36" s="1220"/>
    </row>
    <row r="37" spans="1:9" ht="33.6" customHeight="1">
      <c r="A37" s="562"/>
      <c r="B37" s="1221" t="s">
        <v>195</v>
      </c>
      <c r="C37" s="1221"/>
      <c r="D37" s="1188"/>
      <c r="E37" s="1221"/>
      <c r="F37" s="1221"/>
      <c r="G37" s="1221"/>
      <c r="H37" s="1222"/>
      <c r="I37" s="1222"/>
    </row>
    <row r="38" spans="1:9" ht="33.6" customHeight="1">
      <c r="A38" s="1223"/>
      <c r="B38" s="1223"/>
      <c r="C38" s="1223"/>
      <c r="D38" s="1223"/>
      <c r="E38" s="1223"/>
      <c r="F38" s="1223"/>
      <c r="G38" s="1223"/>
      <c r="H38" s="1224"/>
      <c r="I38" s="1224"/>
    </row>
    <row r="39" spans="1:9" ht="33.6" customHeight="1">
      <c r="A39" s="1223"/>
      <c r="B39" s="1223"/>
      <c r="C39" s="1223"/>
      <c r="D39" s="1223"/>
      <c r="E39" s="1223"/>
      <c r="F39" s="1223"/>
      <c r="G39" s="1223"/>
      <c r="H39" s="1224"/>
      <c r="I39" s="1224"/>
    </row>
    <row r="40" spans="1:9" ht="33.6" customHeight="1">
      <c r="A40" s="1223"/>
      <c r="B40" s="1223"/>
      <c r="C40" s="1223"/>
      <c r="D40" s="1223"/>
      <c r="E40" s="1223"/>
      <c r="F40" s="1223"/>
      <c r="G40" s="1223"/>
      <c r="H40" s="1224"/>
      <c r="I40" s="1224"/>
    </row>
    <row r="41" spans="1:9" ht="26.25">
      <c r="A41" s="1066" t="s">
        <v>3076</v>
      </c>
      <c r="B41" s="1069"/>
      <c r="C41" s="1069"/>
      <c r="D41" s="1069"/>
      <c r="E41" s="1069"/>
      <c r="F41" s="1069"/>
      <c r="G41" s="1155"/>
    </row>
    <row r="42" spans="1:9" ht="45">
      <c r="A42" s="564" t="s">
        <v>197</v>
      </c>
      <c r="B42" s="564" t="s">
        <v>2800</v>
      </c>
      <c r="C42" s="210" t="s">
        <v>1457</v>
      </c>
      <c r="D42" s="210" t="s">
        <v>200</v>
      </c>
      <c r="E42" s="211" t="s">
        <v>201</v>
      </c>
      <c r="F42" s="210" t="s">
        <v>202</v>
      </c>
      <c r="G42" s="210" t="s">
        <v>203</v>
      </c>
    </row>
    <row r="43" spans="1:9" ht="26.25" customHeight="1">
      <c r="A43" s="98"/>
      <c r="B43" s="1072" t="s">
        <v>204</v>
      </c>
      <c r="C43" s="1074"/>
      <c r="D43" s="1074"/>
      <c r="E43" s="1074"/>
      <c r="F43" s="1074"/>
      <c r="G43" s="1074"/>
      <c r="H43" s="29">
        <f>H44+H63+H71+H75+H89+H98</f>
        <v>38</v>
      </c>
      <c r="I43" s="29">
        <f>I44+I63+I71+I75+I89+I98</f>
        <v>38</v>
      </c>
    </row>
    <row r="44" spans="1:9" ht="40.15" customHeight="1">
      <c r="A44" s="117" t="s">
        <v>1459</v>
      </c>
      <c r="B44" s="989" t="s">
        <v>142</v>
      </c>
      <c r="C44" s="997"/>
      <c r="D44" s="997"/>
      <c r="E44" s="997"/>
      <c r="F44" s="997"/>
      <c r="G44" s="998"/>
      <c r="H44" s="29">
        <f>SUM(D45:D62)</f>
        <v>18</v>
      </c>
      <c r="I44" s="29">
        <f>COUNT(D45:D62)*2</f>
        <v>18</v>
      </c>
    </row>
    <row r="45" spans="1:9" ht="31.5" hidden="1">
      <c r="A45" s="27" t="s">
        <v>1461</v>
      </c>
      <c r="B45" s="19" t="s">
        <v>206</v>
      </c>
      <c r="C45" s="26"/>
      <c r="D45" s="619"/>
      <c r="E45" s="28"/>
      <c r="F45" s="26"/>
      <c r="G45" s="26"/>
      <c r="H45" s="99"/>
      <c r="I45" s="99"/>
    </row>
    <row r="46" spans="1:9" ht="45">
      <c r="A46" s="18" t="s">
        <v>1462</v>
      </c>
      <c r="B46" s="19" t="s">
        <v>211</v>
      </c>
      <c r="C46" s="50" t="s">
        <v>6783</v>
      </c>
      <c r="D46" s="621">
        <v>2</v>
      </c>
      <c r="E46" s="28" t="s">
        <v>271</v>
      </c>
      <c r="F46" s="30" t="s">
        <v>6784</v>
      </c>
      <c r="G46" s="53"/>
    </row>
    <row r="47" spans="1:9" ht="45">
      <c r="A47" s="18" t="s">
        <v>1463</v>
      </c>
      <c r="B47" s="19" t="s">
        <v>215</v>
      </c>
      <c r="C47" s="223" t="s">
        <v>6785</v>
      </c>
      <c r="D47" s="621">
        <v>2</v>
      </c>
      <c r="E47" s="28" t="s">
        <v>271</v>
      </c>
      <c r="F47" s="30" t="s">
        <v>6786</v>
      </c>
      <c r="G47" s="53"/>
    </row>
    <row r="48" spans="1:9" ht="90">
      <c r="A48" s="18" t="s">
        <v>1464</v>
      </c>
      <c r="B48" s="19" t="s">
        <v>1465</v>
      </c>
      <c r="C48" s="50" t="s">
        <v>6787</v>
      </c>
      <c r="D48" s="621">
        <v>2</v>
      </c>
      <c r="E48" s="28" t="s">
        <v>271</v>
      </c>
      <c r="F48" s="30" t="s">
        <v>6788</v>
      </c>
      <c r="G48" s="53"/>
    </row>
    <row r="49" spans="1:9" ht="60">
      <c r="A49" s="18" t="s">
        <v>1466</v>
      </c>
      <c r="B49" s="19" t="s">
        <v>223</v>
      </c>
      <c r="C49" s="50" t="s">
        <v>6789</v>
      </c>
      <c r="D49" s="621">
        <v>2</v>
      </c>
      <c r="E49" s="28" t="s">
        <v>271</v>
      </c>
      <c r="F49" s="30" t="s">
        <v>6790</v>
      </c>
      <c r="G49" s="53"/>
    </row>
    <row r="50" spans="1:9" ht="135">
      <c r="A50" s="18" t="s">
        <v>1467</v>
      </c>
      <c r="B50" s="19" t="s">
        <v>227</v>
      </c>
      <c r="C50" s="50" t="s">
        <v>6791</v>
      </c>
      <c r="D50" s="621">
        <v>2</v>
      </c>
      <c r="E50" s="28" t="s">
        <v>271</v>
      </c>
      <c r="F50" s="565" t="s">
        <v>6792</v>
      </c>
      <c r="G50" s="53"/>
    </row>
    <row r="51" spans="1:9" ht="60">
      <c r="A51" s="18" t="s">
        <v>1468</v>
      </c>
      <c r="B51" s="19" t="s">
        <v>231</v>
      </c>
      <c r="C51" s="50" t="s">
        <v>6793</v>
      </c>
      <c r="D51" s="621">
        <v>2</v>
      </c>
      <c r="E51" s="28" t="s">
        <v>271</v>
      </c>
      <c r="F51" s="565" t="s">
        <v>6794</v>
      </c>
      <c r="G51" s="53"/>
    </row>
    <row r="52" spans="1:9" ht="31.5" hidden="1">
      <c r="A52" s="27" t="s">
        <v>234</v>
      </c>
      <c r="B52" s="19" t="s">
        <v>235</v>
      </c>
      <c r="C52" s="26"/>
      <c r="D52" s="619"/>
      <c r="E52" s="28"/>
      <c r="F52" s="26"/>
      <c r="G52" s="26"/>
      <c r="H52" s="99"/>
      <c r="I52" s="99"/>
    </row>
    <row r="53" spans="1:9" ht="31.5" hidden="1">
      <c r="A53" s="27" t="s">
        <v>1469</v>
      </c>
      <c r="B53" s="19" t="s">
        <v>237</v>
      </c>
      <c r="C53" s="26"/>
      <c r="D53" s="619"/>
      <c r="E53" s="28"/>
      <c r="F53" s="26"/>
      <c r="G53" s="26"/>
      <c r="H53" s="99"/>
      <c r="I53" s="99"/>
    </row>
    <row r="54" spans="1:9" ht="31.5">
      <c r="A54" s="18" t="s">
        <v>240</v>
      </c>
      <c r="B54" s="19" t="s">
        <v>241</v>
      </c>
      <c r="C54" s="50" t="s">
        <v>6795</v>
      </c>
      <c r="D54" s="621">
        <v>2</v>
      </c>
      <c r="E54" s="28" t="s">
        <v>271</v>
      </c>
      <c r="F54" s="30" t="s">
        <v>6796</v>
      </c>
      <c r="G54" s="53"/>
    </row>
    <row r="55" spans="1:9" ht="31.5" hidden="1">
      <c r="A55" s="27" t="s">
        <v>242</v>
      </c>
      <c r="B55" s="19" t="s">
        <v>243</v>
      </c>
      <c r="C55" s="26"/>
      <c r="D55" s="619"/>
      <c r="E55" s="28"/>
      <c r="F55" s="26"/>
      <c r="G55" s="26"/>
      <c r="H55" s="99"/>
      <c r="I55" s="99"/>
    </row>
    <row r="56" spans="1:9" ht="31.5" hidden="1">
      <c r="A56" s="27" t="s">
        <v>244</v>
      </c>
      <c r="B56" s="19" t="s">
        <v>245</v>
      </c>
      <c r="C56" s="26"/>
      <c r="D56" s="619"/>
      <c r="E56" s="28"/>
      <c r="F56" s="26"/>
      <c r="G56" s="26"/>
      <c r="H56" s="99"/>
      <c r="I56" s="99"/>
    </row>
    <row r="57" spans="1:9" ht="31.5" hidden="1">
      <c r="A57" s="27" t="s">
        <v>1470</v>
      </c>
      <c r="B57" s="19" t="s">
        <v>247</v>
      </c>
      <c r="C57" s="26"/>
      <c r="D57" s="619"/>
      <c r="E57" s="28"/>
      <c r="F57" s="26"/>
      <c r="G57" s="26"/>
      <c r="H57" s="99"/>
      <c r="I57" s="99"/>
    </row>
    <row r="58" spans="1:9" ht="31.5">
      <c r="A58" s="18" t="s">
        <v>1471</v>
      </c>
      <c r="B58" s="19" t="s">
        <v>253</v>
      </c>
      <c r="C58" s="50" t="s">
        <v>3077</v>
      </c>
      <c r="D58" s="621">
        <v>2</v>
      </c>
      <c r="E58" s="28" t="s">
        <v>540</v>
      </c>
      <c r="F58" s="26"/>
      <c r="G58" s="53"/>
    </row>
    <row r="59" spans="1:9" ht="30" hidden="1" customHeight="1">
      <c r="A59" s="27" t="s">
        <v>256</v>
      </c>
      <c r="B59" s="19" t="s">
        <v>257</v>
      </c>
      <c r="C59" s="26"/>
      <c r="D59" s="619"/>
      <c r="E59" s="28"/>
      <c r="F59" s="26"/>
      <c r="G59" s="26"/>
      <c r="H59" s="99"/>
      <c r="I59" s="99"/>
    </row>
    <row r="60" spans="1:9" ht="45">
      <c r="A60" s="18" t="s">
        <v>1474</v>
      </c>
      <c r="B60" s="19" t="s">
        <v>259</v>
      </c>
      <c r="C60" s="50" t="s">
        <v>6797</v>
      </c>
      <c r="D60" s="621">
        <v>2</v>
      </c>
      <c r="E60" s="28" t="s">
        <v>271</v>
      </c>
      <c r="F60" s="26"/>
      <c r="G60" s="53"/>
    </row>
    <row r="61" spans="1:9" ht="31.5" hidden="1">
      <c r="A61" s="27" t="s">
        <v>262</v>
      </c>
      <c r="B61" s="19" t="s">
        <v>263</v>
      </c>
      <c r="C61" s="26"/>
      <c r="D61" s="619"/>
      <c r="E61" s="28"/>
      <c r="F61" s="26"/>
      <c r="G61" s="26"/>
      <c r="H61" s="99"/>
      <c r="I61" s="99"/>
    </row>
    <row r="62" spans="1:9" ht="31.5" hidden="1">
      <c r="A62" s="27" t="s">
        <v>264</v>
      </c>
      <c r="B62" s="19" t="s">
        <v>265</v>
      </c>
      <c r="C62" s="26"/>
      <c r="D62" s="619"/>
      <c r="E62" s="28"/>
      <c r="F62" s="26"/>
      <c r="G62" s="26"/>
      <c r="H62" s="99"/>
      <c r="I62" s="99"/>
    </row>
    <row r="63" spans="1:9" ht="40.15" customHeight="1">
      <c r="A63" s="117" t="s">
        <v>141</v>
      </c>
      <c r="B63" s="989" t="s">
        <v>140</v>
      </c>
      <c r="C63" s="997"/>
      <c r="D63" s="997"/>
      <c r="E63" s="997"/>
      <c r="F63" s="997"/>
      <c r="G63" s="998"/>
      <c r="H63" s="29">
        <f>SUM(D64:D70)</f>
        <v>12</v>
      </c>
      <c r="I63" s="29">
        <f>COUNT(D64:D70)*2</f>
        <v>12</v>
      </c>
    </row>
    <row r="64" spans="1:9" ht="31.5">
      <c r="A64" s="18" t="s">
        <v>266</v>
      </c>
      <c r="B64" s="558" t="s">
        <v>267</v>
      </c>
      <c r="C64" s="50" t="s">
        <v>3081</v>
      </c>
      <c r="D64" s="621">
        <v>2</v>
      </c>
      <c r="E64" s="28" t="s">
        <v>271</v>
      </c>
      <c r="F64" s="26" t="s">
        <v>6798</v>
      </c>
      <c r="G64" s="53"/>
    </row>
    <row r="65" spans="1:9" ht="31.5">
      <c r="A65" s="18" t="s">
        <v>268</v>
      </c>
      <c r="B65" s="558" t="s">
        <v>269</v>
      </c>
      <c r="C65" s="384" t="s">
        <v>6799</v>
      </c>
      <c r="D65" s="621">
        <v>2</v>
      </c>
      <c r="E65" s="28" t="s">
        <v>271</v>
      </c>
      <c r="F65" s="384"/>
      <c r="G65" s="53"/>
    </row>
    <row r="66" spans="1:9" ht="30">
      <c r="A66" s="18"/>
      <c r="B66" s="558"/>
      <c r="C66" s="384" t="s">
        <v>6800</v>
      </c>
      <c r="D66" s="621">
        <v>2</v>
      </c>
      <c r="E66" s="28" t="s">
        <v>271</v>
      </c>
      <c r="F66" s="566"/>
      <c r="G66" s="53"/>
    </row>
    <row r="67" spans="1:9" ht="31.5">
      <c r="A67" s="18" t="s">
        <v>272</v>
      </c>
      <c r="B67" s="558" t="s">
        <v>273</v>
      </c>
      <c r="C67" s="50" t="s">
        <v>1490</v>
      </c>
      <c r="D67" s="621">
        <v>2</v>
      </c>
      <c r="E67" s="28" t="s">
        <v>271</v>
      </c>
      <c r="F67" s="26"/>
      <c r="G67" s="53"/>
    </row>
    <row r="68" spans="1:9" ht="30">
      <c r="A68" s="18"/>
      <c r="B68" s="558"/>
      <c r="C68" s="50" t="s">
        <v>6801</v>
      </c>
      <c r="D68" s="621">
        <v>2</v>
      </c>
      <c r="E68" s="28" t="s">
        <v>271</v>
      </c>
      <c r="F68" s="26"/>
      <c r="G68" s="53"/>
    </row>
    <row r="69" spans="1:9" ht="45">
      <c r="A69" s="18" t="s">
        <v>274</v>
      </c>
      <c r="B69" s="558" t="s">
        <v>275</v>
      </c>
      <c r="C69" s="30" t="s">
        <v>6802</v>
      </c>
      <c r="D69" s="621">
        <v>2</v>
      </c>
      <c r="E69" s="28" t="s">
        <v>271</v>
      </c>
      <c r="F69" s="30" t="s">
        <v>6803</v>
      </c>
      <c r="G69" s="53"/>
    </row>
    <row r="70" spans="1:9" ht="31.5" hidden="1">
      <c r="A70" s="27" t="s">
        <v>277</v>
      </c>
      <c r="B70" s="558" t="s">
        <v>278</v>
      </c>
      <c r="C70" s="26"/>
      <c r="D70" s="619"/>
      <c r="E70" s="28"/>
      <c r="F70" s="26"/>
      <c r="G70" s="26"/>
      <c r="H70" s="99"/>
      <c r="I70" s="99"/>
    </row>
    <row r="71" spans="1:9" ht="40.15" customHeight="1">
      <c r="A71" s="117" t="s">
        <v>279</v>
      </c>
      <c r="B71" s="989" t="s">
        <v>138</v>
      </c>
      <c r="C71" s="997"/>
      <c r="D71" s="997"/>
      <c r="E71" s="997"/>
      <c r="F71" s="997"/>
      <c r="G71" s="998"/>
      <c r="H71" s="29">
        <f>SUM(D72:D74)</f>
        <v>4</v>
      </c>
      <c r="I71" s="29">
        <f>COUNT(D72:D74)*2</f>
        <v>4</v>
      </c>
    </row>
    <row r="72" spans="1:9" ht="31.5">
      <c r="A72" s="18" t="s">
        <v>1495</v>
      </c>
      <c r="B72" s="558" t="s">
        <v>281</v>
      </c>
      <c r="C72" s="26" t="s">
        <v>6804</v>
      </c>
      <c r="D72" s="621">
        <v>2</v>
      </c>
      <c r="E72" s="28" t="s">
        <v>271</v>
      </c>
      <c r="F72" s="26"/>
      <c r="G72" s="53"/>
    </row>
    <row r="73" spans="1:9" ht="31.5">
      <c r="A73" s="18" t="s">
        <v>1496</v>
      </c>
      <c r="B73" s="558" t="s">
        <v>286</v>
      </c>
      <c r="C73" s="30" t="s">
        <v>3091</v>
      </c>
      <c r="D73" s="621">
        <v>2</v>
      </c>
      <c r="E73" s="28" t="s">
        <v>271</v>
      </c>
      <c r="F73" s="30" t="s">
        <v>6805</v>
      </c>
      <c r="G73" s="53"/>
    </row>
    <row r="74" spans="1:9" ht="47.25" hidden="1">
      <c r="A74" s="27" t="s">
        <v>1499</v>
      </c>
      <c r="B74" s="558" t="s">
        <v>290</v>
      </c>
      <c r="C74" s="26"/>
      <c r="D74" s="619"/>
      <c r="E74" s="28"/>
      <c r="F74" s="26"/>
      <c r="G74" s="26"/>
      <c r="H74" s="99"/>
      <c r="I74" s="99"/>
    </row>
    <row r="75" spans="1:9" ht="40.15" customHeight="1">
      <c r="A75" s="117" t="s">
        <v>137</v>
      </c>
      <c r="B75" s="989" t="s">
        <v>136</v>
      </c>
      <c r="C75" s="997"/>
      <c r="D75" s="997"/>
      <c r="E75" s="997"/>
      <c r="F75" s="997"/>
      <c r="G75" s="998"/>
      <c r="H75" s="29">
        <f>SUM(D76:D88)</f>
        <v>4</v>
      </c>
      <c r="I75" s="29">
        <f>COUNT(D76:D88)*2</f>
        <v>4</v>
      </c>
    </row>
    <row r="76" spans="1:9" ht="63" hidden="1">
      <c r="A76" s="27" t="s">
        <v>292</v>
      </c>
      <c r="B76" s="19" t="s">
        <v>293</v>
      </c>
      <c r="C76" s="26"/>
      <c r="D76" s="619"/>
      <c r="E76" s="28"/>
      <c r="F76" s="26"/>
      <c r="G76" s="26"/>
      <c r="H76" s="99"/>
      <c r="I76" s="99"/>
    </row>
    <row r="77" spans="1:9" ht="63" hidden="1">
      <c r="A77" s="27" t="s">
        <v>294</v>
      </c>
      <c r="B77" s="19" t="s">
        <v>295</v>
      </c>
      <c r="C77" s="26"/>
      <c r="D77" s="619"/>
      <c r="E77" s="28"/>
      <c r="F77" s="26"/>
      <c r="G77" s="26"/>
      <c r="H77" s="99"/>
      <c r="I77" s="99"/>
    </row>
    <row r="78" spans="1:9" ht="63">
      <c r="A78" s="18" t="s">
        <v>296</v>
      </c>
      <c r="B78" s="19" t="s">
        <v>297</v>
      </c>
      <c r="C78" s="567" t="s">
        <v>6806</v>
      </c>
      <c r="D78" s="621">
        <v>2</v>
      </c>
      <c r="E78" s="28" t="s">
        <v>271</v>
      </c>
      <c r="F78" s="26"/>
      <c r="G78" s="53"/>
    </row>
    <row r="79" spans="1:9" ht="30">
      <c r="A79" s="18"/>
      <c r="B79" s="19"/>
      <c r="C79" s="567" t="s">
        <v>6807</v>
      </c>
      <c r="D79" s="621">
        <v>2</v>
      </c>
      <c r="E79" s="28" t="s">
        <v>271</v>
      </c>
      <c r="F79" s="26"/>
      <c r="G79" s="53"/>
    </row>
    <row r="80" spans="1:9" ht="47.25" hidden="1">
      <c r="A80" s="27" t="s">
        <v>298</v>
      </c>
      <c r="B80" s="19" t="s">
        <v>299</v>
      </c>
      <c r="C80" s="26"/>
      <c r="D80" s="619"/>
      <c r="E80" s="28"/>
      <c r="F80" s="26"/>
      <c r="G80" s="26"/>
      <c r="H80" s="99"/>
      <c r="I80" s="99"/>
    </row>
    <row r="81" spans="1:9" ht="63" hidden="1">
      <c r="A81" s="27" t="s">
        <v>300</v>
      </c>
      <c r="B81" s="19" t="s">
        <v>2841</v>
      </c>
      <c r="C81" s="26"/>
      <c r="D81" s="619"/>
      <c r="E81" s="28"/>
      <c r="F81" s="26"/>
      <c r="G81" s="26"/>
      <c r="H81" s="99"/>
      <c r="I81" s="99"/>
    </row>
    <row r="82" spans="1:9" ht="47.25" hidden="1">
      <c r="A82" s="27" t="s">
        <v>302</v>
      </c>
      <c r="B82" s="19" t="s">
        <v>303</v>
      </c>
      <c r="C82" s="26"/>
      <c r="D82" s="619"/>
      <c r="E82" s="28"/>
      <c r="F82" s="26"/>
      <c r="G82" s="26"/>
      <c r="H82" s="99"/>
      <c r="I82" s="99"/>
    </row>
    <row r="83" spans="1:9" ht="63" hidden="1">
      <c r="A83" s="27" t="s">
        <v>304</v>
      </c>
      <c r="B83" s="19" t="s">
        <v>305</v>
      </c>
      <c r="C83" s="26"/>
      <c r="D83" s="619"/>
      <c r="E83" s="28"/>
      <c r="F83" s="26"/>
      <c r="G83" s="26"/>
      <c r="H83" s="99"/>
      <c r="I83" s="99"/>
    </row>
    <row r="84" spans="1:9" ht="110.25" hidden="1">
      <c r="A84" s="27" t="s">
        <v>306</v>
      </c>
      <c r="B84" s="19" t="s">
        <v>307</v>
      </c>
      <c r="C84" s="26"/>
      <c r="D84" s="619"/>
      <c r="E84" s="28"/>
      <c r="F84" s="26"/>
      <c r="G84" s="26"/>
      <c r="H84" s="99"/>
      <c r="I84" s="99"/>
    </row>
    <row r="85" spans="1:9" ht="63" hidden="1">
      <c r="A85" s="27" t="s">
        <v>308</v>
      </c>
      <c r="B85" s="19" t="s">
        <v>309</v>
      </c>
      <c r="C85" s="26"/>
      <c r="D85" s="619"/>
      <c r="E85" s="28"/>
      <c r="F85" s="26"/>
      <c r="G85" s="26"/>
      <c r="H85" s="99"/>
      <c r="I85" s="99"/>
    </row>
    <row r="86" spans="1:9" ht="47.25" hidden="1">
      <c r="A86" s="27" t="s">
        <v>310</v>
      </c>
      <c r="B86" s="19" t="s">
        <v>311</v>
      </c>
      <c r="C86" s="568"/>
      <c r="D86" s="619"/>
      <c r="E86" s="28"/>
      <c r="F86" s="568"/>
      <c r="G86" s="26"/>
      <c r="H86" s="99"/>
      <c r="I86" s="99"/>
    </row>
    <row r="87" spans="1:9" s="29" customFormat="1" ht="45" hidden="1">
      <c r="A87" s="27" t="s">
        <v>312</v>
      </c>
      <c r="B87" s="23" t="s">
        <v>313</v>
      </c>
      <c r="C87" s="26"/>
      <c r="D87" s="619"/>
      <c r="E87" s="28"/>
      <c r="F87" s="26"/>
      <c r="G87" s="26"/>
      <c r="H87" s="99"/>
      <c r="I87" s="99"/>
    </row>
    <row r="88" spans="1:9" s="29" customFormat="1" ht="30" hidden="1">
      <c r="A88" s="27" t="s">
        <v>3093</v>
      </c>
      <c r="B88" s="23" t="s">
        <v>3094</v>
      </c>
      <c r="C88" s="26"/>
      <c r="D88" s="619"/>
      <c r="E88" s="28"/>
      <c r="F88" s="26"/>
      <c r="G88" s="327"/>
      <c r="H88" s="99"/>
      <c r="I88" s="99"/>
    </row>
    <row r="89" spans="1:9" s="29" customFormat="1" ht="18.75" hidden="1">
      <c r="A89" s="124" t="s">
        <v>1502</v>
      </c>
      <c r="B89" s="989" t="s">
        <v>134</v>
      </c>
      <c r="C89" s="997"/>
      <c r="D89" s="997"/>
      <c r="E89" s="997"/>
      <c r="F89" s="997"/>
      <c r="G89" s="998"/>
      <c r="H89" s="99">
        <f>SUM(D90:D97)</f>
        <v>0</v>
      </c>
      <c r="I89" s="99">
        <f>COUNT(D90:D97)*2</f>
        <v>0</v>
      </c>
    </row>
    <row r="90" spans="1:9" s="29" customFormat="1" ht="31.5" hidden="1">
      <c r="A90" s="27" t="s">
        <v>314</v>
      </c>
      <c r="B90" s="569" t="s">
        <v>315</v>
      </c>
      <c r="C90" s="26"/>
      <c r="D90" s="619"/>
      <c r="E90" s="28"/>
      <c r="F90" s="26"/>
      <c r="G90" s="26"/>
      <c r="H90" s="99"/>
      <c r="I90" s="99"/>
    </row>
    <row r="91" spans="1:9" s="29" customFormat="1" ht="31.5" hidden="1">
      <c r="A91" s="27" t="s">
        <v>316</v>
      </c>
      <c r="B91" s="569" t="s">
        <v>317</v>
      </c>
      <c r="C91" s="26"/>
      <c r="D91" s="619"/>
      <c r="E91" s="28"/>
      <c r="F91" s="26"/>
      <c r="G91" s="26"/>
      <c r="H91" s="99"/>
      <c r="I91" s="99"/>
    </row>
    <row r="92" spans="1:9" s="29" customFormat="1" ht="31.5" hidden="1">
      <c r="A92" s="27" t="s">
        <v>1504</v>
      </c>
      <c r="B92" s="569" t="s">
        <v>319</v>
      </c>
      <c r="C92" s="26"/>
      <c r="D92" s="619"/>
      <c r="E92" s="28"/>
      <c r="F92" s="26"/>
      <c r="G92" s="26"/>
      <c r="H92" s="99"/>
      <c r="I92" s="99"/>
    </row>
    <row r="93" spans="1:9" s="29" customFormat="1" ht="31.5" hidden="1">
      <c r="A93" s="27" t="s">
        <v>321</v>
      </c>
      <c r="B93" s="569" t="s">
        <v>322</v>
      </c>
      <c r="C93" s="26"/>
      <c r="D93" s="619"/>
      <c r="E93" s="28"/>
      <c r="F93" s="26"/>
      <c r="G93" s="26"/>
      <c r="H93" s="99"/>
      <c r="I93" s="99"/>
    </row>
    <row r="94" spans="1:9" s="29" customFormat="1" ht="31.5" hidden="1">
      <c r="A94" s="27" t="s">
        <v>323</v>
      </c>
      <c r="B94" s="569" t="s">
        <v>324</v>
      </c>
      <c r="C94" s="26"/>
      <c r="D94" s="619"/>
      <c r="E94" s="28"/>
      <c r="F94" s="26"/>
      <c r="G94" s="26"/>
      <c r="H94" s="99"/>
      <c r="I94" s="99"/>
    </row>
    <row r="95" spans="1:9" s="29" customFormat="1" ht="31.5" hidden="1">
      <c r="A95" s="27" t="s">
        <v>325</v>
      </c>
      <c r="B95" s="569" t="s">
        <v>326</v>
      </c>
      <c r="C95" s="26"/>
      <c r="D95" s="619"/>
      <c r="E95" s="28"/>
      <c r="F95" s="26"/>
      <c r="G95" s="26"/>
      <c r="H95" s="99"/>
      <c r="I95" s="99"/>
    </row>
    <row r="96" spans="1:9" s="29" customFormat="1" ht="31.5" hidden="1">
      <c r="A96" s="27" t="s">
        <v>1505</v>
      </c>
      <c r="B96" s="569" t="s">
        <v>328</v>
      </c>
      <c r="C96" s="26"/>
      <c r="D96" s="619"/>
      <c r="E96" s="28"/>
      <c r="F96" s="26"/>
      <c r="G96" s="26"/>
      <c r="H96" s="99"/>
      <c r="I96" s="99"/>
    </row>
    <row r="97" spans="1:9" s="29" customFormat="1" ht="31.5" hidden="1">
      <c r="A97" s="27" t="s">
        <v>3095</v>
      </c>
      <c r="B97" s="114" t="s">
        <v>3096</v>
      </c>
      <c r="C97" s="26"/>
      <c r="D97" s="619"/>
      <c r="E97" s="28"/>
      <c r="F97" s="26"/>
      <c r="G97" s="327"/>
      <c r="H97" s="99"/>
      <c r="I97" s="99"/>
    </row>
    <row r="98" spans="1:9" s="29" customFormat="1" ht="40.15" hidden="1" customHeight="1">
      <c r="A98" s="124" t="s">
        <v>1506</v>
      </c>
      <c r="B98" s="989" t="s">
        <v>132</v>
      </c>
      <c r="C98" s="997"/>
      <c r="D98" s="997"/>
      <c r="E98" s="997"/>
      <c r="F98" s="997"/>
      <c r="G98" s="998"/>
      <c r="H98" s="99">
        <f>SUM(D99:D100)</f>
        <v>0</v>
      </c>
      <c r="I98" s="99">
        <f>COUNT(D99:D100)*2</f>
        <v>0</v>
      </c>
    </row>
    <row r="99" spans="1:9" ht="63" hidden="1">
      <c r="A99" s="27" t="s">
        <v>1507</v>
      </c>
      <c r="B99" s="569" t="s">
        <v>331</v>
      </c>
      <c r="C99" s="26"/>
      <c r="D99" s="619"/>
      <c r="E99" s="28"/>
      <c r="F99" s="26"/>
      <c r="G99" s="26"/>
      <c r="H99" s="99"/>
      <c r="I99" s="99"/>
    </row>
    <row r="100" spans="1:9" ht="78.75" hidden="1">
      <c r="A100" s="27" t="s">
        <v>334</v>
      </c>
      <c r="B100" s="569" t="s">
        <v>335</v>
      </c>
      <c r="C100" s="26"/>
      <c r="D100" s="619"/>
      <c r="E100" s="28"/>
      <c r="F100" s="26"/>
      <c r="G100" s="26"/>
      <c r="H100" s="99"/>
      <c r="I100" s="99"/>
    </row>
    <row r="101" spans="1:9" ht="21">
      <c r="A101" s="98"/>
      <c r="B101" s="1072" t="s">
        <v>337</v>
      </c>
      <c r="C101" s="1074"/>
      <c r="D101" s="1074"/>
      <c r="E101" s="1074"/>
      <c r="F101" s="1074"/>
      <c r="G101" s="1074"/>
      <c r="H101" s="29">
        <f>H102+H114+H121+H128+H135+H143</f>
        <v>48</v>
      </c>
      <c r="I101" s="29">
        <f>I102+I114+I121+I128+I135+I143</f>
        <v>48</v>
      </c>
    </row>
    <row r="102" spans="1:9" ht="40.15" customHeight="1">
      <c r="A102" s="135" t="s">
        <v>1508</v>
      </c>
      <c r="B102" s="989" t="s">
        <v>130</v>
      </c>
      <c r="C102" s="997"/>
      <c r="D102" s="997"/>
      <c r="E102" s="997"/>
      <c r="F102" s="997"/>
      <c r="G102" s="998"/>
      <c r="H102" s="29">
        <f>SUM(D103:D113)</f>
        <v>12</v>
      </c>
      <c r="I102" s="29">
        <f>COUNT(D103:D113)*2</f>
        <v>12</v>
      </c>
    </row>
    <row r="103" spans="1:9" ht="31.5">
      <c r="A103" s="18" t="s">
        <v>1510</v>
      </c>
      <c r="B103" s="36" t="s">
        <v>339</v>
      </c>
      <c r="C103" s="219" t="s">
        <v>3097</v>
      </c>
      <c r="D103" s="621">
        <v>2</v>
      </c>
      <c r="E103" s="28" t="s">
        <v>341</v>
      </c>
      <c r="F103" s="50" t="s">
        <v>2353</v>
      </c>
      <c r="G103" s="53"/>
    </row>
    <row r="104" spans="1:9" ht="30">
      <c r="A104" s="18"/>
      <c r="B104" s="36"/>
      <c r="C104" s="219" t="s">
        <v>6808</v>
      </c>
      <c r="D104" s="621">
        <v>2</v>
      </c>
      <c r="E104" s="28" t="s">
        <v>341</v>
      </c>
      <c r="F104" s="26"/>
      <c r="G104" s="53"/>
    </row>
    <row r="105" spans="1:9" ht="15.75">
      <c r="A105" s="18"/>
      <c r="B105" s="36"/>
      <c r="C105" s="315" t="s">
        <v>6809</v>
      </c>
      <c r="D105" s="621">
        <v>2</v>
      </c>
      <c r="E105" s="28" t="s">
        <v>341</v>
      </c>
      <c r="F105" s="26"/>
      <c r="G105" s="53"/>
    </row>
    <row r="106" spans="1:9" ht="47.25">
      <c r="A106" s="18" t="s">
        <v>1513</v>
      </c>
      <c r="B106" s="36" t="s">
        <v>347</v>
      </c>
      <c r="C106" s="50" t="s">
        <v>6810</v>
      </c>
      <c r="D106" s="621">
        <v>2</v>
      </c>
      <c r="E106" s="28" t="s">
        <v>341</v>
      </c>
      <c r="F106" s="26"/>
      <c r="G106" s="53"/>
    </row>
    <row r="107" spans="1:9" ht="15.75">
      <c r="A107" s="18"/>
      <c r="B107" s="36"/>
      <c r="C107" s="50" t="s">
        <v>6811</v>
      </c>
      <c r="D107" s="621">
        <v>2</v>
      </c>
      <c r="E107" s="28" t="s">
        <v>341</v>
      </c>
      <c r="F107" s="26"/>
      <c r="G107" s="53"/>
    </row>
    <row r="108" spans="1:9" ht="47.25" hidden="1">
      <c r="A108" s="27" t="s">
        <v>352</v>
      </c>
      <c r="B108" s="36" t="s">
        <v>353</v>
      </c>
      <c r="C108" s="26"/>
      <c r="D108" s="619"/>
      <c r="E108" s="28"/>
      <c r="F108" s="26"/>
      <c r="G108" s="26"/>
      <c r="H108" s="99"/>
      <c r="I108" s="99"/>
    </row>
    <row r="109" spans="1:9" ht="47.25" hidden="1">
      <c r="A109" s="27" t="s">
        <v>1516</v>
      </c>
      <c r="B109" s="36" t="s">
        <v>355</v>
      </c>
      <c r="C109" s="26"/>
      <c r="D109" s="619"/>
      <c r="E109" s="28"/>
      <c r="F109" s="26"/>
      <c r="G109" s="26"/>
      <c r="H109" s="99"/>
      <c r="I109" s="99"/>
    </row>
    <row r="110" spans="1:9" ht="63" hidden="1">
      <c r="A110" s="27" t="s">
        <v>356</v>
      </c>
      <c r="B110" s="36" t="s">
        <v>357</v>
      </c>
      <c r="C110" s="26"/>
      <c r="D110" s="619"/>
      <c r="E110" s="28"/>
      <c r="F110" s="26"/>
      <c r="G110" s="26"/>
      <c r="H110" s="99"/>
      <c r="I110" s="99"/>
    </row>
    <row r="111" spans="1:9" ht="47.25">
      <c r="A111" s="18" t="s">
        <v>1518</v>
      </c>
      <c r="B111" s="36" t="s">
        <v>360</v>
      </c>
      <c r="C111" s="40" t="s">
        <v>361</v>
      </c>
      <c r="D111" s="621">
        <v>2</v>
      </c>
      <c r="E111" s="28" t="s">
        <v>341</v>
      </c>
      <c r="F111" s="26"/>
      <c r="G111" s="53"/>
    </row>
    <row r="112" spans="1:9" ht="47.25" hidden="1">
      <c r="A112" s="27" t="s">
        <v>1520</v>
      </c>
      <c r="B112" s="36" t="s">
        <v>363</v>
      </c>
      <c r="C112" s="26"/>
      <c r="D112" s="619"/>
      <c r="E112" s="28"/>
      <c r="F112" s="26"/>
      <c r="G112" s="26"/>
      <c r="H112" s="99"/>
      <c r="I112" s="99"/>
    </row>
    <row r="113" spans="1:9" ht="47.25" hidden="1">
      <c r="A113" s="27" t="s">
        <v>366</v>
      </c>
      <c r="B113" s="36" t="s">
        <v>367</v>
      </c>
      <c r="C113" s="26"/>
      <c r="D113" s="619"/>
      <c r="E113" s="28"/>
      <c r="F113" s="26"/>
      <c r="G113" s="26"/>
      <c r="H113" s="99"/>
      <c r="I113" s="99"/>
    </row>
    <row r="114" spans="1:9" ht="40.15" customHeight="1">
      <c r="A114" s="135" t="s">
        <v>1521</v>
      </c>
      <c r="B114" s="916" t="s">
        <v>3100</v>
      </c>
      <c r="C114" s="923"/>
      <c r="D114" s="923"/>
      <c r="E114" s="923"/>
      <c r="F114" s="923"/>
      <c r="G114" s="924"/>
      <c r="H114" s="29">
        <f>SUM(D115:D120)</f>
        <v>6</v>
      </c>
      <c r="I114" s="29">
        <f>COUNT(D115:D120)*2</f>
        <v>6</v>
      </c>
    </row>
    <row r="115" spans="1:9" ht="60">
      <c r="A115" s="18" t="s">
        <v>1523</v>
      </c>
      <c r="B115" s="44" t="s">
        <v>371</v>
      </c>
      <c r="C115" s="219" t="s">
        <v>6812</v>
      </c>
      <c r="D115" s="621">
        <v>2</v>
      </c>
      <c r="E115" s="28" t="s">
        <v>660</v>
      </c>
      <c r="F115" s="30" t="s">
        <v>6813</v>
      </c>
      <c r="G115" s="53"/>
    </row>
    <row r="116" spans="1:9" ht="78.75" hidden="1">
      <c r="A116" s="27" t="s">
        <v>382</v>
      </c>
      <c r="B116" s="44" t="s">
        <v>383</v>
      </c>
      <c r="C116" s="26"/>
      <c r="D116" s="619"/>
      <c r="E116" s="28"/>
      <c r="F116" s="26"/>
      <c r="G116" s="26"/>
      <c r="H116" s="99"/>
      <c r="I116" s="99"/>
    </row>
    <row r="117" spans="1:9" ht="63">
      <c r="A117" s="18" t="s">
        <v>1526</v>
      </c>
      <c r="B117" s="225" t="s">
        <v>385</v>
      </c>
      <c r="C117" s="570" t="s">
        <v>3784</v>
      </c>
      <c r="D117" s="621">
        <v>2</v>
      </c>
      <c r="E117" s="28" t="s">
        <v>341</v>
      </c>
      <c r="F117" s="26"/>
      <c r="G117" s="53"/>
    </row>
    <row r="118" spans="1:9" ht="30">
      <c r="A118" s="18"/>
      <c r="B118" s="44"/>
      <c r="C118" s="219" t="s">
        <v>387</v>
      </c>
      <c r="D118" s="621">
        <v>2</v>
      </c>
      <c r="E118" s="28" t="s">
        <v>341</v>
      </c>
      <c r="F118" s="26"/>
      <c r="G118" s="53"/>
    </row>
    <row r="119" spans="1:9" ht="47.25" hidden="1">
      <c r="A119" s="27" t="s">
        <v>1531</v>
      </c>
      <c r="B119" s="44" t="s">
        <v>393</v>
      </c>
      <c r="D119" s="619"/>
      <c r="E119" s="28"/>
      <c r="F119" s="26"/>
      <c r="G119" s="26"/>
      <c r="H119" s="99"/>
      <c r="I119" s="99"/>
    </row>
    <row r="120" spans="1:9" ht="47.25" hidden="1">
      <c r="A120" s="27" t="s">
        <v>394</v>
      </c>
      <c r="B120" s="47" t="s">
        <v>395</v>
      </c>
      <c r="C120" s="26"/>
      <c r="D120" s="619"/>
      <c r="E120" s="28"/>
      <c r="F120" s="26"/>
      <c r="G120" s="26"/>
      <c r="H120" s="99"/>
      <c r="I120" s="99"/>
    </row>
    <row r="121" spans="1:9" ht="40.15" customHeight="1">
      <c r="A121" s="135" t="s">
        <v>1534</v>
      </c>
      <c r="B121" s="989" t="s">
        <v>126</v>
      </c>
      <c r="C121" s="997"/>
      <c r="D121" s="997"/>
      <c r="E121" s="997"/>
      <c r="F121" s="997"/>
      <c r="G121" s="998"/>
      <c r="H121" s="29">
        <f>SUM(D122:D127)</f>
        <v>12</v>
      </c>
      <c r="I121" s="29">
        <f>COUNT(D122:D127)*2</f>
        <v>12</v>
      </c>
    </row>
    <row r="122" spans="1:9" ht="31.5">
      <c r="A122" s="18" t="s">
        <v>1536</v>
      </c>
      <c r="B122" s="44" t="s">
        <v>397</v>
      </c>
      <c r="C122" s="219" t="s">
        <v>6814</v>
      </c>
      <c r="D122" s="621">
        <v>2</v>
      </c>
      <c r="E122" s="28" t="s">
        <v>341</v>
      </c>
      <c r="F122" s="26"/>
      <c r="G122" s="53"/>
    </row>
    <row r="123" spans="1:9" ht="45">
      <c r="A123" s="18"/>
      <c r="B123" s="44"/>
      <c r="C123" s="50" t="s">
        <v>6815</v>
      </c>
      <c r="D123" s="621">
        <v>2</v>
      </c>
      <c r="E123" s="28" t="s">
        <v>341</v>
      </c>
      <c r="F123" s="26"/>
      <c r="G123" s="53"/>
    </row>
    <row r="124" spans="1:9" ht="47.25">
      <c r="A124" s="18" t="s">
        <v>1543</v>
      </c>
      <c r="B124" s="44" t="s">
        <v>401</v>
      </c>
      <c r="C124" s="50" t="s">
        <v>1544</v>
      </c>
      <c r="D124" s="621">
        <v>2</v>
      </c>
      <c r="E124" s="28" t="s">
        <v>208</v>
      </c>
      <c r="G124" s="53"/>
    </row>
    <row r="125" spans="1:9" ht="45">
      <c r="A125" s="18"/>
      <c r="B125" s="44"/>
      <c r="C125" s="567" t="s">
        <v>2374</v>
      </c>
      <c r="D125" s="621">
        <v>2</v>
      </c>
      <c r="E125" s="28" t="s">
        <v>208</v>
      </c>
      <c r="F125" s="567"/>
      <c r="G125" s="53"/>
    </row>
    <row r="126" spans="1:9" ht="63">
      <c r="A126" s="18" t="s">
        <v>1546</v>
      </c>
      <c r="B126" s="44" t="s">
        <v>405</v>
      </c>
      <c r="C126" s="23" t="s">
        <v>406</v>
      </c>
      <c r="D126" s="621">
        <v>2</v>
      </c>
      <c r="E126" s="28" t="s">
        <v>680</v>
      </c>
      <c r="F126" s="26"/>
      <c r="G126" s="53"/>
    </row>
    <row r="127" spans="1:9" ht="78.75">
      <c r="A127" s="18" t="s">
        <v>1557</v>
      </c>
      <c r="B127" s="44" t="s">
        <v>409</v>
      </c>
      <c r="C127" s="30" t="s">
        <v>6816</v>
      </c>
      <c r="D127" s="621">
        <v>2</v>
      </c>
      <c r="E127" s="28" t="s">
        <v>208</v>
      </c>
      <c r="F127" s="26"/>
      <c r="G127" s="53"/>
    </row>
    <row r="128" spans="1:9" ht="40.15" customHeight="1">
      <c r="A128" s="135" t="s">
        <v>1560</v>
      </c>
      <c r="B128" s="989" t="s">
        <v>124</v>
      </c>
      <c r="C128" s="997"/>
      <c r="D128" s="997"/>
      <c r="E128" s="997"/>
      <c r="F128" s="997"/>
      <c r="G128" s="998"/>
      <c r="H128" s="29">
        <f>SUM(D129:D134)</f>
        <v>8</v>
      </c>
      <c r="I128" s="29">
        <f>COUNT(D129:D134)*2</f>
        <v>8</v>
      </c>
    </row>
    <row r="129" spans="1:9" ht="63">
      <c r="A129" s="18" t="s">
        <v>1562</v>
      </c>
      <c r="B129" s="224" t="s">
        <v>412</v>
      </c>
      <c r="C129" s="50" t="s">
        <v>6817</v>
      </c>
      <c r="D129" s="621">
        <v>2</v>
      </c>
      <c r="E129" s="28" t="s">
        <v>255</v>
      </c>
      <c r="F129" s="26"/>
      <c r="G129" s="53"/>
    </row>
    <row r="130" spans="1:9" ht="21.75" customHeight="1">
      <c r="A130" s="18"/>
      <c r="B130" s="224"/>
      <c r="C130" s="50" t="s">
        <v>6818</v>
      </c>
      <c r="D130" s="621">
        <v>2</v>
      </c>
      <c r="E130" s="28" t="s">
        <v>255</v>
      </c>
      <c r="F130" s="26"/>
      <c r="G130" s="53"/>
    </row>
    <row r="131" spans="1:9" ht="47.25" hidden="1">
      <c r="A131" s="27" t="s">
        <v>1566</v>
      </c>
      <c r="B131" s="224" t="s">
        <v>415</v>
      </c>
      <c r="C131" s="26"/>
      <c r="D131" s="619"/>
      <c r="E131" s="28"/>
      <c r="F131" s="26"/>
      <c r="G131" s="26"/>
      <c r="H131" s="99"/>
      <c r="I131" s="99"/>
    </row>
    <row r="132" spans="1:9" ht="31.5" hidden="1">
      <c r="A132" s="27" t="s">
        <v>1567</v>
      </c>
      <c r="B132" s="224" t="s">
        <v>418</v>
      </c>
      <c r="C132" s="26"/>
      <c r="D132" s="619"/>
      <c r="E132" s="28"/>
      <c r="F132" s="26"/>
      <c r="G132" s="26"/>
      <c r="H132" s="99"/>
      <c r="I132" s="99"/>
    </row>
    <row r="133" spans="1:9" ht="64.5" customHeight="1">
      <c r="A133" s="18" t="s">
        <v>1568</v>
      </c>
      <c r="B133" s="224" t="s">
        <v>422</v>
      </c>
      <c r="C133" s="50" t="s">
        <v>6819</v>
      </c>
      <c r="D133" s="621">
        <v>2</v>
      </c>
      <c r="E133" s="28" t="s">
        <v>432</v>
      </c>
      <c r="F133" s="26"/>
      <c r="G133" s="53"/>
    </row>
    <row r="134" spans="1:9" ht="60">
      <c r="A134" s="18" t="s">
        <v>1571</v>
      </c>
      <c r="B134" s="114" t="s">
        <v>427</v>
      </c>
      <c r="C134" s="25" t="s">
        <v>4303</v>
      </c>
      <c r="D134" s="621">
        <v>2</v>
      </c>
      <c r="E134" s="28" t="s">
        <v>341</v>
      </c>
      <c r="F134" s="26"/>
      <c r="G134" s="53"/>
    </row>
    <row r="135" spans="1:9" ht="40.15" customHeight="1">
      <c r="A135" s="135" t="s">
        <v>1572</v>
      </c>
      <c r="B135" s="989" t="s">
        <v>122</v>
      </c>
      <c r="C135" s="997"/>
      <c r="D135" s="997"/>
      <c r="E135" s="997"/>
      <c r="F135" s="997"/>
      <c r="G135" s="998"/>
      <c r="H135" s="29">
        <f>SUM(D136:D142)</f>
        <v>10</v>
      </c>
      <c r="I135" s="29">
        <f>COUNT(D136:D142)*2</f>
        <v>10</v>
      </c>
    </row>
    <row r="136" spans="1:9" ht="63">
      <c r="A136" s="18" t="s">
        <v>429</v>
      </c>
      <c r="B136" s="44" t="s">
        <v>430</v>
      </c>
      <c r="C136" s="570" t="s">
        <v>6820</v>
      </c>
      <c r="D136" s="621">
        <v>2</v>
      </c>
      <c r="E136" s="28" t="s">
        <v>432</v>
      </c>
      <c r="F136" s="26" t="s">
        <v>6821</v>
      </c>
      <c r="G136" s="53"/>
    </row>
    <row r="137" spans="1:9" ht="51" customHeight="1">
      <c r="A137" s="18"/>
      <c r="B137" s="44"/>
      <c r="C137" s="570" t="s">
        <v>6822</v>
      </c>
      <c r="D137" s="621">
        <v>2</v>
      </c>
      <c r="E137" s="28" t="s">
        <v>432</v>
      </c>
      <c r="F137" s="26"/>
      <c r="G137" s="53"/>
    </row>
    <row r="138" spans="1:9" ht="47.25">
      <c r="A138" s="18" t="s">
        <v>1576</v>
      </c>
      <c r="B138" s="44" t="s">
        <v>434</v>
      </c>
      <c r="C138" s="23" t="s">
        <v>2669</v>
      </c>
      <c r="D138" s="621">
        <v>2</v>
      </c>
      <c r="E138" s="28" t="s">
        <v>432</v>
      </c>
      <c r="F138" s="26"/>
      <c r="G138" s="53"/>
    </row>
    <row r="139" spans="1:9" ht="47.25">
      <c r="A139" s="18" t="s">
        <v>1577</v>
      </c>
      <c r="B139" s="44" t="s">
        <v>437</v>
      </c>
      <c r="C139" s="23" t="s">
        <v>438</v>
      </c>
      <c r="D139" s="621">
        <v>2</v>
      </c>
      <c r="E139" s="28" t="s">
        <v>432</v>
      </c>
      <c r="F139" s="26"/>
      <c r="G139" s="53"/>
    </row>
    <row r="140" spans="1:9" ht="63">
      <c r="A140" s="18" t="s">
        <v>1578</v>
      </c>
      <c r="B140" s="44" t="s">
        <v>440</v>
      </c>
      <c r="C140" s="50" t="s">
        <v>6823</v>
      </c>
      <c r="D140" s="621">
        <v>2</v>
      </c>
      <c r="E140" s="28" t="s">
        <v>442</v>
      </c>
      <c r="F140" s="26"/>
      <c r="G140" s="53"/>
    </row>
    <row r="141" spans="1:9" ht="63" hidden="1">
      <c r="A141" s="27" t="s">
        <v>2384</v>
      </c>
      <c r="B141" s="44" t="s">
        <v>444</v>
      </c>
      <c r="C141" s="28"/>
      <c r="D141" s="619"/>
      <c r="E141" s="28"/>
      <c r="F141" s="26"/>
      <c r="G141" s="26"/>
      <c r="H141" s="99"/>
      <c r="I141" s="99"/>
    </row>
    <row r="142" spans="1:9" ht="63" hidden="1">
      <c r="A142" s="27" t="s">
        <v>445</v>
      </c>
      <c r="B142" s="160" t="s">
        <v>446</v>
      </c>
      <c r="C142" s="26"/>
      <c r="D142" s="619"/>
      <c r="E142" s="28"/>
      <c r="F142" s="26"/>
      <c r="G142" s="26"/>
      <c r="H142" s="99"/>
      <c r="I142" s="99"/>
    </row>
    <row r="143" spans="1:9" hidden="1">
      <c r="A143" s="27" t="s">
        <v>3117</v>
      </c>
      <c r="B143" s="916" t="s">
        <v>3118</v>
      </c>
      <c r="C143" s="929"/>
      <c r="D143" s="929"/>
      <c r="E143" s="929"/>
      <c r="F143" s="929"/>
      <c r="G143" s="929"/>
      <c r="H143" s="99">
        <f>SUM(D144:D154)</f>
        <v>0</v>
      </c>
      <c r="I143" s="99">
        <f>COUNT(D144:D154)*2</f>
        <v>0</v>
      </c>
    </row>
    <row r="144" spans="1:9" ht="45" hidden="1">
      <c r="A144" s="27" t="s">
        <v>3119</v>
      </c>
      <c r="B144" s="50" t="s">
        <v>3120</v>
      </c>
      <c r="C144" s="556"/>
      <c r="D144" s="545"/>
      <c r="E144" s="556"/>
      <c r="F144" s="556"/>
      <c r="G144" s="556"/>
      <c r="H144" s="99"/>
      <c r="I144" s="99"/>
    </row>
    <row r="145" spans="1:9" ht="30" hidden="1">
      <c r="A145" s="27" t="s">
        <v>3121</v>
      </c>
      <c r="B145" s="50" t="s">
        <v>3122</v>
      </c>
      <c r="C145" s="556"/>
      <c r="D145" s="545"/>
      <c r="E145" s="556"/>
      <c r="F145" s="556"/>
      <c r="G145" s="556"/>
      <c r="H145" s="99"/>
      <c r="I145" s="99"/>
    </row>
    <row r="146" spans="1:9" ht="60" hidden="1">
      <c r="A146" s="27" t="s">
        <v>3123</v>
      </c>
      <c r="B146" s="50" t="s">
        <v>3124</v>
      </c>
      <c r="C146" s="556"/>
      <c r="D146" s="545"/>
      <c r="E146" s="556"/>
      <c r="F146" s="556"/>
      <c r="G146" s="556"/>
      <c r="H146" s="99"/>
      <c r="I146" s="99"/>
    </row>
    <row r="147" spans="1:9" ht="105" hidden="1">
      <c r="A147" s="27" t="s">
        <v>3125</v>
      </c>
      <c r="B147" s="50" t="s">
        <v>3126</v>
      </c>
      <c r="C147" s="556"/>
      <c r="D147" s="545"/>
      <c r="E147" s="556"/>
      <c r="F147" s="556"/>
      <c r="G147" s="556"/>
      <c r="H147" s="99"/>
      <c r="I147" s="99"/>
    </row>
    <row r="148" spans="1:9" ht="75" hidden="1">
      <c r="A148" s="27" t="s">
        <v>3127</v>
      </c>
      <c r="B148" s="50" t="s">
        <v>3128</v>
      </c>
      <c r="C148" s="556"/>
      <c r="D148" s="545"/>
      <c r="E148" s="556"/>
      <c r="F148" s="556"/>
      <c r="G148" s="556"/>
      <c r="H148" s="99"/>
      <c r="I148" s="99"/>
    </row>
    <row r="149" spans="1:9" ht="30" hidden="1">
      <c r="A149" s="27" t="s">
        <v>3129</v>
      </c>
      <c r="B149" s="50" t="s">
        <v>3130</v>
      </c>
      <c r="C149" s="556"/>
      <c r="D149" s="545"/>
      <c r="E149" s="556"/>
      <c r="F149" s="556"/>
      <c r="G149" s="556"/>
      <c r="H149" s="99"/>
      <c r="I149" s="99"/>
    </row>
    <row r="150" spans="1:9" ht="75" hidden="1">
      <c r="A150" s="27" t="s">
        <v>3131</v>
      </c>
      <c r="B150" s="50" t="s">
        <v>3132</v>
      </c>
      <c r="C150" s="556"/>
      <c r="D150" s="545"/>
      <c r="E150" s="556"/>
      <c r="F150" s="556"/>
      <c r="G150" s="556"/>
      <c r="H150" s="99"/>
      <c r="I150" s="99"/>
    </row>
    <row r="151" spans="1:9" ht="75" hidden="1">
      <c r="A151" s="27" t="s">
        <v>3133</v>
      </c>
      <c r="B151" s="50" t="s">
        <v>3134</v>
      </c>
      <c r="C151" s="556"/>
      <c r="D151" s="545"/>
      <c r="E151" s="556"/>
      <c r="F151" s="556"/>
      <c r="G151" s="556"/>
      <c r="H151" s="99"/>
      <c r="I151" s="99"/>
    </row>
    <row r="152" spans="1:9" ht="45" hidden="1">
      <c r="A152" s="27" t="s">
        <v>3135</v>
      </c>
      <c r="B152" s="50" t="s">
        <v>3136</v>
      </c>
      <c r="C152" s="556"/>
      <c r="D152" s="545"/>
      <c r="E152" s="556"/>
      <c r="F152" s="556"/>
      <c r="G152" s="556"/>
      <c r="H152" s="99"/>
      <c r="I152" s="99"/>
    </row>
    <row r="153" spans="1:9" ht="75" hidden="1">
      <c r="A153" s="27" t="s">
        <v>3137</v>
      </c>
      <c r="B153" s="50" t="s">
        <v>3138</v>
      </c>
      <c r="C153" s="556"/>
      <c r="D153" s="545"/>
      <c r="E153" s="556"/>
      <c r="F153" s="556"/>
      <c r="G153" s="556"/>
      <c r="H153" s="99"/>
      <c r="I153" s="99"/>
    </row>
    <row r="154" spans="1:9" ht="45" hidden="1">
      <c r="A154" s="27" t="s">
        <v>3139</v>
      </c>
      <c r="B154" s="50" t="s">
        <v>3140</v>
      </c>
      <c r="C154" s="556"/>
      <c r="D154" s="545"/>
      <c r="E154" s="556"/>
      <c r="F154" s="556"/>
      <c r="G154" s="556"/>
      <c r="H154" s="99"/>
      <c r="I154" s="99"/>
    </row>
    <row r="155" spans="1:9" ht="21">
      <c r="A155" s="98"/>
      <c r="B155" s="1072" t="s">
        <v>447</v>
      </c>
      <c r="C155" s="1074"/>
      <c r="D155" s="1074"/>
      <c r="E155" s="1074"/>
      <c r="F155" s="1074"/>
      <c r="G155" s="1074"/>
      <c r="H155" s="29">
        <f>H156+H181+H188+H194+H207+H223+H243</f>
        <v>182</v>
      </c>
      <c r="I155" s="29">
        <f>I156+I181+I188+I194+I207+I223+I243</f>
        <v>182</v>
      </c>
    </row>
    <row r="156" spans="1:9" ht="40.15" customHeight="1">
      <c r="A156" s="117" t="s">
        <v>1579</v>
      </c>
      <c r="B156" s="989" t="s">
        <v>120</v>
      </c>
      <c r="C156" s="997"/>
      <c r="D156" s="997"/>
      <c r="E156" s="997"/>
      <c r="F156" s="997"/>
      <c r="G156" s="998"/>
      <c r="H156" s="29">
        <f>SUM(D157:D180)</f>
        <v>48</v>
      </c>
      <c r="I156" s="29">
        <f>COUNT(D157:D180)*2</f>
        <v>48</v>
      </c>
    </row>
    <row r="157" spans="1:9" ht="47.25">
      <c r="A157" s="18" t="s">
        <v>1580</v>
      </c>
      <c r="B157" s="330" t="s">
        <v>449</v>
      </c>
      <c r="C157" s="25" t="s">
        <v>3141</v>
      </c>
      <c r="D157" s="621">
        <v>2</v>
      </c>
      <c r="E157" s="28" t="s">
        <v>341</v>
      </c>
      <c r="F157" s="26"/>
      <c r="G157" s="53"/>
    </row>
    <row r="158" spans="1:9" ht="47.25" customHeight="1">
      <c r="A158" s="18"/>
      <c r="B158" s="330"/>
      <c r="C158" s="25" t="s">
        <v>6824</v>
      </c>
      <c r="D158" s="621">
        <v>2</v>
      </c>
      <c r="E158" s="28" t="s">
        <v>341</v>
      </c>
      <c r="F158" s="30" t="s">
        <v>6825</v>
      </c>
      <c r="G158" s="53"/>
    </row>
    <row r="159" spans="1:9" s="29" customFormat="1" ht="30">
      <c r="A159" s="18"/>
      <c r="B159" s="330"/>
      <c r="C159" s="25" t="s">
        <v>6826</v>
      </c>
      <c r="D159" s="621">
        <v>2</v>
      </c>
      <c r="E159" s="28" t="s">
        <v>341</v>
      </c>
      <c r="F159" s="26" t="s">
        <v>6827</v>
      </c>
      <c r="G159" s="53"/>
    </row>
    <row r="160" spans="1:9" s="29" customFormat="1" ht="30">
      <c r="A160" s="18"/>
      <c r="B160" s="330"/>
      <c r="C160" s="25" t="s">
        <v>6828</v>
      </c>
      <c r="D160" s="621">
        <v>2</v>
      </c>
      <c r="E160" s="28" t="s">
        <v>341</v>
      </c>
      <c r="F160" s="26" t="s">
        <v>6829</v>
      </c>
      <c r="G160" s="53"/>
    </row>
    <row r="161" spans="1:7" s="29" customFormat="1" ht="15.75">
      <c r="A161" s="18"/>
      <c r="B161" s="330"/>
      <c r="C161" s="50" t="s">
        <v>6830</v>
      </c>
      <c r="D161" s="621">
        <v>2</v>
      </c>
      <c r="E161" s="28" t="s">
        <v>341</v>
      </c>
      <c r="F161" s="26"/>
      <c r="G161" s="53"/>
    </row>
    <row r="162" spans="1:7" s="29" customFormat="1" ht="31.5">
      <c r="A162" s="18" t="s">
        <v>1583</v>
      </c>
      <c r="B162" s="54" t="s">
        <v>454</v>
      </c>
      <c r="C162" s="50" t="s">
        <v>6831</v>
      </c>
      <c r="D162" s="621">
        <v>2</v>
      </c>
      <c r="E162" s="28" t="s">
        <v>341</v>
      </c>
      <c r="F162" s="26"/>
      <c r="G162" s="53"/>
    </row>
    <row r="163" spans="1:7" s="29" customFormat="1" ht="27" customHeight="1">
      <c r="A163" s="18"/>
      <c r="B163" s="54"/>
      <c r="C163" s="384" t="s">
        <v>6832</v>
      </c>
      <c r="D163" s="621">
        <v>2</v>
      </c>
      <c r="E163" s="28" t="s">
        <v>341</v>
      </c>
      <c r="F163" s="7"/>
      <c r="G163" s="53"/>
    </row>
    <row r="164" spans="1:7" s="29" customFormat="1" ht="37.5" customHeight="1">
      <c r="A164" s="18"/>
      <c r="B164" s="54"/>
      <c r="C164" s="30" t="s">
        <v>6833</v>
      </c>
      <c r="D164" s="621">
        <v>2</v>
      </c>
      <c r="E164" s="28" t="s">
        <v>341</v>
      </c>
      <c r="F164" s="26"/>
      <c r="G164" s="53"/>
    </row>
    <row r="165" spans="1:7" s="29" customFormat="1" ht="47.25">
      <c r="A165" s="18" t="s">
        <v>1587</v>
      </c>
      <c r="B165" s="330" t="s">
        <v>459</v>
      </c>
      <c r="C165" s="50" t="s">
        <v>3803</v>
      </c>
      <c r="D165" s="621">
        <v>2</v>
      </c>
      <c r="E165" s="28" t="s">
        <v>341</v>
      </c>
      <c r="F165" s="26"/>
      <c r="G165" s="53"/>
    </row>
    <row r="166" spans="1:7" s="29" customFormat="1" ht="15.75">
      <c r="A166" s="18"/>
      <c r="B166" s="330"/>
      <c r="C166" s="50" t="s">
        <v>3145</v>
      </c>
      <c r="D166" s="621">
        <v>2</v>
      </c>
      <c r="E166" s="28" t="s">
        <v>341</v>
      </c>
      <c r="F166" s="26"/>
      <c r="G166" s="53"/>
    </row>
    <row r="167" spans="1:7" s="29" customFormat="1" ht="15.75">
      <c r="A167" s="18"/>
      <c r="B167" s="330"/>
      <c r="C167" s="50" t="s">
        <v>3147</v>
      </c>
      <c r="D167" s="621">
        <v>2</v>
      </c>
      <c r="E167" s="28" t="s">
        <v>341</v>
      </c>
      <c r="F167" s="26"/>
      <c r="G167" s="53"/>
    </row>
    <row r="168" spans="1:7" s="29" customFormat="1" ht="15.75">
      <c r="A168" s="18"/>
      <c r="B168" s="330"/>
      <c r="C168" s="50" t="s">
        <v>3149</v>
      </c>
      <c r="D168" s="621">
        <v>2</v>
      </c>
      <c r="E168" s="28" t="s">
        <v>341</v>
      </c>
      <c r="F168" s="26"/>
      <c r="G168" s="53"/>
    </row>
    <row r="169" spans="1:7" s="29" customFormat="1" ht="34.5" customHeight="1">
      <c r="A169" s="18"/>
      <c r="B169" s="330"/>
      <c r="C169" s="50" t="s">
        <v>3151</v>
      </c>
      <c r="D169" s="621">
        <v>2</v>
      </c>
      <c r="E169" s="28" t="s">
        <v>341</v>
      </c>
      <c r="F169" s="26"/>
      <c r="G169" s="53"/>
    </row>
    <row r="170" spans="1:7" s="29" customFormat="1" ht="29.25" customHeight="1">
      <c r="A170" s="18"/>
      <c r="B170" s="330"/>
      <c r="C170" s="50" t="s">
        <v>3804</v>
      </c>
      <c r="D170" s="621">
        <v>2</v>
      </c>
      <c r="E170" s="28" t="s">
        <v>341</v>
      </c>
      <c r="F170" s="26"/>
      <c r="G170" s="53"/>
    </row>
    <row r="171" spans="1:7" s="29" customFormat="1" ht="30">
      <c r="A171" s="18"/>
      <c r="B171" s="330"/>
      <c r="C171" s="384" t="s">
        <v>3805</v>
      </c>
      <c r="D171" s="621">
        <v>2</v>
      </c>
      <c r="E171" s="28" t="s">
        <v>341</v>
      </c>
      <c r="F171" s="26"/>
      <c r="G171" s="53"/>
    </row>
    <row r="172" spans="1:7" s="29" customFormat="1" ht="27.75" customHeight="1">
      <c r="A172" s="18"/>
      <c r="B172" s="330"/>
      <c r="C172" s="50" t="s">
        <v>3806</v>
      </c>
      <c r="D172" s="621">
        <v>2</v>
      </c>
      <c r="E172" s="28" t="s">
        <v>341</v>
      </c>
      <c r="F172" s="26"/>
      <c r="G172" s="53"/>
    </row>
    <row r="173" spans="1:7" s="29" customFormat="1" ht="29.25" customHeight="1">
      <c r="A173" s="18"/>
      <c r="B173" s="330"/>
      <c r="C173" s="50" t="s">
        <v>6834</v>
      </c>
      <c r="D173" s="621">
        <v>2</v>
      </c>
      <c r="E173" s="28" t="s">
        <v>341</v>
      </c>
      <c r="F173" s="26"/>
      <c r="G173" s="53"/>
    </row>
    <row r="174" spans="1:7" s="29" customFormat="1" ht="32.25" customHeight="1">
      <c r="A174" s="18"/>
      <c r="B174" s="330"/>
      <c r="C174" s="50" t="s">
        <v>3807</v>
      </c>
      <c r="D174" s="621">
        <v>2</v>
      </c>
      <c r="E174" s="28" t="s">
        <v>341</v>
      </c>
      <c r="F174" s="26"/>
      <c r="G174" s="53"/>
    </row>
    <row r="175" spans="1:7" ht="27.75" customHeight="1">
      <c r="A175" s="18"/>
      <c r="B175" s="330"/>
      <c r="C175" s="50" t="s">
        <v>3808</v>
      </c>
      <c r="D175" s="621">
        <v>2</v>
      </c>
      <c r="E175" s="28" t="s">
        <v>341</v>
      </c>
      <c r="F175" s="26"/>
      <c r="G175" s="53"/>
    </row>
    <row r="176" spans="1:7" ht="21.75" customHeight="1">
      <c r="A176" s="18"/>
      <c r="B176" s="330"/>
      <c r="C176" s="50" t="s">
        <v>3161</v>
      </c>
      <c r="D176" s="621">
        <v>2</v>
      </c>
      <c r="E176" s="28" t="s">
        <v>341</v>
      </c>
      <c r="F176" s="26"/>
      <c r="G176" s="53"/>
    </row>
    <row r="177" spans="1:9" ht="63">
      <c r="A177" s="18" t="s">
        <v>1602</v>
      </c>
      <c r="B177" s="330" t="s">
        <v>477</v>
      </c>
      <c r="C177" s="30" t="s">
        <v>3162</v>
      </c>
      <c r="D177" s="621">
        <v>2</v>
      </c>
      <c r="E177" s="28" t="s">
        <v>341</v>
      </c>
      <c r="F177" s="26" t="s">
        <v>6835</v>
      </c>
      <c r="G177" s="53"/>
    </row>
    <row r="178" spans="1:9" ht="47.25">
      <c r="A178" s="18" t="s">
        <v>1605</v>
      </c>
      <c r="B178" s="330" t="s">
        <v>481</v>
      </c>
      <c r="C178" s="50" t="s">
        <v>1606</v>
      </c>
      <c r="D178" s="621">
        <v>2</v>
      </c>
      <c r="E178" s="28" t="s">
        <v>341</v>
      </c>
      <c r="F178" s="26"/>
      <c r="G178" s="53"/>
    </row>
    <row r="179" spans="1:9" ht="43.5" customHeight="1">
      <c r="A179" s="18" t="s">
        <v>1608</v>
      </c>
      <c r="B179" s="330" t="s">
        <v>485</v>
      </c>
      <c r="C179" s="50" t="s">
        <v>3165</v>
      </c>
      <c r="D179" s="621">
        <v>2</v>
      </c>
      <c r="E179" s="28" t="s">
        <v>341</v>
      </c>
      <c r="F179" s="30" t="s">
        <v>6836</v>
      </c>
      <c r="G179" s="53"/>
    </row>
    <row r="180" spans="1:9" ht="78.75">
      <c r="A180" s="18" t="s">
        <v>1611</v>
      </c>
      <c r="B180" s="571" t="s">
        <v>490</v>
      </c>
      <c r="C180" s="50" t="s">
        <v>3167</v>
      </c>
      <c r="D180" s="621">
        <v>2</v>
      </c>
      <c r="E180" s="28" t="s">
        <v>341</v>
      </c>
      <c r="F180" s="50" t="s">
        <v>6837</v>
      </c>
      <c r="G180" s="53"/>
    </row>
    <row r="181" spans="1:9" ht="40.15" customHeight="1">
      <c r="A181" s="117" t="s">
        <v>1616</v>
      </c>
      <c r="B181" s="989" t="s">
        <v>118</v>
      </c>
      <c r="C181" s="997"/>
      <c r="D181" s="997"/>
      <c r="E181" s="997"/>
      <c r="F181" s="997"/>
      <c r="G181" s="998"/>
      <c r="H181" s="29">
        <f>SUM(D182:D187)</f>
        <v>10</v>
      </c>
      <c r="I181" s="29">
        <f>COUNT(D182:D187)*2</f>
        <v>10</v>
      </c>
    </row>
    <row r="182" spans="1:9" ht="75">
      <c r="A182" s="18" t="s">
        <v>497</v>
      </c>
      <c r="B182" s="298" t="s">
        <v>498</v>
      </c>
      <c r="C182" s="23" t="s">
        <v>499</v>
      </c>
      <c r="D182" s="641">
        <v>2</v>
      </c>
      <c r="E182" s="28" t="s">
        <v>341</v>
      </c>
      <c r="F182" s="23" t="s">
        <v>500</v>
      </c>
      <c r="G182" s="53"/>
    </row>
    <row r="183" spans="1:9" ht="63" hidden="1">
      <c r="A183" s="27" t="s">
        <v>501</v>
      </c>
      <c r="B183" s="54" t="s">
        <v>502</v>
      </c>
      <c r="C183" s="26"/>
      <c r="D183" s="619"/>
      <c r="E183" s="28"/>
      <c r="F183" s="26"/>
      <c r="G183" s="26"/>
      <c r="H183" s="99"/>
      <c r="I183" s="99"/>
    </row>
    <row r="184" spans="1:9" ht="52.5" customHeight="1">
      <c r="A184" s="18" t="s">
        <v>1618</v>
      </c>
      <c r="B184" s="54" t="s">
        <v>504</v>
      </c>
      <c r="C184" s="219" t="s">
        <v>3169</v>
      </c>
      <c r="D184" s="641">
        <v>2</v>
      </c>
      <c r="E184" s="28" t="s">
        <v>341</v>
      </c>
      <c r="F184" s="50"/>
      <c r="G184" s="53"/>
    </row>
    <row r="185" spans="1:9" ht="47.25" customHeight="1">
      <c r="A185" s="18" t="s">
        <v>1621</v>
      </c>
      <c r="B185" s="291" t="s">
        <v>507</v>
      </c>
      <c r="C185" s="229" t="s">
        <v>3813</v>
      </c>
      <c r="D185" s="641">
        <v>2</v>
      </c>
      <c r="E185" s="28" t="s">
        <v>341</v>
      </c>
      <c r="F185" s="26"/>
      <c r="G185" s="53"/>
    </row>
    <row r="186" spans="1:9" ht="36" customHeight="1">
      <c r="A186" s="18"/>
      <c r="B186" s="291"/>
      <c r="C186" s="229" t="s">
        <v>3814</v>
      </c>
      <c r="D186" s="641">
        <v>2</v>
      </c>
      <c r="E186" s="28" t="s">
        <v>341</v>
      </c>
      <c r="F186" s="26"/>
      <c r="G186" s="53"/>
    </row>
    <row r="187" spans="1:9" ht="36" customHeight="1">
      <c r="A187" s="18"/>
      <c r="B187" s="160"/>
      <c r="C187" s="229" t="s">
        <v>2907</v>
      </c>
      <c r="D187" s="641">
        <v>2</v>
      </c>
      <c r="E187" s="28" t="s">
        <v>341</v>
      </c>
      <c r="F187" s="26"/>
      <c r="G187" s="53"/>
    </row>
    <row r="188" spans="1:9" ht="40.15" customHeight="1">
      <c r="A188" s="117" t="s">
        <v>1624</v>
      </c>
      <c r="B188" s="989" t="s">
        <v>116</v>
      </c>
      <c r="C188" s="997"/>
      <c r="D188" s="997"/>
      <c r="E188" s="997"/>
      <c r="F188" s="997"/>
      <c r="G188" s="998"/>
      <c r="H188" s="29">
        <f>SUM(D189:D193)</f>
        <v>10</v>
      </c>
      <c r="I188" s="29">
        <f>COUNT(D189:D193)*2</f>
        <v>10</v>
      </c>
    </row>
    <row r="189" spans="1:9" ht="45">
      <c r="A189" s="18" t="s">
        <v>1625</v>
      </c>
      <c r="B189" s="298" t="s">
        <v>511</v>
      </c>
      <c r="C189" s="572" t="s">
        <v>3176</v>
      </c>
      <c r="D189" s="621">
        <v>2</v>
      </c>
      <c r="E189" s="28" t="s">
        <v>379</v>
      </c>
      <c r="F189" s="26"/>
      <c r="G189" s="53"/>
    </row>
    <row r="190" spans="1:9" ht="45">
      <c r="A190" s="18"/>
      <c r="B190" s="332"/>
      <c r="C190" s="572" t="s">
        <v>513</v>
      </c>
      <c r="D190" s="621">
        <v>2</v>
      </c>
      <c r="E190" s="28" t="s">
        <v>341</v>
      </c>
      <c r="F190" s="26"/>
      <c r="G190" s="53"/>
    </row>
    <row r="191" spans="1:9" ht="45">
      <c r="A191" s="18" t="s">
        <v>1627</v>
      </c>
      <c r="B191" s="332" t="s">
        <v>515</v>
      </c>
      <c r="C191" s="572" t="s">
        <v>6838</v>
      </c>
      <c r="D191" s="621">
        <v>2</v>
      </c>
      <c r="E191" s="28" t="s">
        <v>341</v>
      </c>
      <c r="F191" s="26"/>
      <c r="G191" s="53"/>
    </row>
    <row r="192" spans="1:9" ht="75">
      <c r="A192" s="18"/>
      <c r="B192" s="332"/>
      <c r="C192" s="572" t="s">
        <v>517</v>
      </c>
      <c r="D192" s="621">
        <v>2</v>
      </c>
      <c r="E192" s="28" t="s">
        <v>377</v>
      </c>
      <c r="F192" s="26"/>
      <c r="G192" s="53"/>
    </row>
    <row r="193" spans="1:9" ht="78.75">
      <c r="A193" s="18" t="s">
        <v>1630</v>
      </c>
      <c r="B193" s="298" t="s">
        <v>519</v>
      </c>
      <c r="C193" s="23" t="s">
        <v>2913</v>
      </c>
      <c r="D193" s="621">
        <v>2</v>
      </c>
      <c r="E193" s="28" t="s">
        <v>255</v>
      </c>
      <c r="F193" s="26"/>
      <c r="G193" s="53"/>
    </row>
    <row r="194" spans="1:9" ht="40.15" customHeight="1">
      <c r="A194" s="117" t="s">
        <v>1632</v>
      </c>
      <c r="B194" s="989" t="s">
        <v>114</v>
      </c>
      <c r="C194" s="997"/>
      <c r="D194" s="997"/>
      <c r="E194" s="997"/>
      <c r="F194" s="997"/>
      <c r="G194" s="998"/>
      <c r="H194" s="29">
        <f>SUM(D195:D206)</f>
        <v>22</v>
      </c>
      <c r="I194" s="29">
        <f>COUNT(D195:D206)*2</f>
        <v>22</v>
      </c>
    </row>
    <row r="195" spans="1:9" ht="47.25">
      <c r="A195" s="18" t="s">
        <v>1633</v>
      </c>
      <c r="B195" s="227" t="s">
        <v>522</v>
      </c>
      <c r="C195" s="50" t="s">
        <v>6839</v>
      </c>
      <c r="D195" s="621">
        <v>2</v>
      </c>
      <c r="E195" s="22" t="s">
        <v>377</v>
      </c>
      <c r="F195" s="26" t="s">
        <v>6840</v>
      </c>
      <c r="G195" s="53"/>
    </row>
    <row r="196" spans="1:9" ht="35.25" customHeight="1">
      <c r="A196" s="18"/>
      <c r="B196" s="227"/>
      <c r="C196" s="50" t="s">
        <v>6841</v>
      </c>
      <c r="D196" s="621">
        <v>2</v>
      </c>
      <c r="E196" s="22" t="s">
        <v>377</v>
      </c>
      <c r="F196" s="26" t="s">
        <v>6840</v>
      </c>
      <c r="G196" s="53"/>
    </row>
    <row r="197" spans="1:9" ht="30">
      <c r="A197" s="18"/>
      <c r="B197" s="227"/>
      <c r="C197" s="50" t="s">
        <v>5737</v>
      </c>
      <c r="D197" s="621">
        <v>2</v>
      </c>
      <c r="E197" s="22" t="s">
        <v>377</v>
      </c>
      <c r="F197" s="26" t="s">
        <v>6840</v>
      </c>
      <c r="G197" s="53"/>
    </row>
    <row r="198" spans="1:9" ht="30">
      <c r="A198" s="18"/>
      <c r="B198" s="227"/>
      <c r="C198" s="50" t="s">
        <v>6842</v>
      </c>
      <c r="D198" s="621">
        <v>2</v>
      </c>
      <c r="E198" s="22" t="s">
        <v>377</v>
      </c>
      <c r="F198" s="26" t="s">
        <v>6840</v>
      </c>
      <c r="G198" s="53"/>
    </row>
    <row r="199" spans="1:9" ht="15.75">
      <c r="A199" s="18"/>
      <c r="B199" s="227"/>
      <c r="C199" s="50" t="s">
        <v>6843</v>
      </c>
      <c r="D199" s="621">
        <v>2</v>
      </c>
      <c r="E199" s="22" t="s">
        <v>377</v>
      </c>
      <c r="F199" s="26" t="s">
        <v>6840</v>
      </c>
      <c r="G199" s="53"/>
    </row>
    <row r="200" spans="1:9" ht="15.75">
      <c r="A200" s="18"/>
      <c r="B200" s="227"/>
      <c r="C200" s="50" t="s">
        <v>3181</v>
      </c>
      <c r="D200" s="621">
        <v>2</v>
      </c>
      <c r="E200" s="22" t="s">
        <v>377</v>
      </c>
      <c r="F200" s="26" t="s">
        <v>6840</v>
      </c>
      <c r="G200" s="53"/>
    </row>
    <row r="201" spans="1:9" ht="47.25" hidden="1">
      <c r="A201" s="27" t="s">
        <v>1638</v>
      </c>
      <c r="B201" s="227" t="s">
        <v>526</v>
      </c>
      <c r="C201" s="26"/>
      <c r="D201" s="619"/>
      <c r="E201" s="28"/>
      <c r="F201" s="26"/>
      <c r="G201" s="26"/>
      <c r="H201" s="99"/>
      <c r="I201" s="99"/>
    </row>
    <row r="202" spans="1:9" ht="47.25">
      <c r="A202" s="18" t="s">
        <v>1641</v>
      </c>
      <c r="B202" s="227" t="s">
        <v>529</v>
      </c>
      <c r="C202" s="50" t="s">
        <v>530</v>
      </c>
      <c r="D202" s="621">
        <v>2</v>
      </c>
      <c r="E202" s="28" t="s">
        <v>531</v>
      </c>
      <c r="F202" s="30" t="s">
        <v>3183</v>
      </c>
      <c r="G202" s="53"/>
    </row>
    <row r="203" spans="1:9" ht="47.25">
      <c r="A203" s="18" t="s">
        <v>1644</v>
      </c>
      <c r="B203" s="227" t="s">
        <v>534</v>
      </c>
      <c r="C203" s="50" t="s">
        <v>3184</v>
      </c>
      <c r="D203" s="621">
        <v>2</v>
      </c>
      <c r="E203" s="28" t="s">
        <v>379</v>
      </c>
      <c r="F203" s="26"/>
      <c r="G203" s="53"/>
    </row>
    <row r="204" spans="1:9" ht="31.5">
      <c r="A204" s="18" t="s">
        <v>1645</v>
      </c>
      <c r="B204" s="227" t="s">
        <v>537</v>
      </c>
      <c r="C204" s="50" t="s">
        <v>3820</v>
      </c>
      <c r="D204" s="621">
        <v>2</v>
      </c>
      <c r="E204" s="28" t="s">
        <v>255</v>
      </c>
      <c r="F204" s="26"/>
      <c r="G204" s="53"/>
    </row>
    <row r="205" spans="1:9" ht="15.75">
      <c r="A205" s="18"/>
      <c r="B205" s="227"/>
      <c r="C205" s="573" t="s">
        <v>6844</v>
      </c>
      <c r="D205" s="621">
        <v>2</v>
      </c>
      <c r="E205" s="28" t="s">
        <v>255</v>
      </c>
      <c r="F205" s="26"/>
      <c r="G205" s="53"/>
    </row>
    <row r="206" spans="1:9" ht="15.75">
      <c r="A206" s="18"/>
      <c r="B206" s="227"/>
      <c r="C206" s="573" t="s">
        <v>3821</v>
      </c>
      <c r="D206" s="621">
        <v>2</v>
      </c>
      <c r="E206" s="28" t="s">
        <v>255</v>
      </c>
      <c r="F206" s="26"/>
      <c r="G206" s="53"/>
    </row>
    <row r="207" spans="1:9" ht="40.15" customHeight="1">
      <c r="A207" s="117" t="s">
        <v>1650</v>
      </c>
      <c r="B207" s="989" t="s">
        <v>112</v>
      </c>
      <c r="C207" s="997"/>
      <c r="D207" s="997"/>
      <c r="E207" s="997"/>
      <c r="F207" s="997"/>
      <c r="G207" s="998"/>
      <c r="H207" s="29">
        <f>SUM(D208:D222)</f>
        <v>30</v>
      </c>
      <c r="I207" s="29">
        <f>COUNT(D208:D222)*2</f>
        <v>30</v>
      </c>
    </row>
    <row r="208" spans="1:9" ht="47.25">
      <c r="A208" s="18" t="s">
        <v>1652</v>
      </c>
      <c r="B208" s="227" t="s">
        <v>552</v>
      </c>
      <c r="C208" s="50" t="s">
        <v>3188</v>
      </c>
      <c r="D208" s="624">
        <v>2</v>
      </c>
      <c r="E208" s="28" t="s">
        <v>554</v>
      </c>
      <c r="F208" s="23" t="s">
        <v>6848</v>
      </c>
      <c r="G208" s="53"/>
    </row>
    <row r="209" spans="1:9" ht="30">
      <c r="A209" s="18"/>
      <c r="B209" s="227"/>
      <c r="C209" s="50" t="s">
        <v>6849</v>
      </c>
      <c r="D209" s="624">
        <v>2</v>
      </c>
      <c r="E209" s="28" t="s">
        <v>554</v>
      </c>
      <c r="F209" s="25" t="s">
        <v>6850</v>
      </c>
      <c r="G209" s="53"/>
    </row>
    <row r="210" spans="1:9" ht="30">
      <c r="A210" s="18"/>
      <c r="B210" s="227"/>
      <c r="C210" s="50" t="s">
        <v>556</v>
      </c>
      <c r="D210" s="624">
        <v>2</v>
      </c>
      <c r="E210" s="28" t="s">
        <v>554</v>
      </c>
      <c r="F210" s="25" t="s">
        <v>6851</v>
      </c>
      <c r="G210" s="53"/>
    </row>
    <row r="211" spans="1:9" ht="30">
      <c r="A211" s="18"/>
      <c r="B211" s="227"/>
      <c r="C211" s="50" t="s">
        <v>2438</v>
      </c>
      <c r="D211" s="624">
        <v>2</v>
      </c>
      <c r="E211" s="28" t="s">
        <v>554</v>
      </c>
      <c r="F211" s="25" t="s">
        <v>6852</v>
      </c>
      <c r="G211" s="53"/>
    </row>
    <row r="212" spans="1:9" ht="45">
      <c r="A212" s="18"/>
      <c r="B212" s="227"/>
      <c r="C212" s="50" t="s">
        <v>2931</v>
      </c>
      <c r="D212" s="624">
        <v>2</v>
      </c>
      <c r="E212" s="28" t="s">
        <v>554</v>
      </c>
      <c r="F212" s="25" t="s">
        <v>6853</v>
      </c>
      <c r="G212" s="53"/>
    </row>
    <row r="213" spans="1:9" ht="30">
      <c r="A213" s="18"/>
      <c r="B213" s="227"/>
      <c r="C213" s="50" t="s">
        <v>1659</v>
      </c>
      <c r="D213" s="624">
        <v>2</v>
      </c>
      <c r="E213" s="28" t="s">
        <v>554</v>
      </c>
      <c r="F213" s="25" t="s">
        <v>1660</v>
      </c>
      <c r="G213" s="53"/>
    </row>
    <row r="214" spans="1:9" ht="60">
      <c r="A214" s="18"/>
      <c r="B214" s="227"/>
      <c r="C214" s="229" t="s">
        <v>6854</v>
      </c>
      <c r="D214" s="624">
        <v>2</v>
      </c>
      <c r="E214" s="59" t="s">
        <v>554</v>
      </c>
      <c r="F214" s="245" t="s">
        <v>6855</v>
      </c>
      <c r="G214" s="53"/>
    </row>
    <row r="215" spans="1:9" ht="150">
      <c r="A215" s="18"/>
      <c r="B215" s="227"/>
      <c r="C215" s="50" t="s">
        <v>3198</v>
      </c>
      <c r="D215" s="624">
        <v>2</v>
      </c>
      <c r="E215" s="28" t="s">
        <v>554</v>
      </c>
      <c r="F215" s="245" t="s">
        <v>3199</v>
      </c>
      <c r="G215" s="53"/>
    </row>
    <row r="216" spans="1:9" ht="30">
      <c r="A216" s="18"/>
      <c r="B216" s="227"/>
      <c r="C216" s="50" t="s">
        <v>2444</v>
      </c>
      <c r="D216" s="624">
        <v>2</v>
      </c>
      <c r="E216" s="28" t="s">
        <v>554</v>
      </c>
      <c r="F216" s="23" t="s">
        <v>567</v>
      </c>
      <c r="G216" s="53"/>
    </row>
    <row r="217" spans="1:9" ht="31.5">
      <c r="A217" s="18" t="s">
        <v>1663</v>
      </c>
      <c r="B217" s="227" t="s">
        <v>573</v>
      </c>
      <c r="C217" s="50" t="s">
        <v>2446</v>
      </c>
      <c r="D217" s="624">
        <v>2</v>
      </c>
      <c r="E217" s="28" t="s">
        <v>554</v>
      </c>
      <c r="F217" s="556"/>
      <c r="G217" s="53"/>
    </row>
    <row r="218" spans="1:9" ht="30">
      <c r="A218" s="18"/>
      <c r="B218" s="227"/>
      <c r="C218" s="50" t="s">
        <v>3204</v>
      </c>
      <c r="D218" s="624">
        <v>2</v>
      </c>
      <c r="E218" s="28" t="s">
        <v>554</v>
      </c>
      <c r="F218" s="556"/>
      <c r="G218" s="53"/>
    </row>
    <row r="219" spans="1:9" ht="30">
      <c r="A219" s="18"/>
      <c r="B219" s="227"/>
      <c r="C219" s="50" t="s">
        <v>1176</v>
      </c>
      <c r="D219" s="624">
        <v>2</v>
      </c>
      <c r="E219" s="28" t="s">
        <v>554</v>
      </c>
      <c r="F219" s="556"/>
      <c r="G219" s="53"/>
    </row>
    <row r="220" spans="1:9" ht="30">
      <c r="A220" s="18"/>
      <c r="B220" s="227"/>
      <c r="C220" s="50" t="s">
        <v>2451</v>
      </c>
      <c r="D220" s="624">
        <v>2</v>
      </c>
      <c r="E220" s="28" t="s">
        <v>554</v>
      </c>
      <c r="F220" s="50"/>
      <c r="G220" s="53"/>
    </row>
    <row r="221" spans="1:9" ht="30">
      <c r="A221" s="18"/>
      <c r="B221" s="227"/>
      <c r="C221" s="50" t="s">
        <v>4851</v>
      </c>
      <c r="D221" s="624">
        <v>2</v>
      </c>
      <c r="E221" s="28" t="s">
        <v>554</v>
      </c>
      <c r="F221" s="50"/>
      <c r="G221" s="53"/>
    </row>
    <row r="222" spans="1:9" ht="63">
      <c r="A222" s="18" t="s">
        <v>1668</v>
      </c>
      <c r="B222" s="54" t="s">
        <v>580</v>
      </c>
      <c r="C222" s="30" t="s">
        <v>3207</v>
      </c>
      <c r="D222" s="624">
        <v>2</v>
      </c>
      <c r="E222" s="28" t="s">
        <v>554</v>
      </c>
      <c r="F222" s="26"/>
      <c r="G222" s="53"/>
    </row>
    <row r="223" spans="1:9" ht="40.15" customHeight="1">
      <c r="A223" s="117" t="s">
        <v>1672</v>
      </c>
      <c r="B223" s="989" t="s">
        <v>110</v>
      </c>
      <c r="C223" s="997"/>
      <c r="D223" s="997"/>
      <c r="E223" s="997"/>
      <c r="F223" s="997"/>
      <c r="G223" s="998"/>
      <c r="H223" s="29">
        <f>SUM(D224:D242)</f>
        <v>38</v>
      </c>
      <c r="I223" s="29">
        <f>COUNT(D224:D242)*2</f>
        <v>38</v>
      </c>
    </row>
    <row r="224" spans="1:9" ht="47.25">
      <c r="A224" s="18" t="s">
        <v>1673</v>
      </c>
      <c r="B224" s="227" t="s">
        <v>583</v>
      </c>
      <c r="C224" s="19" t="s">
        <v>584</v>
      </c>
      <c r="D224" s="624">
        <v>2</v>
      </c>
      <c r="E224" s="22" t="s">
        <v>341</v>
      </c>
      <c r="F224" s="50" t="s">
        <v>6856</v>
      </c>
      <c r="G224" s="53"/>
    </row>
    <row r="225" spans="1:7" ht="63">
      <c r="A225" s="18" t="s">
        <v>1675</v>
      </c>
      <c r="B225" s="227" t="s">
        <v>588</v>
      </c>
      <c r="C225" s="384" t="s">
        <v>3210</v>
      </c>
      <c r="D225" s="624">
        <v>2</v>
      </c>
      <c r="E225" s="22" t="s">
        <v>341</v>
      </c>
      <c r="F225" s="50" t="s">
        <v>3211</v>
      </c>
      <c r="G225" s="53"/>
    </row>
    <row r="226" spans="1:7" ht="105">
      <c r="A226" s="18"/>
      <c r="B226" s="227"/>
      <c r="C226" s="384" t="s">
        <v>6857</v>
      </c>
      <c r="D226" s="624">
        <v>2</v>
      </c>
      <c r="E226" s="22" t="s">
        <v>341</v>
      </c>
      <c r="F226" s="50" t="s">
        <v>3213</v>
      </c>
      <c r="G226" s="53"/>
    </row>
    <row r="227" spans="1:7" ht="75">
      <c r="A227" s="18"/>
      <c r="B227" s="227"/>
      <c r="C227" s="384" t="s">
        <v>3214</v>
      </c>
      <c r="D227" s="624">
        <v>2</v>
      </c>
      <c r="E227" s="22" t="s">
        <v>341</v>
      </c>
      <c r="F227" s="50" t="s">
        <v>6858</v>
      </c>
      <c r="G227" s="53"/>
    </row>
    <row r="228" spans="1:7" ht="75">
      <c r="A228" s="18"/>
      <c r="B228" s="227"/>
      <c r="C228" s="384" t="s">
        <v>6859</v>
      </c>
      <c r="D228" s="624">
        <v>2</v>
      </c>
      <c r="E228" s="22" t="s">
        <v>341</v>
      </c>
      <c r="F228" s="50" t="s">
        <v>6860</v>
      </c>
      <c r="G228" s="53"/>
    </row>
    <row r="229" spans="1:7" ht="45">
      <c r="A229" s="18"/>
      <c r="B229" s="227"/>
      <c r="C229" s="384" t="s">
        <v>6861</v>
      </c>
      <c r="D229" s="624">
        <v>2</v>
      </c>
      <c r="E229" s="22" t="s">
        <v>341</v>
      </c>
      <c r="F229" s="50" t="s">
        <v>6862</v>
      </c>
      <c r="G229" s="53"/>
    </row>
    <row r="230" spans="1:7" ht="60">
      <c r="A230" s="18"/>
      <c r="B230" s="227"/>
      <c r="C230" s="384" t="s">
        <v>6863</v>
      </c>
      <c r="D230" s="624">
        <v>2</v>
      </c>
      <c r="E230" s="22" t="s">
        <v>341</v>
      </c>
      <c r="F230" s="50" t="s">
        <v>6864</v>
      </c>
      <c r="G230" s="53"/>
    </row>
    <row r="231" spans="1:7" ht="30">
      <c r="A231" s="18"/>
      <c r="B231" s="227"/>
      <c r="C231" s="384" t="s">
        <v>6865</v>
      </c>
      <c r="D231" s="624">
        <v>2</v>
      </c>
      <c r="E231" s="22" t="s">
        <v>341</v>
      </c>
      <c r="F231" s="556"/>
      <c r="G231" s="53"/>
    </row>
    <row r="232" spans="1:7" ht="63">
      <c r="A232" s="18" t="s">
        <v>1690</v>
      </c>
      <c r="B232" s="227" t="s">
        <v>593</v>
      </c>
      <c r="C232" s="19" t="s">
        <v>2457</v>
      </c>
      <c r="D232" s="624">
        <v>2</v>
      </c>
      <c r="E232" s="22" t="s">
        <v>341</v>
      </c>
      <c r="F232" s="30" t="s">
        <v>6866</v>
      </c>
      <c r="G232" s="53"/>
    </row>
    <row r="233" spans="1:7" ht="78.75">
      <c r="A233" s="18" t="s">
        <v>1693</v>
      </c>
      <c r="B233" s="574" t="s">
        <v>597</v>
      </c>
      <c r="C233" s="384" t="s">
        <v>3848</v>
      </c>
      <c r="D233" s="624">
        <v>2</v>
      </c>
      <c r="E233" s="22" t="s">
        <v>341</v>
      </c>
      <c r="F233" s="50" t="s">
        <v>6867</v>
      </c>
      <c r="G233" s="53"/>
    </row>
    <row r="234" spans="1:7" ht="45">
      <c r="A234" s="18"/>
      <c r="B234" s="574"/>
      <c r="C234" s="384" t="s">
        <v>3221</v>
      </c>
      <c r="D234" s="624">
        <v>2</v>
      </c>
      <c r="E234" s="22" t="s">
        <v>341</v>
      </c>
      <c r="F234" s="50" t="s">
        <v>6868</v>
      </c>
      <c r="G234" s="53"/>
    </row>
    <row r="235" spans="1:7" ht="45">
      <c r="A235" s="18" t="s">
        <v>1696</v>
      </c>
      <c r="B235" s="227" t="s">
        <v>602</v>
      </c>
      <c r="C235" s="569" t="s">
        <v>603</v>
      </c>
      <c r="D235" s="624">
        <v>2</v>
      </c>
      <c r="E235" s="22" t="s">
        <v>341</v>
      </c>
      <c r="F235" s="23" t="s">
        <v>604</v>
      </c>
      <c r="G235" s="53"/>
    </row>
    <row r="236" spans="1:7" ht="31.5">
      <c r="A236" s="18"/>
      <c r="B236" s="227"/>
      <c r="C236" s="569" t="s">
        <v>6869</v>
      </c>
      <c r="D236" s="624">
        <v>2</v>
      </c>
      <c r="E236" s="22" t="s">
        <v>341</v>
      </c>
      <c r="F236" s="23" t="s">
        <v>6870</v>
      </c>
      <c r="G236" s="53"/>
    </row>
    <row r="237" spans="1:7" ht="60">
      <c r="A237" s="18" t="s">
        <v>605</v>
      </c>
      <c r="B237" s="574" t="s">
        <v>606</v>
      </c>
      <c r="C237" s="569" t="s">
        <v>607</v>
      </c>
      <c r="D237" s="624">
        <v>2</v>
      </c>
      <c r="E237" s="22" t="s">
        <v>341</v>
      </c>
      <c r="F237" s="23" t="s">
        <v>3850</v>
      </c>
      <c r="G237" s="53"/>
    </row>
    <row r="238" spans="1:7" ht="31.5">
      <c r="A238" s="18"/>
      <c r="B238" s="574"/>
      <c r="C238" s="569" t="s">
        <v>6871</v>
      </c>
      <c r="D238" s="624">
        <v>2</v>
      </c>
      <c r="E238" s="22" t="s">
        <v>341</v>
      </c>
      <c r="F238" s="23" t="s">
        <v>6872</v>
      </c>
      <c r="G238" s="53"/>
    </row>
    <row r="239" spans="1:7" ht="47.25">
      <c r="A239" s="18" t="s">
        <v>1700</v>
      </c>
      <c r="B239" s="227" t="s">
        <v>612</v>
      </c>
      <c r="C239" s="26" t="s">
        <v>3228</v>
      </c>
      <c r="D239" s="624">
        <v>2</v>
      </c>
      <c r="E239" s="22" t="s">
        <v>341</v>
      </c>
      <c r="F239" s="30" t="s">
        <v>3229</v>
      </c>
      <c r="G239" s="53"/>
    </row>
    <row r="240" spans="1:7" ht="30">
      <c r="A240" s="98"/>
      <c r="B240" s="26"/>
      <c r="C240" s="25" t="s">
        <v>3851</v>
      </c>
      <c r="D240" s="624">
        <v>2</v>
      </c>
      <c r="E240" s="22" t="s">
        <v>341</v>
      </c>
      <c r="F240" s="50" t="s">
        <v>6873</v>
      </c>
      <c r="G240" s="53"/>
    </row>
    <row r="241" spans="1:9" ht="75">
      <c r="A241" s="98"/>
      <c r="B241" s="26"/>
      <c r="C241" s="385" t="s">
        <v>2464</v>
      </c>
      <c r="D241" s="624">
        <v>2</v>
      </c>
      <c r="E241" s="22" t="s">
        <v>341</v>
      </c>
      <c r="F241" s="50" t="s">
        <v>6874</v>
      </c>
      <c r="G241" s="53"/>
    </row>
    <row r="242" spans="1:9" ht="30">
      <c r="A242" s="98"/>
      <c r="B242" s="26"/>
      <c r="C242" s="567" t="s">
        <v>2466</v>
      </c>
      <c r="D242" s="624">
        <v>2</v>
      </c>
      <c r="E242" s="22" t="s">
        <v>341</v>
      </c>
      <c r="F242" s="50" t="s">
        <v>3854</v>
      </c>
      <c r="G242" s="53"/>
    </row>
    <row r="243" spans="1:9" ht="41.25" customHeight="1">
      <c r="A243" s="333" t="s">
        <v>109</v>
      </c>
      <c r="B243" s="916" t="s">
        <v>108</v>
      </c>
      <c r="C243" s="1090"/>
      <c r="D243" s="923"/>
      <c r="E243" s="923"/>
      <c r="F243" s="1090"/>
      <c r="G243" s="924"/>
      <c r="H243" s="29">
        <f>SUM(D244:D262)</f>
        <v>24</v>
      </c>
      <c r="I243" s="29">
        <f>COUNT(D244:D262)*2</f>
        <v>24</v>
      </c>
    </row>
    <row r="244" spans="1:9" ht="90">
      <c r="A244" s="98" t="s">
        <v>1705</v>
      </c>
      <c r="B244" s="42" t="s">
        <v>1706</v>
      </c>
      <c r="C244" s="50" t="s">
        <v>1707</v>
      </c>
      <c r="D244" s="661">
        <v>2</v>
      </c>
      <c r="E244" s="34" t="s">
        <v>540</v>
      </c>
      <c r="F244" s="50" t="s">
        <v>3231</v>
      </c>
      <c r="G244" s="366"/>
    </row>
    <row r="245" spans="1:9" ht="75">
      <c r="A245" s="60" t="s">
        <v>1709</v>
      </c>
      <c r="B245" s="50" t="s">
        <v>1710</v>
      </c>
      <c r="C245" s="42" t="s">
        <v>1711</v>
      </c>
      <c r="D245" s="621">
        <v>2</v>
      </c>
      <c r="E245" s="59" t="s">
        <v>540</v>
      </c>
      <c r="F245" s="42" t="s">
        <v>3232</v>
      </c>
      <c r="G245" s="366"/>
    </row>
    <row r="246" spans="1:9" ht="45" hidden="1">
      <c r="A246" s="27" t="s">
        <v>3233</v>
      </c>
      <c r="B246" s="42" t="s">
        <v>3234</v>
      </c>
      <c r="C246" s="42"/>
      <c r="D246" s="619"/>
      <c r="E246" s="59"/>
      <c r="F246" s="42"/>
      <c r="G246" s="366"/>
      <c r="H246" s="99"/>
      <c r="I246" s="99"/>
    </row>
    <row r="247" spans="1:9" ht="60" hidden="1">
      <c r="A247" s="27" t="s">
        <v>3235</v>
      </c>
      <c r="B247" s="42" t="s">
        <v>3236</v>
      </c>
      <c r="C247" s="42"/>
      <c r="D247" s="619"/>
      <c r="E247" s="59"/>
      <c r="F247" s="42"/>
      <c r="G247" s="366"/>
      <c r="H247" s="99"/>
      <c r="I247" s="99"/>
    </row>
    <row r="248" spans="1:9" ht="45" hidden="1">
      <c r="A248" s="27" t="s">
        <v>3237</v>
      </c>
      <c r="B248" s="42" t="s">
        <v>3238</v>
      </c>
      <c r="C248" s="42"/>
      <c r="D248" s="619"/>
      <c r="E248" s="59"/>
      <c r="F248" s="42"/>
      <c r="G248" s="366"/>
      <c r="H248" s="99"/>
      <c r="I248" s="99"/>
    </row>
    <row r="249" spans="1:9" ht="60" hidden="1">
      <c r="A249" s="27" t="s">
        <v>3239</v>
      </c>
      <c r="B249" s="42" t="s">
        <v>3240</v>
      </c>
      <c r="C249" s="42"/>
      <c r="D249" s="619"/>
      <c r="E249" s="59"/>
      <c r="F249" s="42"/>
      <c r="G249" s="366"/>
      <c r="H249" s="99"/>
      <c r="I249" s="99"/>
    </row>
    <row r="250" spans="1:9" ht="60" hidden="1">
      <c r="A250" s="27" t="s">
        <v>3241</v>
      </c>
      <c r="B250" s="42" t="s">
        <v>3242</v>
      </c>
      <c r="C250" s="42"/>
      <c r="D250" s="619"/>
      <c r="E250" s="59"/>
      <c r="F250" s="42"/>
      <c r="G250" s="366"/>
      <c r="H250" s="99"/>
      <c r="I250" s="99"/>
    </row>
    <row r="251" spans="1:9" ht="75" hidden="1">
      <c r="A251" s="27" t="s">
        <v>3243</v>
      </c>
      <c r="B251" s="42" t="s">
        <v>3244</v>
      </c>
      <c r="C251" s="42"/>
      <c r="D251" s="619"/>
      <c r="E251" s="59"/>
      <c r="F251" s="42"/>
      <c r="G251" s="366"/>
      <c r="H251" s="99"/>
      <c r="I251" s="99"/>
    </row>
    <row r="252" spans="1:9" ht="45">
      <c r="A252" s="18" t="s">
        <v>1713</v>
      </c>
      <c r="B252" s="91" t="s">
        <v>1714</v>
      </c>
      <c r="C252" s="26" t="s">
        <v>3245</v>
      </c>
      <c r="D252" s="621">
        <v>2</v>
      </c>
      <c r="E252" s="28" t="s">
        <v>255</v>
      </c>
      <c r="F252" s="42" t="s">
        <v>3246</v>
      </c>
      <c r="G252" s="366"/>
    </row>
    <row r="253" spans="1:9" ht="90">
      <c r="A253" s="98"/>
      <c r="B253" s="26"/>
      <c r="C253" s="26" t="s">
        <v>6845</v>
      </c>
      <c r="D253" s="621">
        <v>2</v>
      </c>
      <c r="E253" s="28" t="s">
        <v>255</v>
      </c>
      <c r="F253" s="42" t="s">
        <v>3248</v>
      </c>
      <c r="G253" s="366"/>
    </row>
    <row r="254" spans="1:9" ht="45">
      <c r="A254" s="98"/>
      <c r="B254" s="26"/>
      <c r="C254" s="565" t="s">
        <v>545</v>
      </c>
      <c r="D254" s="621">
        <v>2</v>
      </c>
      <c r="E254" s="28" t="s">
        <v>255</v>
      </c>
      <c r="F254" s="42" t="s">
        <v>3249</v>
      </c>
      <c r="G254" s="366"/>
    </row>
    <row r="255" spans="1:9" ht="30">
      <c r="A255" s="98"/>
      <c r="B255" s="26"/>
      <c r="C255" s="30" t="s">
        <v>6846</v>
      </c>
      <c r="D255" s="621">
        <v>2</v>
      </c>
      <c r="E255" s="28" t="s">
        <v>255</v>
      </c>
      <c r="F255" s="42"/>
      <c r="G255" s="366"/>
    </row>
    <row r="256" spans="1:9" ht="45">
      <c r="A256" s="98"/>
      <c r="B256" s="26"/>
      <c r="C256" s="30" t="s">
        <v>6847</v>
      </c>
      <c r="D256" s="621">
        <v>2</v>
      </c>
      <c r="E256" s="28" t="s">
        <v>255</v>
      </c>
      <c r="F256" s="42"/>
      <c r="G256" s="366"/>
    </row>
    <row r="257" spans="1:9" ht="30">
      <c r="A257" s="98"/>
      <c r="B257" s="26"/>
      <c r="C257" s="30" t="s">
        <v>547</v>
      </c>
      <c r="D257" s="621">
        <v>2</v>
      </c>
      <c r="E257" s="28" t="s">
        <v>255</v>
      </c>
      <c r="F257" s="42" t="s">
        <v>1719</v>
      </c>
      <c r="G257" s="366"/>
    </row>
    <row r="258" spans="1:9" ht="60">
      <c r="A258" s="98" t="s">
        <v>3250</v>
      </c>
      <c r="B258" s="42" t="s">
        <v>1722</v>
      </c>
      <c r="C258" s="25" t="s">
        <v>4071</v>
      </c>
      <c r="D258" s="621">
        <v>2</v>
      </c>
      <c r="E258" s="28" t="s">
        <v>255</v>
      </c>
      <c r="F258" s="42"/>
      <c r="G258" s="366"/>
    </row>
    <row r="259" spans="1:9" ht="30">
      <c r="A259" s="98"/>
      <c r="B259" s="42"/>
      <c r="C259" s="25" t="s">
        <v>2929</v>
      </c>
      <c r="D259" s="621">
        <v>2</v>
      </c>
      <c r="E259" s="28" t="s">
        <v>255</v>
      </c>
      <c r="F259" s="42"/>
      <c r="G259" s="366"/>
    </row>
    <row r="260" spans="1:9" ht="30">
      <c r="A260" s="98"/>
      <c r="B260" s="42"/>
      <c r="C260" s="50" t="s">
        <v>3828</v>
      </c>
      <c r="D260" s="621">
        <v>2</v>
      </c>
      <c r="E260" s="28" t="s">
        <v>255</v>
      </c>
      <c r="F260" s="42"/>
      <c r="G260" s="366"/>
    </row>
    <row r="261" spans="1:9" ht="30">
      <c r="A261" s="98"/>
      <c r="B261" s="42"/>
      <c r="C261" s="50" t="s">
        <v>3829</v>
      </c>
      <c r="D261" s="621">
        <v>2</v>
      </c>
      <c r="E261" s="28" t="s">
        <v>255</v>
      </c>
      <c r="F261" s="42"/>
      <c r="G261" s="366"/>
    </row>
    <row r="262" spans="1:9" ht="45" hidden="1">
      <c r="A262" s="170" t="s">
        <v>3251</v>
      </c>
      <c r="B262" s="42" t="s">
        <v>3252</v>
      </c>
      <c r="C262" s="20"/>
      <c r="D262" s="624"/>
      <c r="E262" s="23"/>
      <c r="F262" s="42"/>
      <c r="G262" s="366"/>
      <c r="H262" s="99"/>
      <c r="I262" s="99"/>
    </row>
    <row r="263" spans="1:9" ht="21">
      <c r="A263" s="98"/>
      <c r="B263" s="1072" t="s">
        <v>620</v>
      </c>
      <c r="C263" s="1074"/>
      <c r="D263" s="1074"/>
      <c r="E263" s="1074"/>
      <c r="F263" s="1074"/>
      <c r="G263" s="1074"/>
      <c r="H263" s="29">
        <f>H264+H273+H288+H298+H311+H322+H337+H342+H318+H327+H330+H333</f>
        <v>112</v>
      </c>
      <c r="I263" s="29">
        <f>I264+I273+I288+I298+I311+I322+I337+I342+I318+I327+I330+I333</f>
        <v>112</v>
      </c>
    </row>
    <row r="264" spans="1:9" ht="40.15" customHeight="1">
      <c r="A264" s="135" t="s">
        <v>1725</v>
      </c>
      <c r="B264" s="989" t="s">
        <v>106</v>
      </c>
      <c r="C264" s="997"/>
      <c r="D264" s="997"/>
      <c r="E264" s="997"/>
      <c r="F264" s="997"/>
      <c r="G264" s="998"/>
      <c r="H264" s="29">
        <f>SUM(D265:D272)</f>
        <v>16</v>
      </c>
      <c r="I264" s="29">
        <f>COUNT(D265:D272)*2</f>
        <v>16</v>
      </c>
    </row>
    <row r="265" spans="1:9" ht="47.25">
      <c r="A265" s="18" t="s">
        <v>1726</v>
      </c>
      <c r="B265" s="160" t="s">
        <v>622</v>
      </c>
      <c r="C265" s="23" t="s">
        <v>623</v>
      </c>
      <c r="D265" s="621">
        <v>2</v>
      </c>
      <c r="E265" s="28" t="s">
        <v>540</v>
      </c>
      <c r="F265" s="26"/>
      <c r="G265" s="53"/>
    </row>
    <row r="266" spans="1:9" ht="60">
      <c r="A266" s="18"/>
      <c r="B266" s="160"/>
      <c r="C266" s="25" t="s">
        <v>624</v>
      </c>
      <c r="D266" s="621">
        <v>2</v>
      </c>
      <c r="E266" s="28" t="s">
        <v>540</v>
      </c>
      <c r="F266" s="26"/>
      <c r="G266" s="53"/>
    </row>
    <row r="267" spans="1:9" ht="75">
      <c r="A267" s="18"/>
      <c r="B267" s="160"/>
      <c r="C267" s="30" t="s">
        <v>2963</v>
      </c>
      <c r="D267" s="621">
        <v>2</v>
      </c>
      <c r="E267" s="22" t="s">
        <v>377</v>
      </c>
      <c r="F267" s="26"/>
      <c r="G267" s="53"/>
    </row>
    <row r="268" spans="1:9" ht="45">
      <c r="A268" s="18"/>
      <c r="B268" s="160"/>
      <c r="C268" s="23" t="s">
        <v>625</v>
      </c>
      <c r="D268" s="621">
        <v>2</v>
      </c>
      <c r="E268" s="28" t="s">
        <v>540</v>
      </c>
      <c r="F268" s="26"/>
      <c r="G268" s="53"/>
    </row>
    <row r="269" spans="1:9" ht="60">
      <c r="A269" s="18"/>
      <c r="B269" s="160"/>
      <c r="C269" s="30" t="s">
        <v>2964</v>
      </c>
      <c r="D269" s="621">
        <v>2</v>
      </c>
      <c r="E269" s="28" t="s">
        <v>540</v>
      </c>
      <c r="F269" s="26"/>
      <c r="G269" s="53"/>
    </row>
    <row r="270" spans="1:9" ht="63">
      <c r="A270" s="18" t="s">
        <v>1729</v>
      </c>
      <c r="B270" s="114" t="s">
        <v>627</v>
      </c>
      <c r="C270" s="23" t="s">
        <v>628</v>
      </c>
      <c r="D270" s="621">
        <v>2</v>
      </c>
      <c r="E270" s="28" t="s">
        <v>629</v>
      </c>
      <c r="F270" s="50" t="s">
        <v>6875</v>
      </c>
      <c r="G270" s="53"/>
    </row>
    <row r="271" spans="1:9" ht="75">
      <c r="A271" s="18"/>
      <c r="B271" s="114"/>
      <c r="C271" s="50" t="s">
        <v>2965</v>
      </c>
      <c r="D271" s="621">
        <v>2</v>
      </c>
      <c r="E271" s="28" t="s">
        <v>629</v>
      </c>
      <c r="F271" s="26"/>
      <c r="G271" s="53"/>
    </row>
    <row r="272" spans="1:9" ht="60">
      <c r="A272" s="18" t="s">
        <v>1731</v>
      </c>
      <c r="B272" s="114" t="s">
        <v>631</v>
      </c>
      <c r="C272" s="50" t="s">
        <v>3855</v>
      </c>
      <c r="D272" s="621">
        <v>2</v>
      </c>
      <c r="E272" s="28" t="s">
        <v>379</v>
      </c>
      <c r="F272" s="26"/>
      <c r="G272" s="53"/>
    </row>
    <row r="273" spans="1:9" ht="40.15" customHeight="1">
      <c r="A273" s="135" t="s">
        <v>1734</v>
      </c>
      <c r="B273" s="989" t="s">
        <v>104</v>
      </c>
      <c r="C273" s="997"/>
      <c r="D273" s="997"/>
      <c r="E273" s="997"/>
      <c r="F273" s="997"/>
      <c r="G273" s="998"/>
      <c r="H273" s="29">
        <f>SUM(D274:D287)</f>
        <v>26</v>
      </c>
      <c r="I273" s="29">
        <f>COUNT(D274:D287)*2</f>
        <v>26</v>
      </c>
    </row>
    <row r="274" spans="1:9" ht="47.25" customHeight="1">
      <c r="A274" s="18" t="s">
        <v>633</v>
      </c>
      <c r="B274" s="114" t="s">
        <v>634</v>
      </c>
      <c r="C274" s="50" t="s">
        <v>635</v>
      </c>
      <c r="D274" s="641">
        <v>2</v>
      </c>
      <c r="E274" s="28" t="s">
        <v>540</v>
      </c>
      <c r="F274" s="50" t="s">
        <v>636</v>
      </c>
      <c r="G274" s="53"/>
    </row>
    <row r="275" spans="1:9" ht="31.5" hidden="1" customHeight="1">
      <c r="A275" s="27" t="s">
        <v>637</v>
      </c>
      <c r="B275" s="160" t="s">
        <v>638</v>
      </c>
      <c r="C275" s="26"/>
      <c r="D275" s="619"/>
      <c r="E275" s="28"/>
      <c r="F275" s="26"/>
      <c r="G275" s="26"/>
      <c r="H275" s="99"/>
      <c r="I275" s="99"/>
    </row>
    <row r="276" spans="1:9" ht="45" customHeight="1">
      <c r="A276" s="18" t="s">
        <v>1736</v>
      </c>
      <c r="B276" s="114" t="s">
        <v>640</v>
      </c>
      <c r="C276" s="50" t="s">
        <v>641</v>
      </c>
      <c r="D276" s="641">
        <v>2</v>
      </c>
      <c r="E276" s="28" t="s">
        <v>341</v>
      </c>
      <c r="F276" s="26"/>
      <c r="G276" s="53"/>
    </row>
    <row r="277" spans="1:9" ht="30" customHeight="1">
      <c r="A277" s="18"/>
      <c r="B277" s="114"/>
      <c r="C277" s="50" t="s">
        <v>642</v>
      </c>
      <c r="D277" s="641">
        <v>2</v>
      </c>
      <c r="E277" s="28" t="s">
        <v>341</v>
      </c>
      <c r="F277" s="26"/>
      <c r="G277" s="53"/>
    </row>
    <row r="278" spans="1:9" ht="31.5" customHeight="1">
      <c r="A278" s="18" t="s">
        <v>1740</v>
      </c>
      <c r="B278" s="114" t="s">
        <v>644</v>
      </c>
      <c r="C278" s="23" t="s">
        <v>645</v>
      </c>
      <c r="D278" s="641">
        <v>2</v>
      </c>
      <c r="E278" s="28" t="s">
        <v>377</v>
      </c>
      <c r="F278" s="26"/>
      <c r="G278" s="53"/>
    </row>
    <row r="279" spans="1:9" ht="30" customHeight="1">
      <c r="A279" s="18"/>
      <c r="B279" s="114"/>
      <c r="C279" s="22" t="s">
        <v>646</v>
      </c>
      <c r="D279" s="641">
        <v>2</v>
      </c>
      <c r="E279" s="22" t="s">
        <v>377</v>
      </c>
      <c r="F279" s="26"/>
      <c r="G279" s="53"/>
    </row>
    <row r="280" spans="1:9" ht="30" customHeight="1">
      <c r="A280" s="18"/>
      <c r="B280" s="114"/>
      <c r="C280" s="575" t="s">
        <v>647</v>
      </c>
      <c r="D280" s="641">
        <v>2</v>
      </c>
      <c r="E280" s="22" t="s">
        <v>648</v>
      </c>
      <c r="F280" s="26"/>
      <c r="G280" s="53"/>
    </row>
    <row r="281" spans="1:9" ht="47.25" customHeight="1">
      <c r="A281" s="18" t="s">
        <v>1743</v>
      </c>
      <c r="B281" s="160" t="s">
        <v>650</v>
      </c>
      <c r="C281" s="30" t="s">
        <v>1744</v>
      </c>
      <c r="D281" s="641">
        <v>2</v>
      </c>
      <c r="E281" s="37" t="s">
        <v>540</v>
      </c>
      <c r="F281" s="26"/>
      <c r="G281" s="53"/>
    </row>
    <row r="282" spans="1:9" ht="47.25" customHeight="1">
      <c r="A282" s="18"/>
      <c r="B282" s="160"/>
      <c r="C282" s="30" t="s">
        <v>1746</v>
      </c>
      <c r="D282" s="641">
        <v>2</v>
      </c>
      <c r="E282" s="28" t="s">
        <v>653</v>
      </c>
      <c r="F282" s="26"/>
      <c r="G282" s="53"/>
    </row>
    <row r="283" spans="1:9" ht="45" customHeight="1">
      <c r="A283" s="18" t="s">
        <v>1748</v>
      </c>
      <c r="B283" s="30" t="s">
        <v>657</v>
      </c>
      <c r="C283" s="23" t="s">
        <v>1749</v>
      </c>
      <c r="D283" s="641">
        <v>2</v>
      </c>
      <c r="E283" s="28" t="s">
        <v>540</v>
      </c>
      <c r="F283" s="26"/>
      <c r="G283" s="53"/>
    </row>
    <row r="284" spans="1:9" ht="45" customHeight="1">
      <c r="A284" s="18"/>
      <c r="B284" s="30"/>
      <c r="C284" s="23" t="s">
        <v>661</v>
      </c>
      <c r="D284" s="641">
        <v>2</v>
      </c>
      <c r="E284" s="28" t="s">
        <v>660</v>
      </c>
      <c r="F284" s="26"/>
      <c r="G284" s="53"/>
    </row>
    <row r="285" spans="1:9" ht="47.25" customHeight="1">
      <c r="A285" s="18" t="s">
        <v>1751</v>
      </c>
      <c r="B285" s="114" t="s">
        <v>663</v>
      </c>
      <c r="C285" s="25" t="s">
        <v>664</v>
      </c>
      <c r="D285" s="641">
        <v>2</v>
      </c>
      <c r="E285" s="28" t="s">
        <v>377</v>
      </c>
      <c r="F285" s="23" t="s">
        <v>665</v>
      </c>
      <c r="G285" s="53"/>
    </row>
    <row r="286" spans="1:9" ht="47.25" customHeight="1">
      <c r="A286" s="18" t="s">
        <v>1753</v>
      </c>
      <c r="B286" s="114" t="s">
        <v>667</v>
      </c>
      <c r="C286" s="30" t="s">
        <v>6876</v>
      </c>
      <c r="D286" s="641">
        <v>2</v>
      </c>
      <c r="E286" s="28" t="s">
        <v>379</v>
      </c>
      <c r="F286" s="26"/>
      <c r="G286" s="53"/>
    </row>
    <row r="287" spans="1:9" ht="47.25" customHeight="1">
      <c r="A287" s="18"/>
      <c r="B287" s="114"/>
      <c r="C287" s="30" t="s">
        <v>3863</v>
      </c>
      <c r="D287" s="641">
        <v>2</v>
      </c>
      <c r="E287" s="28" t="s">
        <v>660</v>
      </c>
      <c r="F287" s="26"/>
      <c r="G287" s="53"/>
    </row>
    <row r="288" spans="1:9" ht="40.15" customHeight="1">
      <c r="A288" s="135" t="s">
        <v>1754</v>
      </c>
      <c r="B288" s="989" t="s">
        <v>102</v>
      </c>
      <c r="C288" s="997"/>
      <c r="D288" s="997"/>
      <c r="E288" s="997"/>
      <c r="F288" s="997"/>
      <c r="G288" s="998"/>
      <c r="H288" s="29">
        <f>SUM(D289:D297)</f>
        <v>18</v>
      </c>
      <c r="I288" s="29">
        <f>COUNT(D289:D297)*2</f>
        <v>18</v>
      </c>
    </row>
    <row r="289" spans="1:9" ht="47.25" customHeight="1">
      <c r="A289" s="18" t="s">
        <v>1755</v>
      </c>
      <c r="B289" s="558" t="s">
        <v>670</v>
      </c>
      <c r="C289" s="570" t="s">
        <v>3271</v>
      </c>
      <c r="D289" s="624">
        <v>2</v>
      </c>
      <c r="E289" s="28" t="s">
        <v>341</v>
      </c>
      <c r="F289" s="556" t="s">
        <v>6877</v>
      </c>
      <c r="G289" s="53"/>
    </row>
    <row r="290" spans="1:9" ht="47.25" customHeight="1">
      <c r="A290" s="18"/>
      <c r="B290" s="558"/>
      <c r="C290" s="570" t="s">
        <v>6878</v>
      </c>
      <c r="D290" s="624">
        <v>2</v>
      </c>
      <c r="E290" s="28" t="s">
        <v>341</v>
      </c>
      <c r="F290" s="556"/>
      <c r="G290" s="53"/>
    </row>
    <row r="291" spans="1:9" ht="31.5" customHeight="1">
      <c r="A291" s="18" t="s">
        <v>1758</v>
      </c>
      <c r="B291" s="558" t="s">
        <v>675</v>
      </c>
      <c r="C291" s="50" t="s">
        <v>3865</v>
      </c>
      <c r="D291" s="624">
        <v>2</v>
      </c>
      <c r="E291" s="28" t="s">
        <v>341</v>
      </c>
      <c r="F291" s="26"/>
      <c r="G291" s="53"/>
    </row>
    <row r="292" spans="1:9" ht="59.25" customHeight="1">
      <c r="A292" s="18"/>
      <c r="B292" s="558"/>
      <c r="C292" s="50" t="s">
        <v>3867</v>
      </c>
      <c r="D292" s="624">
        <v>2</v>
      </c>
      <c r="E292" s="28" t="s">
        <v>660</v>
      </c>
      <c r="F292" s="26"/>
      <c r="G292" s="53"/>
    </row>
    <row r="293" spans="1:9" ht="47.25" customHeight="1">
      <c r="A293" s="18" t="s">
        <v>677</v>
      </c>
      <c r="B293" s="558" t="s">
        <v>678</v>
      </c>
      <c r="C293" s="50" t="s">
        <v>4378</v>
      </c>
      <c r="D293" s="624">
        <v>2</v>
      </c>
      <c r="E293" s="22" t="s">
        <v>540</v>
      </c>
      <c r="F293" s="50" t="s">
        <v>3869</v>
      </c>
      <c r="G293" s="53"/>
    </row>
    <row r="294" spans="1:9" ht="47.25" customHeight="1">
      <c r="A294" s="18"/>
      <c r="B294" s="558"/>
      <c r="C294" s="50" t="s">
        <v>6879</v>
      </c>
      <c r="D294" s="624">
        <v>2</v>
      </c>
      <c r="E294" s="22" t="s">
        <v>540</v>
      </c>
      <c r="F294" s="556" t="s">
        <v>4097</v>
      </c>
      <c r="G294" s="53"/>
    </row>
    <row r="295" spans="1:9" ht="30" customHeight="1">
      <c r="A295" s="18"/>
      <c r="B295" s="558"/>
      <c r="C295" s="565" t="s">
        <v>6880</v>
      </c>
      <c r="D295" s="624">
        <v>2</v>
      </c>
      <c r="E295" s="22" t="s">
        <v>540</v>
      </c>
      <c r="F295" s="26"/>
      <c r="G295" s="53"/>
    </row>
    <row r="296" spans="1:9" ht="31.5" customHeight="1">
      <c r="A296" s="18" t="s">
        <v>1762</v>
      </c>
      <c r="B296" s="558" t="s">
        <v>684</v>
      </c>
      <c r="C296" s="50" t="s">
        <v>3277</v>
      </c>
      <c r="D296" s="624">
        <v>2</v>
      </c>
      <c r="E296" s="28" t="s">
        <v>341</v>
      </c>
      <c r="F296" s="26"/>
      <c r="G296" s="53"/>
    </row>
    <row r="297" spans="1:9" ht="30" customHeight="1">
      <c r="A297" s="18" t="s">
        <v>688</v>
      </c>
      <c r="B297" s="161" t="s">
        <v>689</v>
      </c>
      <c r="C297" s="23" t="s">
        <v>2478</v>
      </c>
      <c r="D297" s="624">
        <v>2</v>
      </c>
      <c r="E297" s="28" t="s">
        <v>420</v>
      </c>
      <c r="F297" s="26"/>
      <c r="G297" s="53"/>
    </row>
    <row r="298" spans="1:9" ht="40.15" customHeight="1">
      <c r="A298" s="135" t="s">
        <v>1766</v>
      </c>
      <c r="B298" s="916" t="s">
        <v>100</v>
      </c>
      <c r="C298" s="923"/>
      <c r="D298" s="923"/>
      <c r="E298" s="923"/>
      <c r="F298" s="923"/>
      <c r="G298" s="924"/>
      <c r="H298" s="29">
        <f>SUM(D299:D310)</f>
        <v>22</v>
      </c>
      <c r="I298" s="29">
        <f>COUNT(D299:D310)*2</f>
        <v>22</v>
      </c>
    </row>
    <row r="299" spans="1:9" ht="31.5" customHeight="1">
      <c r="A299" s="18" t="s">
        <v>691</v>
      </c>
      <c r="B299" s="51" t="s">
        <v>692</v>
      </c>
      <c r="C299" s="567" t="s">
        <v>693</v>
      </c>
      <c r="D299" s="621">
        <v>2</v>
      </c>
      <c r="E299" s="28" t="s">
        <v>341</v>
      </c>
      <c r="F299" s="26"/>
      <c r="G299" s="53"/>
    </row>
    <row r="300" spans="1:9" ht="31.5" customHeight="1">
      <c r="A300" s="18"/>
      <c r="B300" s="51"/>
      <c r="C300" s="567" t="s">
        <v>694</v>
      </c>
      <c r="D300" s="621">
        <v>2</v>
      </c>
      <c r="E300" s="28" t="s">
        <v>341</v>
      </c>
      <c r="F300" s="26"/>
      <c r="G300" s="53"/>
    </row>
    <row r="301" spans="1:9" ht="45" customHeight="1">
      <c r="A301" s="18" t="s">
        <v>1770</v>
      </c>
      <c r="B301" s="569" t="s">
        <v>696</v>
      </c>
      <c r="C301" s="567" t="s">
        <v>697</v>
      </c>
      <c r="D301" s="621">
        <v>2</v>
      </c>
      <c r="E301" s="28" t="s">
        <v>341</v>
      </c>
      <c r="F301" s="567" t="s">
        <v>698</v>
      </c>
      <c r="G301" s="53"/>
    </row>
    <row r="302" spans="1:9" ht="45" customHeight="1">
      <c r="A302" s="18"/>
      <c r="B302" s="569"/>
      <c r="C302" s="23" t="s">
        <v>699</v>
      </c>
      <c r="D302" s="621">
        <v>2</v>
      </c>
      <c r="E302" s="28" t="s">
        <v>341</v>
      </c>
      <c r="F302" s="23"/>
      <c r="G302" s="53"/>
    </row>
    <row r="303" spans="1:9" ht="45" customHeight="1">
      <c r="A303" s="18"/>
      <c r="B303" s="569"/>
      <c r="C303" s="565" t="s">
        <v>700</v>
      </c>
      <c r="D303" s="621">
        <v>2</v>
      </c>
      <c r="E303" s="28" t="s">
        <v>341</v>
      </c>
      <c r="F303" s="23"/>
      <c r="G303" s="53"/>
    </row>
    <row r="304" spans="1:9" ht="31.5" customHeight="1">
      <c r="A304" s="18" t="s">
        <v>1773</v>
      </c>
      <c r="B304" s="19" t="s">
        <v>702</v>
      </c>
      <c r="C304" s="576" t="s">
        <v>703</v>
      </c>
      <c r="D304" s="621">
        <v>2</v>
      </c>
      <c r="E304" s="28" t="s">
        <v>341</v>
      </c>
      <c r="F304" s="26"/>
      <c r="G304" s="53"/>
    </row>
    <row r="305" spans="1:9" ht="31.5" customHeight="1">
      <c r="A305" s="18"/>
      <c r="B305" s="19"/>
      <c r="C305" s="567" t="s">
        <v>704</v>
      </c>
      <c r="D305" s="621">
        <v>2</v>
      </c>
      <c r="E305" s="28" t="s">
        <v>341</v>
      </c>
      <c r="F305" s="26"/>
      <c r="G305" s="53"/>
    </row>
    <row r="306" spans="1:9" ht="31.5" customHeight="1">
      <c r="A306" s="18"/>
      <c r="B306" s="19"/>
      <c r="C306" s="567" t="s">
        <v>3284</v>
      </c>
      <c r="D306" s="621">
        <v>2</v>
      </c>
      <c r="E306" s="28" t="s">
        <v>341</v>
      </c>
      <c r="F306" s="26"/>
      <c r="G306" s="53"/>
    </row>
    <row r="307" spans="1:9" ht="31.5" customHeight="1">
      <c r="A307" s="18"/>
      <c r="B307" s="19"/>
      <c r="C307" s="567" t="s">
        <v>706</v>
      </c>
      <c r="D307" s="621">
        <v>2</v>
      </c>
      <c r="E307" s="28" t="s">
        <v>341</v>
      </c>
      <c r="F307" s="26"/>
      <c r="G307" s="53"/>
    </row>
    <row r="308" spans="1:9" ht="31.5" hidden="1" customHeight="1">
      <c r="A308" s="27" t="s">
        <v>707</v>
      </c>
      <c r="B308" s="19" t="s">
        <v>708</v>
      </c>
      <c r="C308" s="26"/>
      <c r="D308" s="619"/>
      <c r="E308" s="28"/>
      <c r="F308" s="26"/>
      <c r="G308" s="26"/>
      <c r="H308" s="99"/>
      <c r="I308" s="99"/>
    </row>
    <row r="309" spans="1:9" ht="31.5" customHeight="1">
      <c r="A309" s="18" t="s">
        <v>1778</v>
      </c>
      <c r="B309" s="19" t="s">
        <v>710</v>
      </c>
      <c r="C309" s="50" t="s">
        <v>3287</v>
      </c>
      <c r="D309" s="621">
        <v>2</v>
      </c>
      <c r="E309" s="28" t="s">
        <v>341</v>
      </c>
      <c r="F309" s="26"/>
      <c r="G309" s="53"/>
    </row>
    <row r="310" spans="1:9" ht="47.25" customHeight="1">
      <c r="A310" s="18" t="s">
        <v>712</v>
      </c>
      <c r="B310" s="19" t="s">
        <v>713</v>
      </c>
      <c r="C310" s="25" t="s">
        <v>3873</v>
      </c>
      <c r="D310" s="621">
        <v>2</v>
      </c>
      <c r="E310" s="28" t="s">
        <v>341</v>
      </c>
      <c r="F310" s="26"/>
      <c r="G310" s="53"/>
    </row>
    <row r="311" spans="1:9" ht="40.15" customHeight="1">
      <c r="A311" s="135" t="s">
        <v>1782</v>
      </c>
      <c r="B311" s="916" t="s">
        <v>98</v>
      </c>
      <c r="C311" s="923"/>
      <c r="D311" s="923"/>
      <c r="E311" s="923"/>
      <c r="F311" s="923"/>
      <c r="G311" s="924"/>
      <c r="H311" s="29">
        <f>SUM(D312:D317)</f>
        <v>12</v>
      </c>
      <c r="I311" s="29">
        <f>COUNT(D312:D317)*2</f>
        <v>12</v>
      </c>
    </row>
    <row r="312" spans="1:9" ht="47.25" customHeight="1">
      <c r="A312" s="18" t="s">
        <v>1783</v>
      </c>
      <c r="B312" s="19" t="s">
        <v>716</v>
      </c>
      <c r="C312" s="23" t="s">
        <v>717</v>
      </c>
      <c r="D312" s="621">
        <v>2</v>
      </c>
      <c r="E312" s="28" t="s">
        <v>379</v>
      </c>
      <c r="F312" s="26"/>
      <c r="G312" s="53"/>
    </row>
    <row r="313" spans="1:9" ht="47.25" customHeight="1">
      <c r="A313" s="18"/>
      <c r="B313" s="19"/>
      <c r="C313" s="50" t="s">
        <v>3290</v>
      </c>
      <c r="D313" s="621">
        <v>2</v>
      </c>
      <c r="E313" s="28" t="s">
        <v>379</v>
      </c>
      <c r="F313" s="26"/>
      <c r="G313" s="53"/>
    </row>
    <row r="314" spans="1:9" ht="47.25" customHeight="1">
      <c r="A314" s="18" t="s">
        <v>1786</v>
      </c>
      <c r="B314" s="19" t="s">
        <v>719</v>
      </c>
      <c r="C314" s="50" t="s">
        <v>3291</v>
      </c>
      <c r="D314" s="621">
        <v>2</v>
      </c>
      <c r="E314" s="28" t="s">
        <v>379</v>
      </c>
      <c r="F314" s="26" t="s">
        <v>3292</v>
      </c>
      <c r="G314" s="53"/>
    </row>
    <row r="315" spans="1:9" ht="47.25" customHeight="1">
      <c r="A315" s="18"/>
      <c r="B315" s="19"/>
      <c r="C315" s="23" t="s">
        <v>2984</v>
      </c>
      <c r="D315" s="621">
        <v>2</v>
      </c>
      <c r="E315" s="28" t="s">
        <v>379</v>
      </c>
      <c r="F315" s="26"/>
      <c r="G315" s="53"/>
    </row>
    <row r="316" spans="1:9" ht="47.25" customHeight="1">
      <c r="A316" s="18"/>
      <c r="B316" s="19"/>
      <c r="C316" s="23" t="s">
        <v>722</v>
      </c>
      <c r="D316" s="621">
        <v>2</v>
      </c>
      <c r="E316" s="28" t="s">
        <v>379</v>
      </c>
      <c r="F316" s="26"/>
      <c r="G316" s="53"/>
    </row>
    <row r="317" spans="1:9" ht="45" customHeight="1">
      <c r="A317" s="18" t="s">
        <v>2483</v>
      </c>
      <c r="B317" s="55" t="s">
        <v>724</v>
      </c>
      <c r="C317" s="23" t="s">
        <v>3295</v>
      </c>
      <c r="D317" s="621">
        <v>2</v>
      </c>
      <c r="E317" s="28" t="s">
        <v>341</v>
      </c>
      <c r="G317" s="53"/>
    </row>
    <row r="318" spans="1:9" ht="40.15" hidden="1" customHeight="1">
      <c r="A318" s="162" t="s">
        <v>97</v>
      </c>
      <c r="B318" s="989" t="s">
        <v>96</v>
      </c>
      <c r="C318" s="997"/>
      <c r="D318" s="997"/>
      <c r="E318" s="997"/>
      <c r="F318" s="997"/>
      <c r="G318" s="998"/>
      <c r="H318" s="99">
        <f>SUM(D319:D321)</f>
        <v>0</v>
      </c>
      <c r="I318" s="99">
        <f>COUNT(D319:D321)*2</f>
        <v>0</v>
      </c>
    </row>
    <row r="319" spans="1:9" ht="47.25" hidden="1" customHeight="1">
      <c r="A319" s="68" t="s">
        <v>726</v>
      </c>
      <c r="B319" s="114" t="s">
        <v>727</v>
      </c>
      <c r="C319" s="26"/>
      <c r="D319" s="619"/>
      <c r="E319" s="28"/>
      <c r="F319" s="26"/>
      <c r="G319" s="26"/>
      <c r="H319" s="99"/>
      <c r="I319" s="99"/>
    </row>
    <row r="320" spans="1:9" ht="47.25" hidden="1" customHeight="1">
      <c r="A320" s="68" t="s">
        <v>728</v>
      </c>
      <c r="B320" s="114" t="s">
        <v>729</v>
      </c>
      <c r="C320" s="26"/>
      <c r="D320" s="619"/>
      <c r="E320" s="28"/>
      <c r="F320" s="26"/>
      <c r="G320" s="26"/>
      <c r="H320" s="99"/>
      <c r="I320" s="99"/>
    </row>
    <row r="321" spans="1:9" ht="60" hidden="1" customHeight="1">
      <c r="A321" s="68" t="s">
        <v>730</v>
      </c>
      <c r="B321" s="23" t="s">
        <v>731</v>
      </c>
      <c r="D321" s="619"/>
      <c r="E321" s="28"/>
      <c r="F321" s="26"/>
      <c r="G321" s="26"/>
      <c r="H321" s="99"/>
      <c r="I321" s="99"/>
    </row>
    <row r="322" spans="1:9" ht="40.15" customHeight="1">
      <c r="A322" s="135" t="s">
        <v>1789</v>
      </c>
      <c r="B322" s="989" t="s">
        <v>94</v>
      </c>
      <c r="C322" s="997"/>
      <c r="D322" s="997"/>
      <c r="E322" s="997"/>
      <c r="F322" s="997"/>
      <c r="G322" s="998"/>
      <c r="H322" s="29">
        <f>SUM(D323:D326)</f>
        <v>8</v>
      </c>
      <c r="I322" s="29">
        <f>COUNT(D323:D326)*2</f>
        <v>8</v>
      </c>
    </row>
    <row r="323" spans="1:9" ht="45.75" customHeight="1">
      <c r="A323" s="18" t="s">
        <v>1790</v>
      </c>
      <c r="B323" s="114" t="s">
        <v>733</v>
      </c>
      <c r="C323" s="50" t="s">
        <v>3297</v>
      </c>
      <c r="D323" s="624">
        <v>2</v>
      </c>
      <c r="E323" s="28" t="s">
        <v>377</v>
      </c>
      <c r="F323" s="30" t="s">
        <v>3298</v>
      </c>
      <c r="G323" s="53"/>
    </row>
    <row r="324" spans="1:9" ht="30.75" customHeight="1">
      <c r="A324" s="18"/>
      <c r="B324" s="114"/>
      <c r="C324" s="30" t="s">
        <v>3299</v>
      </c>
      <c r="D324" s="624">
        <v>2</v>
      </c>
      <c r="E324" s="28" t="s">
        <v>377</v>
      </c>
      <c r="F324" s="26"/>
      <c r="G324" s="53"/>
    </row>
    <row r="325" spans="1:9" ht="47.25" customHeight="1">
      <c r="A325" s="18" t="s">
        <v>1793</v>
      </c>
      <c r="B325" s="114" t="s">
        <v>736</v>
      </c>
      <c r="C325" s="30" t="s">
        <v>3301</v>
      </c>
      <c r="D325" s="624">
        <v>2</v>
      </c>
      <c r="E325" s="28" t="s">
        <v>377</v>
      </c>
      <c r="F325" s="26"/>
      <c r="G325" s="53"/>
    </row>
    <row r="326" spans="1:9" ht="45" customHeight="1">
      <c r="A326" s="18" t="s">
        <v>738</v>
      </c>
      <c r="B326" s="23" t="s">
        <v>739</v>
      </c>
      <c r="C326" s="50" t="s">
        <v>740</v>
      </c>
      <c r="D326" s="624">
        <v>2</v>
      </c>
      <c r="E326" s="28" t="s">
        <v>540</v>
      </c>
      <c r="F326" s="26"/>
      <c r="G326" s="53"/>
    </row>
    <row r="327" spans="1:9" ht="40.15" hidden="1" customHeight="1">
      <c r="A327" s="162" t="s">
        <v>93</v>
      </c>
      <c r="B327" s="989" t="s">
        <v>92</v>
      </c>
      <c r="C327" s="997"/>
      <c r="D327" s="997"/>
      <c r="E327" s="997"/>
      <c r="F327" s="997"/>
      <c r="G327" s="998"/>
      <c r="H327" s="99">
        <f>SUM(D328:D329)</f>
        <v>0</v>
      </c>
      <c r="I327" s="99">
        <f>COUNT(D328:D329)*2</f>
        <v>0</v>
      </c>
    </row>
    <row r="328" spans="1:9" ht="47.25" hidden="1" customHeight="1">
      <c r="A328" s="27" t="s">
        <v>741</v>
      </c>
      <c r="B328" s="114" t="s">
        <v>742</v>
      </c>
      <c r="C328" s="26"/>
      <c r="D328" s="619"/>
      <c r="E328" s="28"/>
      <c r="F328" s="26"/>
      <c r="G328" s="26"/>
      <c r="H328" s="99"/>
      <c r="I328" s="99"/>
    </row>
    <row r="329" spans="1:9" ht="47.25" hidden="1" customHeight="1">
      <c r="A329" s="27" t="s">
        <v>743</v>
      </c>
      <c r="B329" s="19" t="s">
        <v>744</v>
      </c>
      <c r="C329" s="26"/>
      <c r="D329" s="619"/>
      <c r="E329" s="28"/>
      <c r="F329" s="26"/>
      <c r="G329" s="26"/>
      <c r="H329" s="99"/>
      <c r="I329" s="99"/>
    </row>
    <row r="330" spans="1:9" ht="40.15" hidden="1" customHeight="1">
      <c r="A330" s="163" t="s">
        <v>91</v>
      </c>
      <c r="B330" s="989" t="s">
        <v>90</v>
      </c>
      <c r="C330" s="997"/>
      <c r="D330" s="997"/>
      <c r="E330" s="997"/>
      <c r="F330" s="997"/>
      <c r="G330" s="998"/>
      <c r="H330" s="99">
        <f>SUM(D331:D332)</f>
        <v>0</v>
      </c>
      <c r="I330" s="99">
        <f>COUNT(D331:D332)*2</f>
        <v>0</v>
      </c>
    </row>
    <row r="331" spans="1:9" ht="31.5" hidden="1" customHeight="1">
      <c r="A331" s="27" t="s">
        <v>745</v>
      </c>
      <c r="B331" s="114" t="s">
        <v>746</v>
      </c>
      <c r="C331" s="26"/>
      <c r="D331" s="619"/>
      <c r="E331" s="28"/>
      <c r="F331" s="26"/>
      <c r="G331" s="26"/>
      <c r="H331" s="99"/>
      <c r="I331" s="99"/>
    </row>
    <row r="332" spans="1:9" ht="47.25" hidden="1" customHeight="1">
      <c r="A332" s="27" t="s">
        <v>747</v>
      </c>
      <c r="B332" s="114" t="s">
        <v>748</v>
      </c>
      <c r="C332" s="26"/>
      <c r="D332" s="619"/>
      <c r="E332" s="28"/>
      <c r="F332" s="26"/>
      <c r="G332" s="26"/>
      <c r="H332" s="99"/>
      <c r="I332" s="99"/>
    </row>
    <row r="333" spans="1:9" ht="40.15" hidden="1" customHeight="1">
      <c r="A333" s="162" t="s">
        <v>1796</v>
      </c>
      <c r="B333" s="989" t="s">
        <v>88</v>
      </c>
      <c r="C333" s="997"/>
      <c r="D333" s="997"/>
      <c r="E333" s="997"/>
      <c r="F333" s="997"/>
      <c r="G333" s="998"/>
      <c r="H333" s="99">
        <f>SUM(D334:D336)</f>
        <v>0</v>
      </c>
      <c r="I333" s="99">
        <f>COUNT(D334:D336)*2</f>
        <v>0</v>
      </c>
    </row>
    <row r="334" spans="1:9" ht="47.25" hidden="1" customHeight="1">
      <c r="A334" s="27" t="s">
        <v>1798</v>
      </c>
      <c r="B334" s="114" t="s">
        <v>750</v>
      </c>
      <c r="C334" s="26"/>
      <c r="D334" s="619"/>
      <c r="E334" s="28"/>
      <c r="F334" s="26"/>
      <c r="G334" s="26"/>
      <c r="H334" s="99"/>
      <c r="I334" s="99"/>
    </row>
    <row r="335" spans="1:9" ht="47.25" hidden="1" customHeight="1">
      <c r="A335" s="27" t="s">
        <v>752</v>
      </c>
      <c r="B335" s="114" t="s">
        <v>753</v>
      </c>
      <c r="C335" s="26"/>
      <c r="D335" s="619"/>
      <c r="E335" s="28"/>
      <c r="F335" s="26"/>
      <c r="G335" s="26"/>
      <c r="H335" s="99"/>
      <c r="I335" s="99"/>
    </row>
    <row r="336" spans="1:9" ht="47.25" hidden="1" customHeight="1">
      <c r="A336" s="27" t="s">
        <v>1800</v>
      </c>
      <c r="B336" s="160" t="s">
        <v>755</v>
      </c>
      <c r="C336" s="26"/>
      <c r="D336" s="619"/>
      <c r="E336" s="28"/>
      <c r="F336" s="26"/>
      <c r="G336" s="26"/>
      <c r="H336" s="99"/>
      <c r="I336" s="99"/>
    </row>
    <row r="337" spans="1:9" ht="40.15" customHeight="1">
      <c r="A337" s="135" t="s">
        <v>1801</v>
      </c>
      <c r="B337" s="989" t="s">
        <v>86</v>
      </c>
      <c r="C337" s="997"/>
      <c r="D337" s="997"/>
      <c r="E337" s="997"/>
      <c r="F337" s="997"/>
      <c r="G337" s="998"/>
      <c r="H337" s="29">
        <f>SUM(D338:D341)</f>
        <v>8</v>
      </c>
      <c r="I337" s="29">
        <f>COUNT(D338:D341)*2</f>
        <v>8</v>
      </c>
    </row>
    <row r="338" spans="1:9" ht="45" customHeight="1">
      <c r="A338" s="18" t="s">
        <v>1803</v>
      </c>
      <c r="B338" s="558" t="s">
        <v>758</v>
      </c>
      <c r="C338" s="558" t="s">
        <v>2496</v>
      </c>
      <c r="D338" s="621">
        <v>2</v>
      </c>
      <c r="E338" s="28" t="s">
        <v>420</v>
      </c>
      <c r="F338" s="26"/>
      <c r="G338" s="53"/>
    </row>
    <row r="339" spans="1:9" ht="47.25" customHeight="1">
      <c r="A339" s="18" t="s">
        <v>1804</v>
      </c>
      <c r="B339" s="558" t="s">
        <v>761</v>
      </c>
      <c r="C339" s="23" t="s">
        <v>762</v>
      </c>
      <c r="D339" s="621">
        <v>2</v>
      </c>
      <c r="E339" s="28" t="s">
        <v>653</v>
      </c>
      <c r="F339" s="23" t="s">
        <v>763</v>
      </c>
      <c r="G339" s="53"/>
    </row>
    <row r="340" spans="1:9" ht="15.75" customHeight="1">
      <c r="A340" s="18"/>
      <c r="B340" s="558"/>
      <c r="C340" s="577" t="s">
        <v>764</v>
      </c>
      <c r="D340" s="621">
        <v>2</v>
      </c>
      <c r="E340" s="28" t="s">
        <v>420</v>
      </c>
      <c r="F340" s="28"/>
      <c r="G340" s="53"/>
    </row>
    <row r="341" spans="1:9" ht="63" customHeight="1">
      <c r="A341" s="18" t="s">
        <v>1808</v>
      </c>
      <c r="B341" s="558" t="s">
        <v>766</v>
      </c>
      <c r="C341" s="567" t="s">
        <v>767</v>
      </c>
      <c r="D341" s="621">
        <v>2</v>
      </c>
      <c r="E341" s="28" t="s">
        <v>341</v>
      </c>
      <c r="F341" s="50"/>
      <c r="G341" s="53"/>
    </row>
    <row r="342" spans="1:9" ht="40.15" customHeight="1">
      <c r="A342" s="117" t="s">
        <v>85</v>
      </c>
      <c r="B342" s="989" t="s">
        <v>84</v>
      </c>
      <c r="C342" s="997"/>
      <c r="D342" s="997"/>
      <c r="E342" s="997"/>
      <c r="F342" s="997"/>
      <c r="G342" s="998"/>
      <c r="H342" s="29">
        <f>SUM(D343:D344)</f>
        <v>2</v>
      </c>
      <c r="I342" s="29">
        <f>COUNT(D343:D344)*2</f>
        <v>2</v>
      </c>
    </row>
    <row r="343" spans="1:9" ht="45" customHeight="1">
      <c r="A343" s="18" t="s">
        <v>768</v>
      </c>
      <c r="B343" s="236" t="s">
        <v>769</v>
      </c>
      <c r="C343" s="567" t="s">
        <v>770</v>
      </c>
      <c r="D343" s="621">
        <v>2</v>
      </c>
      <c r="E343" s="28" t="s">
        <v>540</v>
      </c>
      <c r="F343" s="30" t="s">
        <v>771</v>
      </c>
      <c r="G343" s="53"/>
    </row>
    <row r="344" spans="1:9" ht="30" hidden="1" customHeight="1">
      <c r="A344" s="27" t="s">
        <v>772</v>
      </c>
      <c r="B344" s="236" t="s">
        <v>773</v>
      </c>
      <c r="C344" s="26"/>
      <c r="D344" s="619"/>
      <c r="E344" s="28"/>
      <c r="F344" s="26"/>
      <c r="G344" s="26"/>
      <c r="H344" s="99"/>
      <c r="I344" s="99"/>
    </row>
    <row r="345" spans="1:9" ht="18.75" customHeight="1">
      <c r="A345" s="98"/>
      <c r="B345" s="1072" t="s">
        <v>774</v>
      </c>
      <c r="C345" s="1074"/>
      <c r="D345" s="1074"/>
      <c r="E345" s="1074"/>
      <c r="F345" s="1074"/>
      <c r="G345" s="1074"/>
      <c r="H345" s="29">
        <f>H351+H354+H361+H368+H371+H376+H388+H406+H413+H417+H432+H446+H460+H472+H398+H402+H465+H487+H494+H505+H512+H517+H346</f>
        <v>146</v>
      </c>
      <c r="I345" s="29">
        <f>I351+I354+I361+I368+I371+I376+I388+I406+I413+I417+I432+I446+I460+I472+I487+I346+I398+I402+I465+I494+I505+I512+I517</f>
        <v>146</v>
      </c>
    </row>
    <row r="346" spans="1:9" ht="40.15" hidden="1" customHeight="1">
      <c r="A346" s="162" t="s">
        <v>1810</v>
      </c>
      <c r="B346" s="989" t="s">
        <v>82</v>
      </c>
      <c r="C346" s="997"/>
      <c r="D346" s="997"/>
      <c r="E346" s="997"/>
      <c r="F346" s="997"/>
      <c r="G346" s="998"/>
      <c r="H346" s="99">
        <f>SUM(D347:D350)</f>
        <v>0</v>
      </c>
      <c r="I346" s="99">
        <f>COUNT(D347:D350)*2</f>
        <v>0</v>
      </c>
    </row>
    <row r="347" spans="1:9" ht="31.5" hidden="1" customHeight="1">
      <c r="A347" s="27" t="s">
        <v>1811</v>
      </c>
      <c r="B347" s="19" t="s">
        <v>776</v>
      </c>
      <c r="C347" s="30"/>
      <c r="D347" s="619"/>
      <c r="E347" s="28"/>
      <c r="F347" s="26"/>
      <c r="G347" s="26"/>
      <c r="H347" s="99"/>
      <c r="I347" s="99"/>
    </row>
    <row r="348" spans="1:9" ht="63" hidden="1" customHeight="1">
      <c r="A348" s="27" t="s">
        <v>780</v>
      </c>
      <c r="B348" s="19" t="s">
        <v>781</v>
      </c>
      <c r="C348" s="114"/>
      <c r="D348" s="619"/>
      <c r="E348" s="28"/>
      <c r="F348" s="26"/>
      <c r="G348" s="26"/>
      <c r="H348" s="99"/>
      <c r="I348" s="99"/>
    </row>
    <row r="349" spans="1:9" ht="31.5" hidden="1" customHeight="1">
      <c r="A349" s="27" t="s">
        <v>1814</v>
      </c>
      <c r="B349" s="19" t="s">
        <v>783</v>
      </c>
      <c r="C349" s="26"/>
      <c r="D349" s="619"/>
      <c r="E349" s="28"/>
      <c r="F349" s="26"/>
      <c r="G349" s="26"/>
      <c r="H349" s="99"/>
      <c r="I349" s="99"/>
    </row>
    <row r="350" spans="1:9" ht="47.25" hidden="1" customHeight="1">
      <c r="A350" s="27" t="s">
        <v>1819</v>
      </c>
      <c r="B350" s="19" t="s">
        <v>795</v>
      </c>
      <c r="C350" s="26"/>
      <c r="D350" s="619"/>
      <c r="E350" s="28"/>
      <c r="F350" s="26"/>
      <c r="G350" s="26"/>
      <c r="H350" s="99"/>
      <c r="I350" s="99"/>
    </row>
    <row r="351" spans="1:9" ht="40.15" customHeight="1">
      <c r="A351" s="135" t="s">
        <v>1822</v>
      </c>
      <c r="B351" s="989" t="s">
        <v>80</v>
      </c>
      <c r="C351" s="997"/>
      <c r="D351" s="997"/>
      <c r="E351" s="997"/>
      <c r="F351" s="997"/>
      <c r="G351" s="998"/>
      <c r="H351" s="29">
        <f>SUM(D352:D353)</f>
        <v>2</v>
      </c>
      <c r="I351" s="29">
        <f>COUNT(D352:D353)*2</f>
        <v>2</v>
      </c>
    </row>
    <row r="352" spans="1:9" ht="45" customHeight="1">
      <c r="A352" s="18" t="s">
        <v>1823</v>
      </c>
      <c r="B352" s="114" t="s">
        <v>798</v>
      </c>
      <c r="C352" s="50" t="s">
        <v>3305</v>
      </c>
      <c r="D352" s="662">
        <v>2</v>
      </c>
      <c r="E352" s="25" t="s">
        <v>653</v>
      </c>
      <c r="F352" s="223" t="s">
        <v>6881</v>
      </c>
      <c r="G352" s="53"/>
    </row>
    <row r="353" spans="1:9" ht="31.5" hidden="1" customHeight="1">
      <c r="A353" s="27" t="s">
        <v>1833</v>
      </c>
      <c r="B353" s="114" t="s">
        <v>804</v>
      </c>
      <c r="C353" s="26"/>
      <c r="D353" s="619"/>
      <c r="E353" s="28"/>
      <c r="F353" s="26"/>
      <c r="G353" s="26"/>
      <c r="H353" s="99"/>
      <c r="I353" s="99"/>
    </row>
    <row r="354" spans="1:9" ht="40.15" customHeight="1">
      <c r="A354" s="135" t="s">
        <v>1836</v>
      </c>
      <c r="B354" s="989" t="s">
        <v>78</v>
      </c>
      <c r="C354" s="997"/>
      <c r="D354" s="997"/>
      <c r="E354" s="997"/>
      <c r="F354" s="997"/>
      <c r="G354" s="998"/>
      <c r="H354" s="29">
        <f>SUM(D355:D360)</f>
        <v>6</v>
      </c>
      <c r="I354" s="29">
        <f>COUNT(D355:D360)*2</f>
        <v>6</v>
      </c>
    </row>
    <row r="355" spans="1:9" ht="47.25" customHeight="1">
      <c r="A355" s="18" t="s">
        <v>1838</v>
      </c>
      <c r="B355" s="114" t="s">
        <v>807</v>
      </c>
      <c r="C355" s="50" t="s">
        <v>6882</v>
      </c>
      <c r="D355" s="621">
        <v>2</v>
      </c>
      <c r="E355" s="25" t="s">
        <v>540</v>
      </c>
      <c r="F355" s="26"/>
      <c r="G355" s="53"/>
    </row>
    <row r="356" spans="1:9" ht="63" customHeight="1">
      <c r="A356" s="98"/>
      <c r="B356" s="114"/>
      <c r="C356" s="19" t="s">
        <v>1842</v>
      </c>
      <c r="D356" s="621">
        <v>2</v>
      </c>
      <c r="E356" s="25" t="s">
        <v>653</v>
      </c>
      <c r="F356" s="26"/>
      <c r="G356" s="53"/>
    </row>
    <row r="357" spans="1:9" ht="63" hidden="1" customHeight="1">
      <c r="A357" s="27" t="s">
        <v>1844</v>
      </c>
      <c r="B357" s="30" t="s">
        <v>812</v>
      </c>
      <c r="C357" s="114"/>
      <c r="D357" s="619"/>
      <c r="E357" s="28"/>
      <c r="F357" s="26"/>
      <c r="G357" s="26"/>
      <c r="H357" s="99"/>
      <c r="I357" s="99"/>
    </row>
    <row r="358" spans="1:9" ht="47.25" hidden="1" customHeight="1">
      <c r="A358" s="170"/>
      <c r="B358" s="114"/>
      <c r="C358" s="224"/>
      <c r="D358" s="619"/>
      <c r="E358" s="28"/>
      <c r="F358" s="26"/>
      <c r="G358" s="26"/>
      <c r="H358" s="99"/>
      <c r="I358" s="99"/>
    </row>
    <row r="359" spans="1:9" ht="31.5" customHeight="1">
      <c r="A359" s="18" t="s">
        <v>1859</v>
      </c>
      <c r="B359" s="114" t="s">
        <v>823</v>
      </c>
      <c r="C359" s="50" t="s">
        <v>2513</v>
      </c>
      <c r="D359" s="621">
        <v>2</v>
      </c>
      <c r="E359" s="28" t="s">
        <v>653</v>
      </c>
      <c r="F359" s="26"/>
      <c r="G359" s="53"/>
    </row>
    <row r="360" spans="1:9" ht="47.25" hidden="1" customHeight="1">
      <c r="A360" s="27" t="s">
        <v>825</v>
      </c>
      <c r="B360" s="114" t="s">
        <v>826</v>
      </c>
      <c r="C360" s="26"/>
      <c r="D360" s="619"/>
      <c r="E360" s="28"/>
      <c r="F360" s="26"/>
      <c r="G360" s="26"/>
      <c r="H360" s="99"/>
      <c r="I360" s="99"/>
    </row>
    <row r="361" spans="1:9" ht="40.15" customHeight="1">
      <c r="A361" s="135" t="s">
        <v>1863</v>
      </c>
      <c r="B361" s="989" t="s">
        <v>76</v>
      </c>
      <c r="C361" s="997"/>
      <c r="D361" s="997"/>
      <c r="E361" s="997"/>
      <c r="F361" s="997"/>
      <c r="G361" s="998"/>
      <c r="H361" s="29">
        <f>SUM(D362:D367)</f>
        <v>10</v>
      </c>
      <c r="I361" s="29">
        <f>COUNT(D362:D367)*2</f>
        <v>10</v>
      </c>
    </row>
    <row r="362" spans="1:9" ht="45.75" customHeight="1">
      <c r="A362" s="18" t="s">
        <v>1864</v>
      </c>
      <c r="B362" s="19" t="s">
        <v>828</v>
      </c>
      <c r="C362" s="23" t="s">
        <v>829</v>
      </c>
      <c r="D362" s="641">
        <v>2</v>
      </c>
      <c r="E362" s="28" t="s">
        <v>379</v>
      </c>
      <c r="F362" s="23" t="s">
        <v>3888</v>
      </c>
      <c r="G362" s="53"/>
    </row>
    <row r="363" spans="1:9" ht="45" customHeight="1">
      <c r="A363" s="18" t="s">
        <v>1866</v>
      </c>
      <c r="B363" s="23" t="s">
        <v>832</v>
      </c>
      <c r="C363" s="19" t="s">
        <v>2515</v>
      </c>
      <c r="D363" s="641">
        <v>2</v>
      </c>
      <c r="E363" s="28" t="s">
        <v>540</v>
      </c>
      <c r="F363" s="23" t="s">
        <v>836</v>
      </c>
      <c r="G363" s="53"/>
    </row>
    <row r="364" spans="1:9" ht="47.25" customHeight="1">
      <c r="A364" s="18" t="s">
        <v>1868</v>
      </c>
      <c r="B364" s="19" t="s">
        <v>838</v>
      </c>
      <c r="C364" s="23" t="s">
        <v>839</v>
      </c>
      <c r="D364" s="641">
        <v>2</v>
      </c>
      <c r="E364" s="28" t="s">
        <v>540</v>
      </c>
      <c r="F364" s="26"/>
      <c r="G364" s="53"/>
    </row>
    <row r="365" spans="1:9" ht="47.25" customHeight="1">
      <c r="A365" s="18"/>
      <c r="B365" s="19"/>
      <c r="C365" s="23" t="s">
        <v>840</v>
      </c>
      <c r="D365" s="641">
        <v>2</v>
      </c>
      <c r="E365" s="28" t="s">
        <v>648</v>
      </c>
      <c r="F365" s="26"/>
      <c r="G365" s="53"/>
    </row>
    <row r="366" spans="1:9" ht="15.75" hidden="1" customHeight="1">
      <c r="A366" s="27" t="s">
        <v>1870</v>
      </c>
      <c r="B366" s="19" t="s">
        <v>843</v>
      </c>
      <c r="C366" s="26"/>
      <c r="D366" s="619"/>
      <c r="E366" s="28"/>
      <c r="F366" s="26"/>
      <c r="G366" s="26"/>
      <c r="H366" s="99"/>
      <c r="I366" s="99"/>
    </row>
    <row r="367" spans="1:9" ht="31.5" customHeight="1">
      <c r="A367" s="18" t="s">
        <v>1871</v>
      </c>
      <c r="B367" s="19" t="s">
        <v>847</v>
      </c>
      <c r="C367" s="19" t="s">
        <v>848</v>
      </c>
      <c r="D367" s="641">
        <v>2</v>
      </c>
      <c r="E367" s="28" t="s">
        <v>653</v>
      </c>
      <c r="F367" s="23" t="s">
        <v>852</v>
      </c>
      <c r="G367" s="53"/>
    </row>
    <row r="368" spans="1:9" ht="40.15" customHeight="1">
      <c r="A368" s="135" t="s">
        <v>1873</v>
      </c>
      <c r="B368" s="989" t="s">
        <v>74</v>
      </c>
      <c r="C368" s="1149"/>
      <c r="D368" s="997"/>
      <c r="E368" s="997"/>
      <c r="F368" s="997"/>
      <c r="G368" s="998"/>
      <c r="H368" s="29">
        <f>SUM(D369:D370)</f>
        <v>4</v>
      </c>
      <c r="I368" s="29">
        <f>COUNT(D369:D370)*2</f>
        <v>4</v>
      </c>
    </row>
    <row r="369" spans="1:9" ht="30" customHeight="1">
      <c r="A369" s="18" t="s">
        <v>1875</v>
      </c>
      <c r="B369" s="23" t="s">
        <v>854</v>
      </c>
      <c r="C369" s="578" t="s">
        <v>855</v>
      </c>
      <c r="D369" s="621">
        <v>2</v>
      </c>
      <c r="E369" s="28" t="s">
        <v>379</v>
      </c>
      <c r="F369" s="30" t="s">
        <v>1876</v>
      </c>
      <c r="G369" s="53"/>
    </row>
    <row r="370" spans="1:9" ht="30" customHeight="1">
      <c r="A370" s="18" t="s">
        <v>1877</v>
      </c>
      <c r="B370" s="23" t="s">
        <v>858</v>
      </c>
      <c r="C370" s="23" t="s">
        <v>2737</v>
      </c>
      <c r="D370" s="621">
        <v>2</v>
      </c>
      <c r="E370" s="28" t="s">
        <v>379</v>
      </c>
      <c r="F370" s="556" t="s">
        <v>3312</v>
      </c>
      <c r="G370" s="53"/>
    </row>
    <row r="371" spans="1:9" ht="40.15" customHeight="1">
      <c r="A371" s="135" t="s">
        <v>1880</v>
      </c>
      <c r="B371" s="989" t="s">
        <v>72</v>
      </c>
      <c r="C371" s="997"/>
      <c r="D371" s="997"/>
      <c r="E371" s="997"/>
      <c r="F371" s="997"/>
      <c r="G371" s="998"/>
      <c r="H371" s="29">
        <f>SUM(D372:D375)</f>
        <v>8</v>
      </c>
      <c r="I371" s="29">
        <f>COUNT(D372:D375)*2</f>
        <v>8</v>
      </c>
    </row>
    <row r="372" spans="1:9" ht="30" customHeight="1">
      <c r="A372" s="18" t="s">
        <v>1882</v>
      </c>
      <c r="B372" s="579" t="s">
        <v>861</v>
      </c>
      <c r="C372" s="50" t="s">
        <v>2517</v>
      </c>
      <c r="D372" s="621">
        <v>2</v>
      </c>
      <c r="E372" s="28" t="s">
        <v>648</v>
      </c>
      <c r="F372" s="26"/>
      <c r="G372" s="53"/>
    </row>
    <row r="373" spans="1:9" ht="30" customHeight="1">
      <c r="A373" s="18" t="s">
        <v>1886</v>
      </c>
      <c r="B373" s="579" t="s">
        <v>864</v>
      </c>
      <c r="C373" s="23" t="s">
        <v>866</v>
      </c>
      <c r="D373" s="621">
        <v>2</v>
      </c>
      <c r="E373" s="28" t="s">
        <v>540</v>
      </c>
      <c r="F373" s="26"/>
      <c r="G373" s="53"/>
    </row>
    <row r="374" spans="1:9" ht="30" customHeight="1">
      <c r="A374" s="18"/>
      <c r="B374" s="579"/>
      <c r="C374" s="23" t="s">
        <v>867</v>
      </c>
      <c r="D374" s="621">
        <v>2</v>
      </c>
      <c r="E374" s="28" t="s">
        <v>648</v>
      </c>
      <c r="F374" s="26"/>
      <c r="G374" s="53"/>
    </row>
    <row r="375" spans="1:9" ht="30" customHeight="1">
      <c r="A375" s="18"/>
      <c r="B375" s="579"/>
      <c r="C375" s="23" t="s">
        <v>2518</v>
      </c>
      <c r="D375" s="621">
        <v>2</v>
      </c>
      <c r="E375" s="28" t="s">
        <v>271</v>
      </c>
      <c r="F375" s="26"/>
      <c r="G375" s="53"/>
    </row>
    <row r="376" spans="1:9" ht="40.15" customHeight="1">
      <c r="A376" s="135" t="s">
        <v>1890</v>
      </c>
      <c r="B376" s="989" t="s">
        <v>70</v>
      </c>
      <c r="C376" s="997"/>
      <c r="D376" s="997"/>
      <c r="E376" s="997"/>
      <c r="F376" s="997"/>
      <c r="G376" s="998"/>
      <c r="H376" s="29">
        <f>SUM(D377:D387)</f>
        <v>20</v>
      </c>
      <c r="I376" s="29">
        <f>COUNT(D377:D387)*2</f>
        <v>20</v>
      </c>
    </row>
    <row r="377" spans="1:9" ht="60" customHeight="1">
      <c r="A377" s="18" t="s">
        <v>1892</v>
      </c>
      <c r="B377" s="569" t="s">
        <v>2995</v>
      </c>
      <c r="C377" s="577" t="s">
        <v>871</v>
      </c>
      <c r="D377" s="621">
        <v>2</v>
      </c>
      <c r="E377" s="147" t="s">
        <v>271</v>
      </c>
      <c r="F377" s="23" t="s">
        <v>2996</v>
      </c>
      <c r="G377" s="53"/>
    </row>
    <row r="378" spans="1:9" ht="30" customHeight="1">
      <c r="A378" s="18"/>
      <c r="B378" s="569"/>
      <c r="C378" s="577" t="s">
        <v>873</v>
      </c>
      <c r="D378" s="621">
        <v>2</v>
      </c>
      <c r="E378" s="147" t="s">
        <v>540</v>
      </c>
      <c r="F378" s="23" t="s">
        <v>874</v>
      </c>
      <c r="G378" s="53"/>
    </row>
    <row r="379" spans="1:9" ht="30" customHeight="1">
      <c r="A379" s="18"/>
      <c r="B379" s="569"/>
      <c r="C379" s="577" t="s">
        <v>875</v>
      </c>
      <c r="D379" s="621">
        <v>2</v>
      </c>
      <c r="E379" s="147" t="s">
        <v>540</v>
      </c>
      <c r="F379" s="23" t="s">
        <v>876</v>
      </c>
      <c r="G379" s="53"/>
    </row>
    <row r="380" spans="1:9" ht="63" customHeight="1">
      <c r="A380" s="18" t="s">
        <v>1897</v>
      </c>
      <c r="B380" s="569" t="s">
        <v>878</v>
      </c>
      <c r="C380" s="19" t="s">
        <v>879</v>
      </c>
      <c r="D380" s="621">
        <v>2</v>
      </c>
      <c r="E380" s="147" t="s">
        <v>648</v>
      </c>
      <c r="F380" s="26"/>
      <c r="G380" s="53"/>
    </row>
    <row r="381" spans="1:9" ht="45" customHeight="1">
      <c r="A381" s="18"/>
      <c r="B381" s="569"/>
      <c r="C381" s="23" t="s">
        <v>880</v>
      </c>
      <c r="D381" s="621">
        <v>2</v>
      </c>
      <c r="E381" s="147" t="s">
        <v>653</v>
      </c>
      <c r="F381" s="26"/>
      <c r="G381" s="53"/>
    </row>
    <row r="382" spans="1:9" ht="75" customHeight="1">
      <c r="A382" s="18" t="s">
        <v>1899</v>
      </c>
      <c r="B382" s="569" t="s">
        <v>882</v>
      </c>
      <c r="C382" s="254" t="s">
        <v>883</v>
      </c>
      <c r="D382" s="621">
        <v>2</v>
      </c>
      <c r="E382" s="147" t="s">
        <v>379</v>
      </c>
      <c r="F382" s="23"/>
      <c r="G382" s="53"/>
    </row>
    <row r="383" spans="1:9" ht="63" customHeight="1">
      <c r="A383" s="18"/>
      <c r="B383" s="569"/>
      <c r="C383" s="23" t="s">
        <v>884</v>
      </c>
      <c r="D383" s="621">
        <v>2</v>
      </c>
      <c r="E383" s="147" t="s">
        <v>341</v>
      </c>
      <c r="F383" s="23" t="s">
        <v>2739</v>
      </c>
      <c r="G383" s="53"/>
    </row>
    <row r="384" spans="1:9" ht="63" customHeight="1">
      <c r="A384" s="18"/>
      <c r="B384" s="569"/>
      <c r="C384" s="23" t="s">
        <v>886</v>
      </c>
      <c r="D384" s="621">
        <v>2</v>
      </c>
      <c r="E384" s="147" t="s">
        <v>341</v>
      </c>
      <c r="F384" s="30" t="s">
        <v>887</v>
      </c>
      <c r="G384" s="53"/>
    </row>
    <row r="385" spans="1:9" ht="63" customHeight="1">
      <c r="A385" s="18"/>
      <c r="B385" s="569"/>
      <c r="C385" s="23" t="s">
        <v>888</v>
      </c>
      <c r="D385" s="621">
        <v>2</v>
      </c>
      <c r="E385" s="147" t="s">
        <v>653</v>
      </c>
      <c r="F385" s="23"/>
      <c r="G385" s="53"/>
    </row>
    <row r="386" spans="1:9" ht="63" customHeight="1">
      <c r="A386" s="18" t="s">
        <v>1902</v>
      </c>
      <c r="B386" s="569" t="s">
        <v>890</v>
      </c>
      <c r="C386" s="191" t="s">
        <v>891</v>
      </c>
      <c r="D386" s="621">
        <v>2</v>
      </c>
      <c r="E386" s="37" t="s">
        <v>271</v>
      </c>
      <c r="F386" s="26"/>
      <c r="G386" s="53"/>
    </row>
    <row r="387" spans="1:9" ht="31.5" hidden="1" customHeight="1">
      <c r="A387" s="27" t="s">
        <v>1905</v>
      </c>
      <c r="B387" s="569" t="s">
        <v>893</v>
      </c>
      <c r="C387" s="26"/>
      <c r="D387" s="619"/>
      <c r="E387" s="28"/>
      <c r="F387" s="26"/>
      <c r="G387" s="26"/>
      <c r="H387" s="99"/>
      <c r="I387" s="99"/>
    </row>
    <row r="388" spans="1:9" ht="40.15" customHeight="1">
      <c r="A388" s="135" t="s">
        <v>1906</v>
      </c>
      <c r="B388" s="989" t="s">
        <v>68</v>
      </c>
      <c r="C388" s="997"/>
      <c r="D388" s="997"/>
      <c r="E388" s="997"/>
      <c r="F388" s="997"/>
      <c r="G388" s="998"/>
      <c r="H388" s="29">
        <f>SUM(D389:D397)</f>
        <v>16</v>
      </c>
      <c r="I388" s="29">
        <f>COUNT(D389:D397)*2</f>
        <v>16</v>
      </c>
    </row>
    <row r="389" spans="1:9" ht="47.25" customHeight="1">
      <c r="A389" s="18" t="s">
        <v>1908</v>
      </c>
      <c r="B389" s="19" t="s">
        <v>897</v>
      </c>
      <c r="C389" s="30" t="s">
        <v>3321</v>
      </c>
      <c r="D389" s="621">
        <v>2</v>
      </c>
      <c r="E389" s="28" t="s">
        <v>648</v>
      </c>
      <c r="F389" s="50" t="s">
        <v>3322</v>
      </c>
      <c r="G389" s="53"/>
    </row>
    <row r="390" spans="1:9" ht="47.25" customHeight="1">
      <c r="A390" s="18" t="s">
        <v>1911</v>
      </c>
      <c r="B390" s="19" t="s">
        <v>901</v>
      </c>
      <c r="C390" s="23" t="s">
        <v>902</v>
      </c>
      <c r="D390" s="621">
        <v>2</v>
      </c>
      <c r="E390" s="28" t="s">
        <v>648</v>
      </c>
      <c r="F390" s="23" t="s">
        <v>903</v>
      </c>
      <c r="G390" s="53"/>
    </row>
    <row r="391" spans="1:9" ht="31.5" hidden="1" customHeight="1">
      <c r="A391" s="27" t="s">
        <v>1913</v>
      </c>
      <c r="B391" s="19" t="s">
        <v>905</v>
      </c>
      <c r="C391" s="23"/>
      <c r="D391" s="619"/>
      <c r="E391" s="28"/>
      <c r="F391" s="23"/>
      <c r="G391" s="26"/>
      <c r="H391" s="99"/>
      <c r="I391" s="99"/>
    </row>
    <row r="392" spans="1:9" ht="31.5" customHeight="1">
      <c r="A392" s="18" t="s">
        <v>1914</v>
      </c>
      <c r="B392" s="51" t="s">
        <v>909</v>
      </c>
      <c r="C392" s="50" t="s">
        <v>3324</v>
      </c>
      <c r="D392" s="621">
        <v>2</v>
      </c>
      <c r="E392" s="28" t="s">
        <v>648</v>
      </c>
      <c r="F392" s="30" t="s">
        <v>3325</v>
      </c>
      <c r="G392" s="53"/>
    </row>
    <row r="393" spans="1:9" ht="31.5" customHeight="1">
      <c r="A393" s="18"/>
      <c r="B393" s="51"/>
      <c r="C393" s="50" t="s">
        <v>6883</v>
      </c>
      <c r="D393" s="621">
        <v>2</v>
      </c>
      <c r="E393" s="28" t="s">
        <v>648</v>
      </c>
      <c r="F393" s="26"/>
      <c r="G393" s="53"/>
    </row>
    <row r="394" spans="1:9" ht="31.5" customHeight="1">
      <c r="A394" s="18" t="s">
        <v>1919</v>
      </c>
      <c r="B394" s="569" t="s">
        <v>913</v>
      </c>
      <c r="C394" s="50" t="s">
        <v>3891</v>
      </c>
      <c r="D394" s="621">
        <v>2</v>
      </c>
      <c r="E394" s="28" t="s">
        <v>369</v>
      </c>
      <c r="F394" s="50" t="s">
        <v>6884</v>
      </c>
      <c r="G394" s="53"/>
    </row>
    <row r="395" spans="1:9" ht="45" customHeight="1">
      <c r="A395" s="18" t="s">
        <v>1922</v>
      </c>
      <c r="B395" s="569" t="s">
        <v>917</v>
      </c>
      <c r="C395" s="50" t="s">
        <v>1923</v>
      </c>
      <c r="D395" s="621">
        <v>2</v>
      </c>
      <c r="E395" s="28" t="s">
        <v>648</v>
      </c>
      <c r="F395" s="30" t="s">
        <v>3329</v>
      </c>
      <c r="G395" s="53"/>
    </row>
    <row r="396" spans="1:9" ht="30" customHeight="1">
      <c r="A396" s="18"/>
      <c r="B396" s="569"/>
      <c r="C396" s="30" t="s">
        <v>920</v>
      </c>
      <c r="D396" s="621">
        <v>2</v>
      </c>
      <c r="E396" s="28" t="s">
        <v>648</v>
      </c>
      <c r="F396" s="26"/>
      <c r="G396" s="53"/>
    </row>
    <row r="397" spans="1:9" ht="47.25" customHeight="1">
      <c r="A397" s="18" t="s">
        <v>1926</v>
      </c>
      <c r="B397" s="569" t="s">
        <v>922</v>
      </c>
      <c r="C397" s="69" t="s">
        <v>2527</v>
      </c>
      <c r="D397" s="621">
        <v>2</v>
      </c>
      <c r="E397" s="28" t="s">
        <v>648</v>
      </c>
      <c r="F397" s="26"/>
      <c r="G397" s="53"/>
    </row>
    <row r="398" spans="1:9" ht="40.15" hidden="1" customHeight="1">
      <c r="A398" s="162" t="s">
        <v>1927</v>
      </c>
      <c r="B398" s="989" t="s">
        <v>66</v>
      </c>
      <c r="C398" s="997"/>
      <c r="D398" s="997"/>
      <c r="E398" s="997"/>
      <c r="F398" s="997"/>
      <c r="G398" s="998"/>
      <c r="H398" s="99">
        <f>SUM(D399:D401)</f>
        <v>0</v>
      </c>
      <c r="I398" s="99">
        <f>COUNT(D399:D401)*2</f>
        <v>0</v>
      </c>
    </row>
    <row r="399" spans="1:9" ht="31.5" hidden="1" customHeight="1">
      <c r="A399" s="27" t="s">
        <v>1928</v>
      </c>
      <c r="B399" s="19" t="s">
        <v>925</v>
      </c>
      <c r="C399" s="26"/>
      <c r="D399" s="619"/>
      <c r="E399" s="28"/>
      <c r="F399" s="26"/>
      <c r="G399" s="26"/>
      <c r="H399" s="99"/>
      <c r="I399" s="99"/>
    </row>
    <row r="400" spans="1:9" ht="47.25" hidden="1" customHeight="1">
      <c r="A400" s="27" t="s">
        <v>1929</v>
      </c>
      <c r="B400" s="19" t="s">
        <v>932</v>
      </c>
      <c r="C400" s="26"/>
      <c r="D400" s="619"/>
      <c r="E400" s="28"/>
      <c r="F400" s="26"/>
      <c r="G400" s="26"/>
      <c r="H400" s="99"/>
      <c r="I400" s="99"/>
    </row>
    <row r="401" spans="1:9" ht="31.5" hidden="1" customHeight="1">
      <c r="A401" s="27" t="s">
        <v>1930</v>
      </c>
      <c r="B401" s="19" t="s">
        <v>939</v>
      </c>
      <c r="C401" s="26"/>
      <c r="D401" s="619"/>
      <c r="E401" s="28"/>
      <c r="F401" s="26"/>
      <c r="G401" s="26"/>
      <c r="H401" s="99"/>
      <c r="I401" s="99"/>
    </row>
    <row r="402" spans="1:9" ht="40.15" hidden="1" customHeight="1">
      <c r="A402" s="162" t="s">
        <v>1931</v>
      </c>
      <c r="B402" s="989" t="s">
        <v>64</v>
      </c>
      <c r="C402" s="997"/>
      <c r="D402" s="997"/>
      <c r="E402" s="997"/>
      <c r="F402" s="997"/>
      <c r="G402" s="998"/>
      <c r="H402" s="99">
        <f>SUM(D403:D405)</f>
        <v>0</v>
      </c>
      <c r="I402" s="99">
        <f>COUNT(D403:D405)*2</f>
        <v>0</v>
      </c>
    </row>
    <row r="403" spans="1:9" ht="60" hidden="1" customHeight="1">
      <c r="A403" s="27" t="s">
        <v>1932</v>
      </c>
      <c r="B403" s="30" t="s">
        <v>943</v>
      </c>
      <c r="C403" s="26"/>
      <c r="D403" s="619"/>
      <c r="E403" s="28"/>
      <c r="F403" s="26"/>
      <c r="G403" s="26"/>
      <c r="H403" s="99"/>
      <c r="I403" s="99"/>
    </row>
    <row r="404" spans="1:9" ht="45" hidden="1" customHeight="1">
      <c r="A404" s="27" t="s">
        <v>944</v>
      </c>
      <c r="B404" s="30" t="s">
        <v>945</v>
      </c>
      <c r="C404" s="26"/>
      <c r="D404" s="619"/>
      <c r="E404" s="28"/>
      <c r="F404" s="26"/>
      <c r="G404" s="26"/>
      <c r="H404" s="99"/>
      <c r="I404" s="99"/>
    </row>
    <row r="405" spans="1:9" ht="78.75" hidden="1" customHeight="1">
      <c r="A405" s="27" t="s">
        <v>1933</v>
      </c>
      <c r="B405" s="114" t="s">
        <v>947</v>
      </c>
      <c r="C405" s="26"/>
      <c r="D405" s="619"/>
      <c r="E405" s="28"/>
      <c r="F405" s="26"/>
      <c r="G405" s="26"/>
      <c r="H405" s="99"/>
      <c r="I405" s="99"/>
    </row>
    <row r="406" spans="1:9" ht="40.15" customHeight="1">
      <c r="A406" s="135" t="s">
        <v>2532</v>
      </c>
      <c r="B406" s="989" t="s">
        <v>62</v>
      </c>
      <c r="C406" s="997"/>
      <c r="D406" s="997"/>
      <c r="E406" s="997"/>
      <c r="F406" s="997"/>
      <c r="G406" s="998"/>
      <c r="H406" s="29">
        <f>SUM(D407:D412)</f>
        <v>4</v>
      </c>
      <c r="I406" s="29">
        <f>COUNT(D407:D412)*2</f>
        <v>4</v>
      </c>
    </row>
    <row r="407" spans="1:9" ht="31.5" hidden="1" customHeight="1">
      <c r="A407" s="27" t="s">
        <v>1935</v>
      </c>
      <c r="B407" s="19" t="s">
        <v>949</v>
      </c>
      <c r="C407" s="26"/>
      <c r="D407" s="619"/>
      <c r="E407" s="28"/>
      <c r="F407" s="26"/>
      <c r="G407" s="26"/>
      <c r="H407" s="99"/>
      <c r="I407" s="99"/>
    </row>
    <row r="408" spans="1:9" ht="31.5" hidden="1" customHeight="1">
      <c r="A408" s="27" t="s">
        <v>1936</v>
      </c>
      <c r="B408" s="19" t="s">
        <v>956</v>
      </c>
      <c r="C408" s="26"/>
      <c r="D408" s="619"/>
      <c r="E408" s="28"/>
      <c r="F408" s="26"/>
      <c r="G408" s="26"/>
      <c r="H408" s="99"/>
      <c r="I408" s="99"/>
    </row>
    <row r="409" spans="1:9" ht="31.5" customHeight="1">
      <c r="A409" s="18" t="s">
        <v>2533</v>
      </c>
      <c r="B409" s="19" t="s">
        <v>962</v>
      </c>
      <c r="C409" s="23" t="s">
        <v>968</v>
      </c>
      <c r="D409" s="621">
        <v>2</v>
      </c>
      <c r="E409" s="580" t="s">
        <v>540</v>
      </c>
      <c r="F409" s="26"/>
      <c r="G409" s="53"/>
    </row>
    <row r="410" spans="1:9" ht="31.5" customHeight="1">
      <c r="A410" s="18"/>
      <c r="B410" s="19"/>
      <c r="C410" s="23" t="s">
        <v>967</v>
      </c>
      <c r="D410" s="621">
        <v>2</v>
      </c>
      <c r="E410" s="581" t="s">
        <v>540</v>
      </c>
      <c r="F410" s="26"/>
      <c r="G410" s="53"/>
    </row>
    <row r="411" spans="1:9" ht="63" hidden="1" customHeight="1">
      <c r="A411" s="27" t="s">
        <v>1937</v>
      </c>
      <c r="B411" s="51" t="s">
        <v>970</v>
      </c>
      <c r="C411" s="26"/>
      <c r="D411" s="619"/>
      <c r="E411" s="28"/>
      <c r="F411" s="26"/>
      <c r="G411" s="26"/>
      <c r="H411" s="99"/>
      <c r="I411" s="99"/>
    </row>
    <row r="412" spans="1:9" ht="31.5" hidden="1" customHeight="1">
      <c r="A412" s="27" t="s">
        <v>1939</v>
      </c>
      <c r="B412" s="19" t="s">
        <v>981</v>
      </c>
      <c r="C412" s="26"/>
      <c r="D412" s="619"/>
      <c r="E412" s="28"/>
      <c r="F412" s="26"/>
      <c r="G412" s="26"/>
      <c r="H412" s="99"/>
      <c r="I412" s="99"/>
    </row>
    <row r="413" spans="1:9" ht="40.15" customHeight="1">
      <c r="A413" s="135" t="s">
        <v>1940</v>
      </c>
      <c r="B413" s="989" t="s">
        <v>60</v>
      </c>
      <c r="C413" s="997"/>
      <c r="D413" s="997"/>
      <c r="E413" s="997"/>
      <c r="F413" s="997"/>
      <c r="G413" s="998"/>
      <c r="H413" s="29">
        <f>SUM(D414:D416)</f>
        <v>4</v>
      </c>
      <c r="I413" s="29">
        <f>COUNT(D414:D416)*2</f>
        <v>4</v>
      </c>
    </row>
    <row r="414" spans="1:9" ht="31.5" customHeight="1">
      <c r="A414" s="18" t="s">
        <v>1941</v>
      </c>
      <c r="B414" s="114" t="s">
        <v>990</v>
      </c>
      <c r="C414" s="23" t="s">
        <v>991</v>
      </c>
      <c r="D414" s="621">
        <v>2</v>
      </c>
      <c r="E414" s="28" t="s">
        <v>341</v>
      </c>
      <c r="F414" s="26"/>
      <c r="G414" s="53"/>
    </row>
    <row r="415" spans="1:9" ht="31.5" hidden="1" customHeight="1">
      <c r="A415" s="27" t="s">
        <v>992</v>
      </c>
      <c r="B415" s="114" t="s">
        <v>993</v>
      </c>
      <c r="C415" s="26"/>
      <c r="D415" s="619"/>
      <c r="E415" s="28"/>
      <c r="F415" s="26"/>
      <c r="G415" s="26"/>
      <c r="H415" s="99"/>
      <c r="I415" s="99"/>
    </row>
    <row r="416" spans="1:9" ht="45" customHeight="1">
      <c r="A416" s="18" t="s">
        <v>1942</v>
      </c>
      <c r="B416" s="114" t="s">
        <v>995</v>
      </c>
      <c r="C416" s="50" t="s">
        <v>3335</v>
      </c>
      <c r="D416" s="621">
        <v>2</v>
      </c>
      <c r="E416" s="28" t="s">
        <v>540</v>
      </c>
      <c r="F416" s="26"/>
      <c r="G416" s="53"/>
    </row>
    <row r="417" spans="1:9" ht="40.15" customHeight="1">
      <c r="A417" s="135" t="s">
        <v>1945</v>
      </c>
      <c r="B417" s="989" t="s">
        <v>58</v>
      </c>
      <c r="C417" s="997"/>
      <c r="D417" s="997"/>
      <c r="E417" s="997"/>
      <c r="F417" s="997"/>
      <c r="G417" s="998"/>
      <c r="H417" s="29">
        <f>SUM(D418:D431)</f>
        <v>14</v>
      </c>
      <c r="I417" s="29">
        <f>COUNT(D418:D431)*2</f>
        <v>14</v>
      </c>
    </row>
    <row r="418" spans="1:9" ht="31.5" hidden="1" customHeight="1">
      <c r="A418" s="27" t="s">
        <v>997</v>
      </c>
      <c r="B418" s="114" t="s">
        <v>998</v>
      </c>
      <c r="C418" s="26"/>
      <c r="D418" s="619"/>
      <c r="E418" s="28"/>
      <c r="F418" s="26"/>
      <c r="G418" s="26"/>
      <c r="H418" s="99"/>
      <c r="I418" s="99"/>
    </row>
    <row r="419" spans="1:9" ht="31.5" hidden="1" customHeight="1">
      <c r="A419" s="27" t="s">
        <v>999</v>
      </c>
      <c r="B419" s="114" t="s">
        <v>1000</v>
      </c>
      <c r="C419" s="26"/>
      <c r="D419" s="619"/>
      <c r="E419" s="28"/>
      <c r="F419" s="26"/>
      <c r="G419" s="26"/>
      <c r="H419" s="99"/>
      <c r="I419" s="99"/>
    </row>
    <row r="420" spans="1:9" ht="31.5" hidden="1" customHeight="1">
      <c r="A420" s="27" t="s">
        <v>1001</v>
      </c>
      <c r="B420" s="114" t="s">
        <v>1002</v>
      </c>
      <c r="C420" s="26"/>
      <c r="D420" s="619"/>
      <c r="E420" s="28"/>
      <c r="F420" s="26"/>
      <c r="G420" s="26"/>
      <c r="H420" s="99"/>
      <c r="I420" s="99"/>
    </row>
    <row r="421" spans="1:9" ht="31.5" hidden="1" customHeight="1">
      <c r="A421" s="27" t="s">
        <v>1003</v>
      </c>
      <c r="B421" s="114" t="s">
        <v>1004</v>
      </c>
      <c r="C421" s="26"/>
      <c r="D421" s="619"/>
      <c r="E421" s="28"/>
      <c r="F421" s="26"/>
      <c r="G421" s="26"/>
      <c r="H421" s="99"/>
      <c r="I421" s="99"/>
    </row>
    <row r="422" spans="1:9" ht="47.25" hidden="1" customHeight="1">
      <c r="A422" s="27" t="s">
        <v>1946</v>
      </c>
      <c r="B422" s="114" t="s">
        <v>1006</v>
      </c>
      <c r="C422" s="26"/>
      <c r="D422" s="619"/>
      <c r="E422" s="28"/>
      <c r="F422" s="26"/>
      <c r="G422" s="26"/>
      <c r="H422" s="99"/>
      <c r="I422" s="99"/>
    </row>
    <row r="423" spans="1:9" ht="31.5" hidden="1" customHeight="1">
      <c r="A423" s="27" t="s">
        <v>1007</v>
      </c>
      <c r="B423" s="114" t="s">
        <v>1008</v>
      </c>
      <c r="C423" s="26"/>
      <c r="D423" s="619"/>
      <c r="E423" s="28"/>
      <c r="F423" s="26"/>
      <c r="G423" s="26"/>
      <c r="H423" s="99"/>
      <c r="I423" s="99"/>
    </row>
    <row r="424" spans="1:9" ht="31.5" hidden="1" customHeight="1">
      <c r="A424" s="27" t="s">
        <v>1009</v>
      </c>
      <c r="B424" s="114" t="s">
        <v>1010</v>
      </c>
      <c r="C424" s="26"/>
      <c r="D424" s="619"/>
      <c r="E424" s="28"/>
      <c r="F424" s="26"/>
      <c r="G424" s="26"/>
      <c r="H424" s="99"/>
      <c r="I424" s="99"/>
    </row>
    <row r="425" spans="1:9" ht="66" customHeight="1">
      <c r="A425" s="18" t="s">
        <v>1011</v>
      </c>
      <c r="B425" s="569" t="s">
        <v>1012</v>
      </c>
      <c r="C425" s="223" t="s">
        <v>3337</v>
      </c>
      <c r="D425" s="624">
        <v>2</v>
      </c>
      <c r="E425" s="28" t="s">
        <v>653</v>
      </c>
      <c r="F425" s="582" t="s">
        <v>6885</v>
      </c>
      <c r="G425" s="53"/>
    </row>
    <row r="426" spans="1:9" ht="31.5" customHeight="1">
      <c r="A426" s="18" t="s">
        <v>1014</v>
      </c>
      <c r="B426" s="569" t="s">
        <v>1015</v>
      </c>
      <c r="C426" s="50" t="s">
        <v>1016</v>
      </c>
      <c r="D426" s="624">
        <v>2</v>
      </c>
      <c r="E426" s="28" t="s">
        <v>648</v>
      </c>
      <c r="F426" s="556"/>
      <c r="G426" s="53"/>
    </row>
    <row r="427" spans="1:9" ht="30" customHeight="1">
      <c r="A427" s="18"/>
      <c r="B427" s="569"/>
      <c r="C427" s="50" t="s">
        <v>1017</v>
      </c>
      <c r="D427" s="624">
        <v>2</v>
      </c>
      <c r="E427" s="28" t="s">
        <v>271</v>
      </c>
      <c r="F427" s="557"/>
      <c r="G427" s="53"/>
    </row>
    <row r="428" spans="1:9" ht="45" customHeight="1">
      <c r="A428" s="18"/>
      <c r="B428" s="569"/>
      <c r="C428" s="50" t="s">
        <v>2534</v>
      </c>
      <c r="D428" s="624">
        <v>2</v>
      </c>
      <c r="E428" s="28" t="s">
        <v>648</v>
      </c>
      <c r="F428" s="557"/>
      <c r="G428" s="53"/>
    </row>
    <row r="429" spans="1:9" ht="45" customHeight="1">
      <c r="A429" s="18"/>
      <c r="B429" s="569"/>
      <c r="C429" s="50" t="s">
        <v>1019</v>
      </c>
      <c r="D429" s="624">
        <v>2</v>
      </c>
      <c r="E429" s="28" t="s">
        <v>540</v>
      </c>
      <c r="F429" s="557"/>
      <c r="G429" s="53"/>
    </row>
    <row r="430" spans="1:9" ht="30" customHeight="1">
      <c r="A430" s="18"/>
      <c r="B430" s="569"/>
      <c r="C430" s="223" t="s">
        <v>2535</v>
      </c>
      <c r="D430" s="624">
        <v>2</v>
      </c>
      <c r="E430" s="28" t="s">
        <v>648</v>
      </c>
      <c r="F430" s="557"/>
      <c r="G430" s="53"/>
    </row>
    <row r="431" spans="1:9" ht="60" customHeight="1">
      <c r="A431" s="18" t="s">
        <v>1021</v>
      </c>
      <c r="B431" s="569" t="s">
        <v>1022</v>
      </c>
      <c r="C431" s="50" t="s">
        <v>1023</v>
      </c>
      <c r="D431" s="624">
        <v>2</v>
      </c>
      <c r="E431" s="28" t="s">
        <v>648</v>
      </c>
      <c r="F431" s="26"/>
      <c r="G431" s="53"/>
    </row>
    <row r="432" spans="1:9" ht="40.15" customHeight="1">
      <c r="A432" s="135" t="s">
        <v>57</v>
      </c>
      <c r="B432" s="989" t="s">
        <v>56</v>
      </c>
      <c r="C432" s="997"/>
      <c r="D432" s="997"/>
      <c r="E432" s="997"/>
      <c r="F432" s="997"/>
      <c r="G432" s="998"/>
      <c r="H432" s="29">
        <f>SUM(D433:D445)</f>
        <v>26</v>
      </c>
      <c r="I432" s="29">
        <f>COUNT(D433:D445)*2</f>
        <v>26</v>
      </c>
    </row>
    <row r="433" spans="1:9" ht="43.5" customHeight="1">
      <c r="A433" s="18" t="s">
        <v>1024</v>
      </c>
      <c r="B433" s="114" t="s">
        <v>1025</v>
      </c>
      <c r="C433" s="50" t="s">
        <v>3343</v>
      </c>
      <c r="D433" s="621">
        <v>2</v>
      </c>
      <c r="E433" s="28" t="s">
        <v>653</v>
      </c>
      <c r="F433" s="26"/>
      <c r="G433" s="53"/>
    </row>
    <row r="434" spans="1:9" ht="31.5" customHeight="1">
      <c r="A434" s="18"/>
      <c r="B434" s="114"/>
      <c r="C434" s="50" t="s">
        <v>3344</v>
      </c>
      <c r="D434" s="621">
        <v>2</v>
      </c>
      <c r="E434" s="28" t="s">
        <v>653</v>
      </c>
      <c r="F434" s="26"/>
      <c r="G434" s="53"/>
    </row>
    <row r="435" spans="1:9" ht="31.5" customHeight="1">
      <c r="A435" s="18"/>
      <c r="B435" s="114"/>
      <c r="C435" s="45" t="s">
        <v>3345</v>
      </c>
      <c r="D435" s="656">
        <v>2</v>
      </c>
      <c r="E435" s="59" t="s">
        <v>653</v>
      </c>
      <c r="F435" s="45" t="s">
        <v>3346</v>
      </c>
      <c r="G435" s="53"/>
    </row>
    <row r="436" spans="1:9" ht="45" customHeight="1">
      <c r="A436" s="18" t="s">
        <v>1026</v>
      </c>
      <c r="B436" s="114" t="s">
        <v>1027</v>
      </c>
      <c r="C436" s="50" t="s">
        <v>6886</v>
      </c>
      <c r="D436" s="621">
        <v>2</v>
      </c>
      <c r="E436" s="28" t="s">
        <v>648</v>
      </c>
      <c r="F436" s="26"/>
      <c r="G436" s="53"/>
    </row>
    <row r="437" spans="1:9" ht="45" customHeight="1">
      <c r="A437" s="18"/>
      <c r="B437" s="114"/>
      <c r="C437" s="30" t="s">
        <v>3349</v>
      </c>
      <c r="D437" s="618">
        <v>2</v>
      </c>
      <c r="E437" s="52" t="s">
        <v>648</v>
      </c>
      <c r="F437" s="23" t="s">
        <v>3350</v>
      </c>
      <c r="G437" s="53"/>
    </row>
    <row r="438" spans="1:9" ht="45" customHeight="1">
      <c r="A438" s="18"/>
      <c r="B438" s="114"/>
      <c r="C438" s="30" t="s">
        <v>3351</v>
      </c>
      <c r="D438" s="618">
        <v>2</v>
      </c>
      <c r="E438" s="52" t="s">
        <v>648</v>
      </c>
      <c r="F438" s="23" t="s">
        <v>3352</v>
      </c>
      <c r="G438" s="53"/>
    </row>
    <row r="439" spans="1:9" ht="45" customHeight="1">
      <c r="A439" s="18"/>
      <c r="B439" s="114"/>
      <c r="C439" s="50" t="s">
        <v>3353</v>
      </c>
      <c r="D439" s="621">
        <v>2</v>
      </c>
      <c r="E439" s="28" t="s">
        <v>653</v>
      </c>
      <c r="F439" s="26"/>
      <c r="G439" s="53"/>
    </row>
    <row r="440" spans="1:9" ht="45" customHeight="1">
      <c r="A440" s="18"/>
      <c r="B440" s="114"/>
      <c r="C440" s="567" t="s">
        <v>3355</v>
      </c>
      <c r="D440" s="621">
        <v>2</v>
      </c>
      <c r="E440" s="28" t="s">
        <v>648</v>
      </c>
      <c r="F440" s="30" t="s">
        <v>6887</v>
      </c>
      <c r="G440" s="53"/>
    </row>
    <row r="441" spans="1:9" ht="45" customHeight="1">
      <c r="A441" s="18"/>
      <c r="B441" s="114"/>
      <c r="C441" s="567" t="s">
        <v>3357</v>
      </c>
      <c r="D441" s="621">
        <v>2</v>
      </c>
      <c r="E441" s="28" t="s">
        <v>653</v>
      </c>
      <c r="F441" s="30" t="s">
        <v>6888</v>
      </c>
      <c r="G441" s="53"/>
    </row>
    <row r="442" spans="1:9" ht="45" customHeight="1">
      <c r="A442" s="18"/>
      <c r="B442" s="114"/>
      <c r="C442" s="567" t="s">
        <v>3359</v>
      </c>
      <c r="D442" s="621">
        <v>2</v>
      </c>
      <c r="E442" s="28" t="s">
        <v>653</v>
      </c>
      <c r="F442" s="30"/>
      <c r="G442" s="53"/>
    </row>
    <row r="443" spans="1:9" ht="45" customHeight="1">
      <c r="A443" s="18"/>
      <c r="B443" s="114"/>
      <c r="C443" s="503" t="s">
        <v>6889</v>
      </c>
      <c r="D443" s="621">
        <v>2</v>
      </c>
      <c r="E443" s="28" t="s">
        <v>648</v>
      </c>
      <c r="F443" s="30" t="s">
        <v>6890</v>
      </c>
      <c r="G443" s="53"/>
    </row>
    <row r="444" spans="1:9" ht="45" customHeight="1">
      <c r="A444" s="18"/>
      <c r="B444" s="114"/>
      <c r="C444" s="503" t="s">
        <v>6891</v>
      </c>
      <c r="D444" s="621">
        <v>2</v>
      </c>
      <c r="E444" s="28" t="s">
        <v>648</v>
      </c>
      <c r="F444" s="30"/>
      <c r="G444" s="53"/>
    </row>
    <row r="445" spans="1:9" ht="31.5" customHeight="1">
      <c r="A445" s="18" t="s">
        <v>1028</v>
      </c>
      <c r="B445" s="114" t="s">
        <v>1029</v>
      </c>
      <c r="C445" s="503" t="s">
        <v>3366</v>
      </c>
      <c r="D445" s="621">
        <v>2</v>
      </c>
      <c r="E445" s="28" t="s">
        <v>653</v>
      </c>
      <c r="F445" s="26"/>
      <c r="G445" s="53"/>
    </row>
    <row r="446" spans="1:9" ht="40.15" customHeight="1">
      <c r="A446" s="135" t="s">
        <v>1953</v>
      </c>
      <c r="B446" s="989" t="s">
        <v>54</v>
      </c>
      <c r="C446" s="997"/>
      <c r="D446" s="997"/>
      <c r="E446" s="997"/>
      <c r="F446" s="997"/>
      <c r="G446" s="998"/>
      <c r="H446" s="29">
        <f>SUM(D447:D459)</f>
        <v>26</v>
      </c>
      <c r="I446" s="29">
        <f>COUNT(D447:D459)*2</f>
        <v>26</v>
      </c>
    </row>
    <row r="447" spans="1:9" ht="60" customHeight="1">
      <c r="A447" s="18" t="s">
        <v>1955</v>
      </c>
      <c r="B447" s="114" t="s">
        <v>1031</v>
      </c>
      <c r="C447" s="219" t="s">
        <v>6892</v>
      </c>
      <c r="D447" s="624">
        <v>2</v>
      </c>
      <c r="E447" s="28" t="s">
        <v>653</v>
      </c>
      <c r="F447" s="219" t="s">
        <v>6893</v>
      </c>
      <c r="G447" s="53"/>
    </row>
    <row r="448" spans="1:9" ht="31.5" customHeight="1">
      <c r="A448" s="18" t="s">
        <v>1036</v>
      </c>
      <c r="B448" s="114" t="s">
        <v>1037</v>
      </c>
      <c r="C448" s="219" t="s">
        <v>3378</v>
      </c>
      <c r="D448" s="624">
        <v>2</v>
      </c>
      <c r="E448" s="28" t="s">
        <v>653</v>
      </c>
      <c r="F448" s="90" t="s">
        <v>3379</v>
      </c>
      <c r="G448" s="53"/>
    </row>
    <row r="449" spans="1:9" ht="31.5" customHeight="1">
      <c r="A449" s="18"/>
      <c r="B449" s="114"/>
      <c r="C449" s="219" t="s">
        <v>6894</v>
      </c>
      <c r="D449" s="624">
        <v>2</v>
      </c>
      <c r="E449" s="28" t="s">
        <v>653</v>
      </c>
      <c r="F449" s="90"/>
      <c r="G449" s="53"/>
    </row>
    <row r="450" spans="1:9" ht="31.5" customHeight="1">
      <c r="A450" s="18"/>
      <c r="B450" s="114"/>
      <c r="C450" s="219" t="s">
        <v>6895</v>
      </c>
      <c r="D450" s="624">
        <v>2</v>
      </c>
      <c r="E450" s="28" t="s">
        <v>653</v>
      </c>
      <c r="F450" s="90"/>
      <c r="G450" s="53"/>
    </row>
    <row r="451" spans="1:9" ht="31.5" customHeight="1">
      <c r="A451" s="18"/>
      <c r="B451" s="114"/>
      <c r="C451" s="219" t="s">
        <v>3384</v>
      </c>
      <c r="D451" s="624">
        <v>2</v>
      </c>
      <c r="E451" s="28" t="s">
        <v>653</v>
      </c>
      <c r="F451" s="90" t="s">
        <v>3385</v>
      </c>
      <c r="G451" s="53"/>
    </row>
    <row r="452" spans="1:9" ht="31.5" customHeight="1">
      <c r="A452" s="18"/>
      <c r="B452" s="114"/>
      <c r="C452" s="219" t="s">
        <v>6896</v>
      </c>
      <c r="D452" s="624">
        <v>2</v>
      </c>
      <c r="E452" s="28" t="s">
        <v>653</v>
      </c>
      <c r="F452" s="90" t="s">
        <v>6897</v>
      </c>
      <c r="G452" s="53"/>
    </row>
    <row r="453" spans="1:9" ht="45">
      <c r="A453" s="18" t="s">
        <v>1038</v>
      </c>
      <c r="B453" s="558" t="s">
        <v>1039</v>
      </c>
      <c r="C453" s="219" t="s">
        <v>3394</v>
      </c>
      <c r="D453" s="624">
        <v>2</v>
      </c>
      <c r="E453" s="28" t="s">
        <v>653</v>
      </c>
      <c r="F453" s="219" t="s">
        <v>3395</v>
      </c>
      <c r="G453" s="53"/>
    </row>
    <row r="454" spans="1:9" ht="75">
      <c r="A454" s="18"/>
      <c r="B454" s="558"/>
      <c r="C454" s="219" t="s">
        <v>3396</v>
      </c>
      <c r="D454" s="624">
        <v>2</v>
      </c>
      <c r="E454" s="28" t="s">
        <v>653</v>
      </c>
      <c r="F454" s="219" t="s">
        <v>6898</v>
      </c>
      <c r="G454" s="53"/>
    </row>
    <row r="455" spans="1:9" ht="39" customHeight="1">
      <c r="A455" s="18"/>
      <c r="B455" s="558"/>
      <c r="C455" s="90" t="s">
        <v>3398</v>
      </c>
      <c r="D455" s="624">
        <v>2</v>
      </c>
      <c r="E455" s="28" t="s">
        <v>653</v>
      </c>
      <c r="F455" s="90" t="s">
        <v>6899</v>
      </c>
      <c r="G455" s="53"/>
    </row>
    <row r="456" spans="1:9" ht="120">
      <c r="A456" s="18"/>
      <c r="B456" s="558"/>
      <c r="C456" s="90" t="s">
        <v>3400</v>
      </c>
      <c r="D456" s="624">
        <v>2</v>
      </c>
      <c r="E456" s="28" t="s">
        <v>653</v>
      </c>
      <c r="F456" s="123" t="s">
        <v>6900</v>
      </c>
      <c r="G456" s="53"/>
    </row>
    <row r="457" spans="1:9" ht="30">
      <c r="A457" s="18"/>
      <c r="B457" s="558"/>
      <c r="C457" s="219" t="s">
        <v>3402</v>
      </c>
      <c r="D457" s="624">
        <v>2</v>
      </c>
      <c r="E457" s="28" t="s">
        <v>653</v>
      </c>
      <c r="F457" s="219"/>
      <c r="G457" s="53"/>
    </row>
    <row r="458" spans="1:9" ht="31.5" customHeight="1">
      <c r="A458" s="18" t="s">
        <v>1040</v>
      </c>
      <c r="B458" s="114" t="s">
        <v>1041</v>
      </c>
      <c r="C458" s="219" t="s">
        <v>3404</v>
      </c>
      <c r="D458" s="624">
        <v>2</v>
      </c>
      <c r="E458" s="28" t="s">
        <v>653</v>
      </c>
      <c r="F458" s="90" t="s">
        <v>6901</v>
      </c>
      <c r="G458" s="53"/>
    </row>
    <row r="459" spans="1:9" ht="31.5" customHeight="1">
      <c r="A459" s="18"/>
      <c r="B459" s="227"/>
      <c r="C459" s="219" t="s">
        <v>3406</v>
      </c>
      <c r="D459" s="624">
        <v>2</v>
      </c>
      <c r="E459" s="28" t="s">
        <v>653</v>
      </c>
      <c r="F459" s="340" t="s">
        <v>3407</v>
      </c>
      <c r="G459" s="53"/>
    </row>
    <row r="460" spans="1:9" ht="40.15" customHeight="1">
      <c r="A460" s="135" t="s">
        <v>1960</v>
      </c>
      <c r="B460" s="989" t="s">
        <v>52</v>
      </c>
      <c r="C460" s="997"/>
      <c r="D460" s="997"/>
      <c r="E460" s="997"/>
      <c r="F460" s="997"/>
      <c r="G460" s="998"/>
      <c r="H460" s="29">
        <f>SUM(D461:D464)</f>
        <v>6</v>
      </c>
      <c r="I460" s="29">
        <f>COUNT(D461:D464)*2</f>
        <v>6</v>
      </c>
    </row>
    <row r="461" spans="1:9" ht="47.25" customHeight="1">
      <c r="A461" s="18" t="s">
        <v>2541</v>
      </c>
      <c r="B461" s="19" t="s">
        <v>1043</v>
      </c>
      <c r="C461" s="23" t="s">
        <v>1045</v>
      </c>
      <c r="D461" s="621">
        <v>2</v>
      </c>
      <c r="E461" s="28" t="s">
        <v>648</v>
      </c>
      <c r="G461" s="53"/>
    </row>
    <row r="462" spans="1:9" ht="44.25" customHeight="1">
      <c r="A462" s="18" t="s">
        <v>1961</v>
      </c>
      <c r="B462" s="19" t="s">
        <v>1047</v>
      </c>
      <c r="C462" s="50" t="s">
        <v>2544</v>
      </c>
      <c r="D462" s="621">
        <v>2</v>
      </c>
      <c r="E462" s="303" t="s">
        <v>648</v>
      </c>
      <c r="F462" s="219" t="s">
        <v>6902</v>
      </c>
      <c r="G462" s="53"/>
    </row>
    <row r="463" spans="1:9" ht="31.5" customHeight="1">
      <c r="A463" s="18"/>
      <c r="B463" s="19"/>
      <c r="C463" s="50" t="s">
        <v>2542</v>
      </c>
      <c r="D463" s="621">
        <v>2</v>
      </c>
      <c r="E463" s="25" t="s">
        <v>653</v>
      </c>
      <c r="F463" s="219"/>
      <c r="G463" s="53"/>
    </row>
    <row r="464" spans="1:9" ht="63" hidden="1" customHeight="1">
      <c r="A464" s="27" t="s">
        <v>1054</v>
      </c>
      <c r="B464" s="19" t="s">
        <v>1059</v>
      </c>
      <c r="C464" s="26"/>
      <c r="D464" s="619"/>
      <c r="E464" s="28"/>
      <c r="F464" s="26"/>
      <c r="G464" s="26"/>
      <c r="H464" s="99"/>
      <c r="I464" s="99"/>
    </row>
    <row r="465" spans="1:9" ht="40.15" hidden="1" customHeight="1">
      <c r="A465" s="162" t="s">
        <v>51</v>
      </c>
      <c r="B465" s="989" t="s">
        <v>50</v>
      </c>
      <c r="C465" s="997"/>
      <c r="D465" s="997"/>
      <c r="E465" s="997"/>
      <c r="F465" s="997"/>
      <c r="G465" s="998"/>
      <c r="H465" s="99">
        <f>SUM(D466:D471)</f>
        <v>0</v>
      </c>
      <c r="I465" s="99">
        <f>COUNT(D466:D471)*2</f>
        <v>0</v>
      </c>
    </row>
    <row r="466" spans="1:9" ht="47.25" hidden="1" customHeight="1">
      <c r="A466" s="27" t="s">
        <v>1060</v>
      </c>
      <c r="B466" s="114" t="s">
        <v>1061</v>
      </c>
      <c r="C466" s="114"/>
      <c r="D466" s="619"/>
      <c r="E466" s="28"/>
      <c r="F466" s="26"/>
      <c r="G466" s="26"/>
      <c r="H466" s="99"/>
      <c r="I466" s="99"/>
    </row>
    <row r="467" spans="1:9" ht="63" hidden="1" customHeight="1">
      <c r="A467" s="27" t="s">
        <v>1062</v>
      </c>
      <c r="B467" s="114" t="s">
        <v>1063</v>
      </c>
      <c r="C467" s="26"/>
      <c r="D467" s="619"/>
      <c r="E467" s="28"/>
      <c r="F467" s="26"/>
      <c r="G467" s="26"/>
      <c r="H467" s="99"/>
      <c r="I467" s="99"/>
    </row>
    <row r="468" spans="1:9" ht="47.25" hidden="1" customHeight="1">
      <c r="A468" s="27" t="s">
        <v>1064</v>
      </c>
      <c r="B468" s="114" t="s">
        <v>1065</v>
      </c>
      <c r="C468" s="26"/>
      <c r="D468" s="619"/>
      <c r="E468" s="28"/>
      <c r="F468" s="26"/>
      <c r="G468" s="26"/>
      <c r="H468" s="99"/>
      <c r="I468" s="99"/>
    </row>
    <row r="469" spans="1:9" ht="63" hidden="1" customHeight="1">
      <c r="A469" s="27" t="s">
        <v>1066</v>
      </c>
      <c r="B469" s="114" t="s">
        <v>1067</v>
      </c>
      <c r="C469" s="26"/>
      <c r="D469" s="619"/>
      <c r="E469" s="28"/>
      <c r="F469" s="26"/>
      <c r="G469" s="26"/>
      <c r="H469" s="99"/>
      <c r="I469" s="99"/>
    </row>
    <row r="470" spans="1:9" ht="47.25" hidden="1" customHeight="1">
      <c r="A470" s="27" t="s">
        <v>1068</v>
      </c>
      <c r="B470" s="114" t="s">
        <v>1069</v>
      </c>
      <c r="C470" s="26"/>
      <c r="D470" s="619"/>
      <c r="E470" s="28"/>
      <c r="F470" s="26"/>
      <c r="G470" s="26"/>
      <c r="H470" s="99"/>
      <c r="I470" s="99"/>
    </row>
    <row r="471" spans="1:9" ht="45" hidden="1" customHeight="1">
      <c r="A471" s="27" t="s">
        <v>1070</v>
      </c>
      <c r="B471" s="30" t="s">
        <v>1071</v>
      </c>
      <c r="C471" s="26"/>
      <c r="D471" s="619"/>
      <c r="E471" s="28"/>
      <c r="F471" s="26"/>
      <c r="G471" s="26"/>
      <c r="H471" s="99"/>
      <c r="I471" s="99"/>
    </row>
    <row r="472" spans="1:9" ht="40.15" hidden="1" customHeight="1">
      <c r="A472" s="27" t="s">
        <v>49</v>
      </c>
      <c r="B472" s="989" t="s">
        <v>48</v>
      </c>
      <c r="C472" s="997"/>
      <c r="D472" s="997"/>
      <c r="E472" s="997"/>
      <c r="F472" s="997"/>
      <c r="G472" s="998"/>
      <c r="H472" s="99">
        <f>SUM(D473:D486)</f>
        <v>0</v>
      </c>
      <c r="I472" s="99">
        <f>COUNT(D473:D486)*2</f>
        <v>0</v>
      </c>
    </row>
    <row r="473" spans="1:9" ht="78.75" hidden="1" customHeight="1">
      <c r="A473" s="27" t="s">
        <v>3411</v>
      </c>
      <c r="B473" s="342" t="s">
        <v>3412</v>
      </c>
      <c r="C473" s="26"/>
      <c r="D473" s="619"/>
      <c r="E473" s="28"/>
      <c r="F473" s="26"/>
      <c r="G473" s="26"/>
      <c r="H473" s="99"/>
      <c r="I473" s="99"/>
    </row>
    <row r="474" spans="1:9" ht="78.75" hidden="1" customHeight="1">
      <c r="A474" s="27" t="s">
        <v>3413</v>
      </c>
      <c r="B474" s="342" t="s">
        <v>3414</v>
      </c>
      <c r="C474" s="26"/>
      <c r="D474" s="619"/>
      <c r="E474" s="28"/>
      <c r="F474" s="26"/>
      <c r="G474" s="26"/>
      <c r="H474" s="99"/>
      <c r="I474" s="99"/>
    </row>
    <row r="475" spans="1:9" ht="78.75" hidden="1" customHeight="1">
      <c r="A475" s="27" t="s">
        <v>3415</v>
      </c>
      <c r="B475" s="341" t="s">
        <v>3416</v>
      </c>
      <c r="C475" s="26"/>
      <c r="D475" s="619"/>
      <c r="E475" s="28"/>
      <c r="F475" s="26"/>
      <c r="G475" s="26"/>
      <c r="H475" s="99"/>
      <c r="I475" s="99"/>
    </row>
    <row r="476" spans="1:9" ht="75.75" hidden="1" customHeight="1">
      <c r="A476" s="27" t="s">
        <v>1076</v>
      </c>
      <c r="B476" s="114" t="s">
        <v>1074</v>
      </c>
      <c r="C476" s="50"/>
      <c r="D476" s="621"/>
      <c r="E476" s="28"/>
      <c r="F476" s="30"/>
      <c r="G476" s="53"/>
      <c r="H476" s="99"/>
      <c r="I476" s="99"/>
    </row>
    <row r="477" spans="1:9" ht="58.9" hidden="1" customHeight="1">
      <c r="A477" s="27"/>
      <c r="B477" s="114"/>
      <c r="C477" s="50"/>
      <c r="D477" s="621"/>
      <c r="E477" s="28"/>
      <c r="F477" s="30"/>
      <c r="G477" s="53"/>
      <c r="H477" s="99"/>
      <c r="I477" s="99"/>
    </row>
    <row r="478" spans="1:9" ht="74.650000000000006" hidden="1" customHeight="1">
      <c r="A478" s="27"/>
      <c r="B478" s="114"/>
      <c r="C478" s="50"/>
      <c r="D478" s="621"/>
      <c r="E478" s="28"/>
      <c r="F478" s="30"/>
      <c r="G478" s="53"/>
      <c r="H478" s="99"/>
      <c r="I478" s="99"/>
    </row>
    <row r="479" spans="1:9" ht="15.75" hidden="1" customHeight="1">
      <c r="A479" s="27"/>
      <c r="B479" s="114"/>
      <c r="C479" s="50"/>
      <c r="D479" s="621"/>
      <c r="E479" s="28"/>
      <c r="F479" s="26"/>
      <c r="G479" s="53"/>
      <c r="H479" s="99"/>
      <c r="I479" s="99"/>
    </row>
    <row r="480" spans="1:9" ht="60.75" hidden="1" customHeight="1">
      <c r="A480" s="27" t="s">
        <v>3425</v>
      </c>
      <c r="B480" s="342" t="s">
        <v>3426</v>
      </c>
      <c r="C480" s="50"/>
      <c r="D480" s="621"/>
      <c r="E480" s="28"/>
      <c r="F480" s="26"/>
      <c r="G480" s="53"/>
      <c r="H480" s="99"/>
      <c r="I480" s="99"/>
    </row>
    <row r="481" spans="1:9" ht="66" hidden="1" customHeight="1">
      <c r="A481" s="27" t="s">
        <v>3429</v>
      </c>
      <c r="B481" s="342" t="s">
        <v>2008</v>
      </c>
      <c r="C481" s="50"/>
      <c r="D481" s="621"/>
      <c r="E481" s="28"/>
      <c r="F481" s="26"/>
      <c r="G481" s="53"/>
      <c r="H481" s="99"/>
      <c r="I481" s="99"/>
    </row>
    <row r="482" spans="1:9" ht="76.5" hidden="1" customHeight="1">
      <c r="A482" s="27" t="s">
        <v>3434</v>
      </c>
      <c r="B482" s="74" t="s">
        <v>2020</v>
      </c>
      <c r="C482" s="50"/>
      <c r="D482" s="621"/>
      <c r="E482" s="28"/>
      <c r="F482" s="26"/>
      <c r="G482" s="53"/>
      <c r="H482" s="99"/>
      <c r="I482" s="99"/>
    </row>
    <row r="483" spans="1:9" ht="63" hidden="1" customHeight="1">
      <c r="A483" s="27" t="s">
        <v>3435</v>
      </c>
      <c r="B483" s="342" t="s">
        <v>2025</v>
      </c>
      <c r="C483" s="583"/>
      <c r="D483" s="621"/>
      <c r="E483" s="28"/>
      <c r="F483" s="23"/>
      <c r="G483" s="53"/>
      <c r="H483" s="99"/>
      <c r="I483" s="99"/>
    </row>
    <row r="484" spans="1:9" ht="48" hidden="1" customHeight="1">
      <c r="A484" s="27" t="s">
        <v>3436</v>
      </c>
      <c r="B484" s="342" t="s">
        <v>2033</v>
      </c>
      <c r="C484" s="583"/>
      <c r="D484" s="621"/>
      <c r="E484" s="28"/>
      <c r="F484" s="26"/>
      <c r="G484" s="53"/>
      <c r="H484" s="99"/>
      <c r="I484" s="99"/>
    </row>
    <row r="485" spans="1:9" ht="55.5" hidden="1" customHeight="1">
      <c r="A485" s="27" t="s">
        <v>2036</v>
      </c>
      <c r="B485" s="342" t="s">
        <v>2037</v>
      </c>
      <c r="C485" s="583"/>
      <c r="D485" s="621"/>
      <c r="E485" s="28"/>
      <c r="F485" s="26"/>
      <c r="G485" s="53"/>
      <c r="H485" s="99"/>
      <c r="I485" s="99"/>
    </row>
    <row r="486" spans="1:9" ht="63" hidden="1">
      <c r="A486" s="27" t="s">
        <v>3439</v>
      </c>
      <c r="B486" s="342" t="s">
        <v>2045</v>
      </c>
      <c r="C486" s="583"/>
      <c r="D486" s="663"/>
      <c r="E486" s="329"/>
      <c r="F486" s="328"/>
      <c r="G486" s="363"/>
      <c r="H486" s="99"/>
      <c r="I486" s="99"/>
    </row>
    <row r="487" spans="1:9" ht="40.15" hidden="1" customHeight="1">
      <c r="A487" s="27" t="s">
        <v>47</v>
      </c>
      <c r="B487" s="989" t="s">
        <v>46</v>
      </c>
      <c r="C487" s="997"/>
      <c r="D487" s="997"/>
      <c r="E487" s="997"/>
      <c r="F487" s="997"/>
      <c r="G487" s="998"/>
      <c r="H487" s="99">
        <f>SUM(D488:D493)</f>
        <v>0</v>
      </c>
      <c r="I487" s="99">
        <f>COUNT(D488:D493)*2</f>
        <v>0</v>
      </c>
    </row>
    <row r="488" spans="1:9" ht="31.5" hidden="1" customHeight="1">
      <c r="A488" s="27" t="s">
        <v>1077</v>
      </c>
      <c r="B488" s="23" t="s">
        <v>2049</v>
      </c>
      <c r="C488" s="50"/>
      <c r="D488" s="621"/>
      <c r="E488" s="28"/>
      <c r="F488" s="26"/>
      <c r="G488" s="53"/>
      <c r="H488" s="99"/>
      <c r="I488" s="99"/>
    </row>
    <row r="489" spans="1:9" s="29" customFormat="1" ht="30" hidden="1" customHeight="1">
      <c r="A489" s="27" t="s">
        <v>1078</v>
      </c>
      <c r="B489" s="23" t="s">
        <v>2058</v>
      </c>
      <c r="C489" s="584"/>
      <c r="D489" s="621"/>
      <c r="E489" s="28"/>
      <c r="F489" s="26"/>
      <c r="G489" s="53"/>
      <c r="H489" s="99"/>
      <c r="I489" s="99"/>
    </row>
    <row r="490" spans="1:9" s="29" customFormat="1" ht="47.25" hidden="1" customHeight="1">
      <c r="A490" s="27" t="s">
        <v>1079</v>
      </c>
      <c r="B490" s="23" t="s">
        <v>2061</v>
      </c>
      <c r="C490" s="26"/>
      <c r="D490" s="619"/>
      <c r="E490" s="28"/>
      <c r="F490" s="26"/>
      <c r="G490" s="26"/>
      <c r="H490" s="99"/>
      <c r="I490" s="99"/>
    </row>
    <row r="491" spans="1:9" s="29" customFormat="1" ht="31.5" hidden="1" customHeight="1">
      <c r="A491" s="27" t="s">
        <v>1080</v>
      </c>
      <c r="B491" s="23" t="s">
        <v>2067</v>
      </c>
      <c r="C491" s="26"/>
      <c r="D491" s="619"/>
      <c r="E491" s="28"/>
      <c r="F491" s="26"/>
      <c r="G491" s="26"/>
      <c r="H491" s="99"/>
      <c r="I491" s="99"/>
    </row>
    <row r="492" spans="1:9" s="29" customFormat="1" ht="31.5" hidden="1" customHeight="1">
      <c r="A492" s="27" t="s">
        <v>1081</v>
      </c>
      <c r="B492" s="23" t="s">
        <v>6226</v>
      </c>
      <c r="C492" s="50"/>
      <c r="D492" s="621"/>
      <c r="E492" s="28"/>
      <c r="F492" s="26"/>
      <c r="G492" s="53"/>
      <c r="H492" s="99"/>
      <c r="I492" s="99"/>
    </row>
    <row r="493" spans="1:9" s="29" customFormat="1" ht="47.25" hidden="1" customHeight="1">
      <c r="A493" s="27" t="s">
        <v>6224</v>
      </c>
      <c r="B493" s="116" t="s">
        <v>1082</v>
      </c>
      <c r="C493" s="26"/>
      <c r="D493" s="619"/>
      <c r="E493" s="28"/>
      <c r="F493" s="26"/>
      <c r="G493" s="327"/>
      <c r="H493" s="99"/>
      <c r="I493" s="99"/>
    </row>
    <row r="494" spans="1:9" s="29" customFormat="1" ht="40.15" hidden="1" customHeight="1">
      <c r="A494" s="162" t="s">
        <v>45</v>
      </c>
      <c r="B494" s="989" t="s">
        <v>44</v>
      </c>
      <c r="C494" s="997"/>
      <c r="D494" s="997"/>
      <c r="E494" s="997"/>
      <c r="F494" s="997"/>
      <c r="G494" s="998"/>
      <c r="H494" s="99">
        <f>SUM(D495:D504)</f>
        <v>0</v>
      </c>
      <c r="I494" s="99">
        <f>COUNT(D495:D504)*2</f>
        <v>0</v>
      </c>
    </row>
    <row r="495" spans="1:9" s="29" customFormat="1" ht="31.5" hidden="1" customHeight="1">
      <c r="A495" s="27" t="s">
        <v>1083</v>
      </c>
      <c r="B495" s="19" t="s">
        <v>1084</v>
      </c>
      <c r="C495" s="26"/>
      <c r="D495" s="619"/>
      <c r="E495" s="28"/>
      <c r="F495" s="26"/>
      <c r="G495" s="26"/>
      <c r="H495" s="99"/>
      <c r="I495" s="99"/>
    </row>
    <row r="496" spans="1:9" s="29" customFormat="1" ht="60" hidden="1" customHeight="1">
      <c r="A496" s="27" t="s">
        <v>1085</v>
      </c>
      <c r="B496" s="161" t="s">
        <v>3445</v>
      </c>
      <c r="C496" s="26"/>
      <c r="D496" s="619"/>
      <c r="E496" s="28"/>
      <c r="F496" s="26"/>
      <c r="G496" s="26"/>
      <c r="H496" s="99"/>
      <c r="I496" s="99"/>
    </row>
    <row r="497" spans="1:9" s="29" customFormat="1" ht="31.5" hidden="1" customHeight="1">
      <c r="A497" s="27" t="s">
        <v>1087</v>
      </c>
      <c r="B497" s="19" t="s">
        <v>1088</v>
      </c>
      <c r="C497" s="26"/>
      <c r="D497" s="619"/>
      <c r="E497" s="28"/>
      <c r="F497" s="26"/>
      <c r="G497" s="26"/>
      <c r="H497" s="99"/>
      <c r="I497" s="99"/>
    </row>
    <row r="498" spans="1:9" s="29" customFormat="1" ht="47.25" hidden="1" customHeight="1">
      <c r="A498" s="27" t="s">
        <v>1089</v>
      </c>
      <c r="B498" s="114" t="s">
        <v>6227</v>
      </c>
      <c r="C498" s="26"/>
      <c r="D498" s="619"/>
      <c r="E498" s="28"/>
      <c r="F498" s="26"/>
      <c r="G498" s="26"/>
      <c r="H498" s="99"/>
      <c r="I498" s="99"/>
    </row>
    <row r="499" spans="1:9" s="29" customFormat="1" ht="47.25" hidden="1" customHeight="1">
      <c r="A499" s="68" t="s">
        <v>1090</v>
      </c>
      <c r="B499" s="114" t="s">
        <v>6228</v>
      </c>
      <c r="C499" s="26"/>
      <c r="D499" s="619"/>
      <c r="E499" s="28"/>
      <c r="F499" s="26"/>
      <c r="G499" s="26"/>
      <c r="H499" s="99"/>
      <c r="I499" s="99"/>
    </row>
    <row r="500" spans="1:9" s="29" customFormat="1" ht="47.25" hidden="1" customHeight="1">
      <c r="A500" s="68" t="s">
        <v>1092</v>
      </c>
      <c r="B500" s="19" t="s">
        <v>6229</v>
      </c>
      <c r="C500" s="26"/>
      <c r="D500" s="619"/>
      <c r="E500" s="28"/>
      <c r="F500" s="26"/>
      <c r="G500" s="26"/>
      <c r="H500" s="99"/>
      <c r="I500" s="99"/>
    </row>
    <row r="501" spans="1:9" s="29" customFormat="1" ht="31.5" hidden="1" customHeight="1">
      <c r="A501" s="68" t="s">
        <v>1094</v>
      </c>
      <c r="B501" s="74" t="s">
        <v>3446</v>
      </c>
      <c r="C501" s="26"/>
      <c r="D501" s="619"/>
      <c r="E501" s="28"/>
      <c r="F501" s="26"/>
      <c r="G501" s="26"/>
      <c r="H501" s="99"/>
      <c r="I501" s="99"/>
    </row>
    <row r="502" spans="1:9" s="29" customFormat="1" ht="31.5" hidden="1" customHeight="1">
      <c r="A502" s="68" t="s">
        <v>3447</v>
      </c>
      <c r="B502" s="19" t="s">
        <v>1093</v>
      </c>
      <c r="C502" s="26"/>
      <c r="D502" s="619"/>
      <c r="E502" s="28"/>
      <c r="F502" s="26"/>
      <c r="G502" s="327"/>
      <c r="H502" s="99"/>
      <c r="I502" s="99"/>
    </row>
    <row r="503" spans="1:9" s="29" customFormat="1" ht="31.5" hidden="1" customHeight="1">
      <c r="A503" s="68" t="s">
        <v>3448</v>
      </c>
      <c r="B503" s="19" t="s">
        <v>1095</v>
      </c>
      <c r="C503" s="26"/>
      <c r="D503" s="619"/>
      <c r="E503" s="28"/>
      <c r="F503" s="26"/>
      <c r="G503" s="327"/>
      <c r="H503" s="99"/>
      <c r="I503" s="99"/>
    </row>
    <row r="504" spans="1:9" s="29" customFormat="1" ht="31.5" hidden="1" customHeight="1">
      <c r="A504" s="27" t="s">
        <v>3449</v>
      </c>
      <c r="B504" s="342" t="s">
        <v>3450</v>
      </c>
      <c r="C504" s="26"/>
      <c r="D504" s="619"/>
      <c r="E504" s="28"/>
      <c r="F504" s="26"/>
      <c r="G504" s="327"/>
      <c r="H504" s="99"/>
      <c r="I504" s="99"/>
    </row>
    <row r="505" spans="1:9" s="29" customFormat="1" ht="40.15" hidden="1" customHeight="1">
      <c r="A505" s="162" t="s">
        <v>43</v>
      </c>
      <c r="B505" s="989" t="s">
        <v>42</v>
      </c>
      <c r="C505" s="997"/>
      <c r="D505" s="997"/>
      <c r="E505" s="997"/>
      <c r="F505" s="997"/>
      <c r="G505" s="998"/>
      <c r="H505" s="99">
        <f>SUM(D506:D511)</f>
        <v>0</v>
      </c>
      <c r="I505" s="99">
        <f>COUNT(D506:D511)*2</f>
        <v>0</v>
      </c>
    </row>
    <row r="506" spans="1:9" s="29" customFormat="1" ht="31.5" hidden="1" customHeight="1">
      <c r="A506" s="27" t="s">
        <v>1096</v>
      </c>
      <c r="B506" s="558" t="s">
        <v>1097</v>
      </c>
      <c r="C506" s="26"/>
      <c r="D506" s="619"/>
      <c r="E506" s="28"/>
      <c r="F506" s="26"/>
      <c r="G506" s="26"/>
      <c r="H506" s="99"/>
      <c r="I506" s="99"/>
    </row>
    <row r="507" spans="1:9" s="29" customFormat="1" ht="31.5" hidden="1" customHeight="1">
      <c r="A507" s="27" t="s">
        <v>1098</v>
      </c>
      <c r="B507" s="558" t="s">
        <v>1099</v>
      </c>
      <c r="C507" s="26"/>
      <c r="D507" s="619"/>
      <c r="E507" s="28"/>
      <c r="F507" s="26"/>
      <c r="G507" s="26"/>
      <c r="H507" s="99"/>
      <c r="I507" s="99"/>
    </row>
    <row r="508" spans="1:9" s="29" customFormat="1" ht="31.5" hidden="1" customHeight="1">
      <c r="A508" s="27" t="s">
        <v>1100</v>
      </c>
      <c r="B508" s="558" t="s">
        <v>1101</v>
      </c>
      <c r="C508" s="26"/>
      <c r="D508" s="619"/>
      <c r="E508" s="28"/>
      <c r="F508" s="26"/>
      <c r="G508" s="26"/>
      <c r="H508" s="99"/>
      <c r="I508" s="99"/>
    </row>
    <row r="509" spans="1:9" s="29" customFormat="1" ht="31.5" hidden="1" customHeight="1">
      <c r="A509" s="27" t="s">
        <v>1102</v>
      </c>
      <c r="B509" s="558" t="s">
        <v>1103</v>
      </c>
      <c r="C509" s="26"/>
      <c r="D509" s="619"/>
      <c r="E509" s="28"/>
      <c r="F509" s="26"/>
      <c r="G509" s="26"/>
      <c r="H509" s="99"/>
      <c r="I509" s="99"/>
    </row>
    <row r="510" spans="1:9" s="29" customFormat="1" ht="31.5" hidden="1" customHeight="1">
      <c r="A510" s="27" t="s">
        <v>1104</v>
      </c>
      <c r="B510" s="558" t="s">
        <v>1105</v>
      </c>
      <c r="C510" s="26"/>
      <c r="D510" s="619"/>
      <c r="E510" s="28"/>
      <c r="F510" s="26"/>
      <c r="G510" s="26"/>
      <c r="H510" s="99"/>
      <c r="I510" s="99"/>
    </row>
    <row r="511" spans="1:9" s="29" customFormat="1" ht="31.5" hidden="1" customHeight="1">
      <c r="A511" s="27" t="s">
        <v>1106</v>
      </c>
      <c r="B511" s="558" t="s">
        <v>1107</v>
      </c>
      <c r="C511" s="26"/>
      <c r="D511" s="619"/>
      <c r="E511" s="28"/>
      <c r="F511" s="26"/>
      <c r="G511" s="26"/>
      <c r="H511" s="99"/>
      <c r="I511" s="99"/>
    </row>
    <row r="512" spans="1:9" s="29" customFormat="1" ht="40.15" hidden="1" customHeight="1">
      <c r="A512" s="162" t="s">
        <v>41</v>
      </c>
      <c r="B512" s="989" t="s">
        <v>40</v>
      </c>
      <c r="C512" s="997"/>
      <c r="D512" s="997"/>
      <c r="E512" s="997"/>
      <c r="F512" s="997"/>
      <c r="G512" s="998"/>
      <c r="H512" s="99">
        <f>SUM(D513:D516)</f>
        <v>0</v>
      </c>
      <c r="I512" s="99">
        <f>COUNT(D513:D516)*2</f>
        <v>0</v>
      </c>
    </row>
    <row r="513" spans="1:9" s="29" customFormat="1" ht="31.5" hidden="1" customHeight="1">
      <c r="A513" s="27" t="s">
        <v>1108</v>
      </c>
      <c r="B513" s="558" t="s">
        <v>1109</v>
      </c>
      <c r="C513" s="26"/>
      <c r="D513" s="619"/>
      <c r="E513" s="28"/>
      <c r="F513" s="26"/>
      <c r="G513" s="26"/>
      <c r="H513" s="99"/>
      <c r="I513" s="99"/>
    </row>
    <row r="514" spans="1:9" s="29" customFormat="1" ht="31.5" hidden="1" customHeight="1">
      <c r="A514" s="27" t="s">
        <v>1110</v>
      </c>
      <c r="B514" s="558" t="s">
        <v>1111</v>
      </c>
      <c r="C514" s="26"/>
      <c r="D514" s="619"/>
      <c r="E514" s="28"/>
      <c r="F514" s="26"/>
      <c r="G514" s="26"/>
      <c r="H514" s="99"/>
      <c r="I514" s="99"/>
    </row>
    <row r="515" spans="1:9" s="29" customFormat="1" ht="31.5" hidden="1" customHeight="1">
      <c r="A515" s="27" t="s">
        <v>1112</v>
      </c>
      <c r="B515" s="558" t="s">
        <v>1113</v>
      </c>
      <c r="C515" s="26"/>
      <c r="D515" s="619"/>
      <c r="E515" s="28"/>
      <c r="F515" s="26"/>
      <c r="G515" s="26"/>
      <c r="H515" s="99"/>
      <c r="I515" s="99"/>
    </row>
    <row r="516" spans="1:9" s="29" customFormat="1" ht="31.5" hidden="1" customHeight="1">
      <c r="A516" s="27" t="s">
        <v>1114</v>
      </c>
      <c r="B516" s="558" t="s">
        <v>1115</v>
      </c>
      <c r="C516" s="26"/>
      <c r="D516" s="619"/>
      <c r="E516" s="28"/>
      <c r="F516" s="26"/>
      <c r="G516" s="26"/>
      <c r="H516" s="99"/>
      <c r="I516" s="99"/>
    </row>
    <row r="517" spans="1:9" s="29" customFormat="1" ht="40.15" hidden="1" customHeight="1">
      <c r="A517" s="162" t="s">
        <v>39</v>
      </c>
      <c r="B517" s="989" t="s">
        <v>38</v>
      </c>
      <c r="C517" s="997"/>
      <c r="D517" s="997"/>
      <c r="E517" s="997"/>
      <c r="F517" s="997"/>
      <c r="G517" s="998"/>
      <c r="H517" s="99">
        <f>SUM(D518:D527)</f>
        <v>0</v>
      </c>
      <c r="I517" s="99">
        <f>COUNT(D518:D527)*2</f>
        <v>0</v>
      </c>
    </row>
    <row r="518" spans="1:9" s="29" customFormat="1" ht="47.25" hidden="1" customHeight="1">
      <c r="A518" s="27" t="s">
        <v>1116</v>
      </c>
      <c r="B518" s="114" t="s">
        <v>1117</v>
      </c>
      <c r="C518" s="26"/>
      <c r="D518" s="619"/>
      <c r="E518" s="28"/>
      <c r="F518" s="26"/>
      <c r="G518" s="26"/>
      <c r="H518" s="99"/>
      <c r="I518" s="99"/>
    </row>
    <row r="519" spans="1:9" s="29" customFormat="1" ht="47.25" hidden="1" customHeight="1">
      <c r="A519" s="27" t="s">
        <v>1118</v>
      </c>
      <c r="B519" s="114" t="s">
        <v>1119</v>
      </c>
      <c r="C519" s="26"/>
      <c r="D519" s="619"/>
      <c r="E519" s="28"/>
      <c r="F519" s="26"/>
      <c r="G519" s="26"/>
      <c r="H519" s="99"/>
      <c r="I519" s="99"/>
    </row>
    <row r="520" spans="1:9" s="29" customFormat="1" ht="47.25" hidden="1" customHeight="1">
      <c r="A520" s="27" t="s">
        <v>1120</v>
      </c>
      <c r="B520" s="114" t="s">
        <v>1121</v>
      </c>
      <c r="C520" s="26"/>
      <c r="D520" s="619"/>
      <c r="E520" s="28"/>
      <c r="F520" s="26"/>
      <c r="G520" s="26"/>
      <c r="H520" s="99"/>
      <c r="I520" s="99"/>
    </row>
    <row r="521" spans="1:9" s="29" customFormat="1" ht="47.25" hidden="1" customHeight="1">
      <c r="A521" s="27" t="s">
        <v>1122</v>
      </c>
      <c r="B521" s="114" t="s">
        <v>1123</v>
      </c>
      <c r="C521" s="26"/>
      <c r="D521" s="619"/>
      <c r="E521" s="28"/>
      <c r="F521" s="26"/>
      <c r="G521" s="26"/>
      <c r="H521" s="99"/>
      <c r="I521" s="99"/>
    </row>
    <row r="522" spans="1:9" s="29" customFormat="1" ht="47.25" hidden="1" customHeight="1">
      <c r="A522" s="27" t="s">
        <v>1124</v>
      </c>
      <c r="B522" s="114" t="s">
        <v>1125</v>
      </c>
      <c r="C522" s="26"/>
      <c r="D522" s="619"/>
      <c r="E522" s="28"/>
      <c r="F522" s="26"/>
      <c r="G522" s="26"/>
      <c r="H522" s="99"/>
      <c r="I522" s="99"/>
    </row>
    <row r="523" spans="1:9" s="29" customFormat="1" ht="47.25" hidden="1" customHeight="1">
      <c r="A523" s="27" t="s">
        <v>1126</v>
      </c>
      <c r="B523" s="114" t="s">
        <v>1127</v>
      </c>
      <c r="C523" s="26"/>
      <c r="D523" s="619"/>
      <c r="E523" s="28"/>
      <c r="F523" s="26"/>
      <c r="G523" s="26"/>
      <c r="H523" s="99"/>
      <c r="I523" s="99"/>
    </row>
    <row r="524" spans="1:9" ht="47.25" hidden="1" customHeight="1">
      <c r="A524" s="27" t="s">
        <v>1128</v>
      </c>
      <c r="B524" s="114" t="s">
        <v>1129</v>
      </c>
      <c r="C524" s="26"/>
      <c r="D524" s="619"/>
      <c r="E524" s="28"/>
      <c r="F524" s="26"/>
      <c r="G524" s="26"/>
      <c r="H524" s="99"/>
      <c r="I524" s="99"/>
    </row>
    <row r="525" spans="1:9" ht="78.75" hidden="1" customHeight="1">
      <c r="A525" s="27" t="s">
        <v>1130</v>
      </c>
      <c r="B525" s="114" t="s">
        <v>1131</v>
      </c>
      <c r="C525" s="26"/>
      <c r="D525" s="619"/>
      <c r="E525" s="28"/>
      <c r="F525" s="26"/>
      <c r="G525" s="26"/>
      <c r="H525" s="99"/>
      <c r="I525" s="99"/>
    </row>
    <row r="526" spans="1:9" ht="31.5" hidden="1" customHeight="1">
      <c r="A526" s="27" t="s">
        <v>1132</v>
      </c>
      <c r="B526" s="558" t="s">
        <v>1133</v>
      </c>
      <c r="C526" s="26"/>
      <c r="D526" s="619"/>
      <c r="E526" s="28"/>
      <c r="F526" s="26"/>
      <c r="G526" s="26"/>
      <c r="H526" s="99"/>
      <c r="I526" s="99"/>
    </row>
    <row r="527" spans="1:9" ht="47.25" hidden="1" customHeight="1">
      <c r="A527" s="27" t="s">
        <v>1134</v>
      </c>
      <c r="B527" s="114" t="s">
        <v>1135</v>
      </c>
      <c r="C527" s="26"/>
      <c r="D527" s="619"/>
      <c r="E527" s="28"/>
      <c r="F527" s="26"/>
      <c r="G527" s="26"/>
      <c r="H527" s="99"/>
      <c r="I527" s="99"/>
    </row>
    <row r="528" spans="1:9" ht="18.75" customHeight="1">
      <c r="A528" s="307"/>
      <c r="B528" s="1072" t="s">
        <v>1136</v>
      </c>
      <c r="C528" s="1074"/>
      <c r="D528" s="1074"/>
      <c r="E528" s="1074"/>
      <c r="F528" s="1074"/>
      <c r="G528" s="1074"/>
      <c r="H528" s="29">
        <f>H529+H537+H553+H563+H582+H601</f>
        <v>156</v>
      </c>
      <c r="I528" s="29">
        <f>I529+I537+I553+I563+I582+I601</f>
        <v>156</v>
      </c>
    </row>
    <row r="529" spans="1:9" ht="40.15" customHeight="1">
      <c r="A529" s="135" t="s">
        <v>2086</v>
      </c>
      <c r="B529" s="989" t="s">
        <v>36</v>
      </c>
      <c r="C529" s="997"/>
      <c r="D529" s="997"/>
      <c r="E529" s="997"/>
      <c r="F529" s="997"/>
      <c r="G529" s="998"/>
      <c r="H529" s="29">
        <f>SUM(D530:D536)</f>
        <v>12</v>
      </c>
      <c r="I529" s="29">
        <f>COUNT(D530:D536)*2</f>
        <v>12</v>
      </c>
    </row>
    <row r="530" spans="1:9" ht="31.5" hidden="1" customHeight="1">
      <c r="A530" s="79" t="s">
        <v>1137</v>
      </c>
      <c r="B530" s="114" t="s">
        <v>1138</v>
      </c>
      <c r="C530" s="556"/>
      <c r="D530" s="545"/>
      <c r="E530" s="22"/>
      <c r="F530" s="556"/>
      <c r="G530" s="556"/>
      <c r="H530" s="99"/>
      <c r="I530" s="99"/>
    </row>
    <row r="531" spans="1:9" ht="47.25" customHeight="1">
      <c r="A531" s="182" t="s">
        <v>2089</v>
      </c>
      <c r="B531" s="114" t="s">
        <v>1140</v>
      </c>
      <c r="C531" s="25" t="s">
        <v>1141</v>
      </c>
      <c r="D531" s="648">
        <v>2</v>
      </c>
      <c r="E531" s="22" t="s">
        <v>540</v>
      </c>
      <c r="F531" s="25" t="s">
        <v>1142</v>
      </c>
      <c r="G531" s="183"/>
    </row>
    <row r="532" spans="1:9" ht="31.5" customHeight="1">
      <c r="A532" s="182" t="s">
        <v>1143</v>
      </c>
      <c r="B532" s="114" t="s">
        <v>1144</v>
      </c>
      <c r="C532" s="25" t="s">
        <v>2568</v>
      </c>
      <c r="D532" s="648">
        <v>2</v>
      </c>
      <c r="E532" s="22" t="s">
        <v>540</v>
      </c>
      <c r="F532" s="25" t="s">
        <v>2569</v>
      </c>
      <c r="G532" s="183"/>
    </row>
    <row r="533" spans="1:9" ht="31.5" customHeight="1">
      <c r="A533" s="182" t="s">
        <v>2094</v>
      </c>
      <c r="B533" s="114" t="s">
        <v>1146</v>
      </c>
      <c r="C533" s="23" t="s">
        <v>1147</v>
      </c>
      <c r="D533" s="648">
        <v>2</v>
      </c>
      <c r="E533" s="22" t="s">
        <v>540</v>
      </c>
      <c r="F533" s="25" t="s">
        <v>2570</v>
      </c>
      <c r="G533" s="183"/>
    </row>
    <row r="534" spans="1:9" ht="31.5" customHeight="1">
      <c r="A534" s="182"/>
      <c r="B534" s="114"/>
      <c r="C534" s="23" t="s">
        <v>6903</v>
      </c>
      <c r="D534" s="648">
        <v>2</v>
      </c>
      <c r="E534" s="22" t="s">
        <v>540</v>
      </c>
      <c r="F534" s="22"/>
      <c r="G534" s="183"/>
    </row>
    <row r="535" spans="1:9" ht="47.25" customHeight="1">
      <c r="A535" s="182" t="s">
        <v>2098</v>
      </c>
      <c r="B535" s="114" t="s">
        <v>1151</v>
      </c>
      <c r="C535" s="247" t="s">
        <v>1152</v>
      </c>
      <c r="D535" s="648">
        <v>2</v>
      </c>
      <c r="E535" s="22" t="s">
        <v>540</v>
      </c>
      <c r="F535" s="565" t="s">
        <v>1153</v>
      </c>
      <c r="G535" s="183"/>
    </row>
    <row r="536" spans="1:9" ht="31.5" customHeight="1">
      <c r="A536" s="182" t="s">
        <v>1154</v>
      </c>
      <c r="B536" s="585" t="s">
        <v>1155</v>
      </c>
      <c r="C536" s="25" t="s">
        <v>1156</v>
      </c>
      <c r="D536" s="648">
        <v>2</v>
      </c>
      <c r="E536" s="22" t="s">
        <v>540</v>
      </c>
      <c r="F536" s="556"/>
      <c r="G536" s="183"/>
    </row>
    <row r="537" spans="1:9" ht="40.15" customHeight="1">
      <c r="A537" s="135" t="s">
        <v>2101</v>
      </c>
      <c r="B537" s="989" t="s">
        <v>34</v>
      </c>
      <c r="C537" s="997"/>
      <c r="D537" s="997"/>
      <c r="E537" s="997"/>
      <c r="F537" s="997"/>
      <c r="G537" s="998"/>
      <c r="H537" s="29">
        <f>SUM(D538:D552)</f>
        <v>30</v>
      </c>
      <c r="I537" s="29">
        <f>COUNT(D538:D552)*2</f>
        <v>30</v>
      </c>
    </row>
    <row r="538" spans="1:9" ht="31.5" customHeight="1">
      <c r="A538" s="182" t="s">
        <v>2103</v>
      </c>
      <c r="B538" s="114" t="s">
        <v>1158</v>
      </c>
      <c r="C538" s="23" t="s">
        <v>1159</v>
      </c>
      <c r="D538" s="624">
        <v>2</v>
      </c>
      <c r="E538" s="22" t="s">
        <v>341</v>
      </c>
      <c r="F538" s="50" t="s">
        <v>1160</v>
      </c>
      <c r="G538" s="302"/>
    </row>
    <row r="539" spans="1:9" ht="39.75" customHeight="1">
      <c r="A539" s="182"/>
      <c r="B539" s="114"/>
      <c r="C539" s="23" t="s">
        <v>1161</v>
      </c>
      <c r="D539" s="624">
        <v>2</v>
      </c>
      <c r="E539" s="22" t="s">
        <v>379</v>
      </c>
      <c r="F539" s="50" t="s">
        <v>1162</v>
      </c>
      <c r="G539" s="302"/>
    </row>
    <row r="540" spans="1:9" ht="45" customHeight="1">
      <c r="A540" s="182"/>
      <c r="B540" s="114"/>
      <c r="C540" s="23" t="s">
        <v>1163</v>
      </c>
      <c r="D540" s="624">
        <v>2</v>
      </c>
      <c r="E540" s="22" t="s">
        <v>379</v>
      </c>
      <c r="F540" s="50" t="s">
        <v>1164</v>
      </c>
      <c r="G540" s="302"/>
    </row>
    <row r="541" spans="1:9" ht="33.75" customHeight="1">
      <c r="A541" s="182"/>
      <c r="B541" s="114"/>
      <c r="C541" s="23" t="s">
        <v>2571</v>
      </c>
      <c r="D541" s="624">
        <v>2</v>
      </c>
      <c r="E541" s="22" t="s">
        <v>379</v>
      </c>
      <c r="F541" s="50" t="s">
        <v>1166</v>
      </c>
      <c r="G541" s="302"/>
    </row>
    <row r="542" spans="1:9" ht="30" customHeight="1">
      <c r="A542" s="182"/>
      <c r="B542" s="114"/>
      <c r="C542" s="23" t="s">
        <v>1167</v>
      </c>
      <c r="D542" s="624">
        <v>2</v>
      </c>
      <c r="E542" s="22" t="s">
        <v>341</v>
      </c>
      <c r="F542" s="50" t="s">
        <v>1168</v>
      </c>
      <c r="G542" s="302"/>
    </row>
    <row r="543" spans="1:9" ht="28.5" customHeight="1">
      <c r="A543" s="182"/>
      <c r="B543" s="114"/>
      <c r="C543" s="20" t="s">
        <v>3026</v>
      </c>
      <c r="D543" s="624">
        <v>2</v>
      </c>
      <c r="E543" s="22" t="s">
        <v>341</v>
      </c>
      <c r="F543" s="556"/>
      <c r="G543" s="302"/>
    </row>
    <row r="544" spans="1:9" ht="30" customHeight="1">
      <c r="A544" s="182"/>
      <c r="B544" s="114"/>
      <c r="C544" s="20" t="s">
        <v>3027</v>
      </c>
      <c r="D544" s="624">
        <v>2</v>
      </c>
      <c r="E544" s="22" t="s">
        <v>341</v>
      </c>
      <c r="F544" s="556"/>
      <c r="G544" s="302"/>
    </row>
    <row r="545" spans="1:9" ht="31.5" customHeight="1">
      <c r="A545" s="182" t="s">
        <v>2109</v>
      </c>
      <c r="B545" s="114" t="s">
        <v>1170</v>
      </c>
      <c r="C545" s="23" t="s">
        <v>1171</v>
      </c>
      <c r="D545" s="624">
        <v>2</v>
      </c>
      <c r="E545" s="22" t="s">
        <v>271</v>
      </c>
      <c r="F545" s="50" t="s">
        <v>1172</v>
      </c>
      <c r="G545" s="302"/>
    </row>
    <row r="546" spans="1:9" ht="31.5" customHeight="1">
      <c r="A546" s="182"/>
      <c r="B546" s="114"/>
      <c r="C546" s="326" t="s">
        <v>3460</v>
      </c>
      <c r="D546" s="624">
        <v>2</v>
      </c>
      <c r="E546" s="22" t="s">
        <v>271</v>
      </c>
      <c r="F546" s="326" t="s">
        <v>3931</v>
      </c>
      <c r="G546" s="302"/>
    </row>
    <row r="547" spans="1:9" ht="30" customHeight="1">
      <c r="A547" s="182"/>
      <c r="B547" s="114"/>
      <c r="C547" s="23" t="s">
        <v>1173</v>
      </c>
      <c r="D547" s="624">
        <v>2</v>
      </c>
      <c r="E547" s="22" t="s">
        <v>420</v>
      </c>
      <c r="F547" s="22"/>
      <c r="G547" s="302"/>
    </row>
    <row r="548" spans="1:9" ht="31.5" customHeight="1">
      <c r="A548" s="182" t="s">
        <v>2113</v>
      </c>
      <c r="B548" s="114" t="s">
        <v>1175</v>
      </c>
      <c r="C548" s="23" t="s">
        <v>1176</v>
      </c>
      <c r="D548" s="624">
        <v>2</v>
      </c>
      <c r="E548" s="22" t="s">
        <v>341</v>
      </c>
      <c r="F548" s="22"/>
      <c r="G548" s="302"/>
    </row>
    <row r="549" spans="1:9" ht="31.5" customHeight="1">
      <c r="A549" s="182"/>
      <c r="B549" s="114"/>
      <c r="C549" s="30" t="s">
        <v>2572</v>
      </c>
      <c r="D549" s="624">
        <v>2</v>
      </c>
      <c r="E549" s="22" t="s">
        <v>379</v>
      </c>
      <c r="F549" s="25" t="s">
        <v>2573</v>
      </c>
      <c r="G549" s="302"/>
    </row>
    <row r="550" spans="1:9" ht="30" customHeight="1">
      <c r="A550" s="182"/>
      <c r="B550" s="114"/>
      <c r="C550" s="30" t="s">
        <v>6904</v>
      </c>
      <c r="D550" s="624">
        <v>2</v>
      </c>
      <c r="E550" s="28" t="s">
        <v>420</v>
      </c>
      <c r="F550" s="25"/>
      <c r="G550" s="302"/>
    </row>
    <row r="551" spans="1:9" ht="30" customHeight="1">
      <c r="A551" s="182"/>
      <c r="B551" s="114"/>
      <c r="C551" s="30" t="s">
        <v>2117</v>
      </c>
      <c r="D551" s="624">
        <v>2</v>
      </c>
      <c r="E551" s="28" t="s">
        <v>420</v>
      </c>
      <c r="F551" s="25"/>
      <c r="G551" s="302"/>
    </row>
    <row r="552" spans="1:9" ht="30" customHeight="1">
      <c r="A552" s="182"/>
      <c r="B552" s="114"/>
      <c r="C552" s="30" t="s">
        <v>3466</v>
      </c>
      <c r="D552" s="624">
        <v>2</v>
      </c>
      <c r="E552" s="22" t="s">
        <v>379</v>
      </c>
      <c r="F552" s="25" t="s">
        <v>3467</v>
      </c>
      <c r="G552" s="302"/>
    </row>
    <row r="553" spans="1:9" ht="40.15" customHeight="1">
      <c r="A553" s="135" t="s">
        <v>2119</v>
      </c>
      <c r="B553" s="989" t="s">
        <v>32</v>
      </c>
      <c r="C553" s="997"/>
      <c r="D553" s="997"/>
      <c r="E553" s="997"/>
      <c r="F553" s="997"/>
      <c r="G553" s="998"/>
      <c r="H553" s="29">
        <f>SUM(D554:D562)</f>
        <v>18</v>
      </c>
      <c r="I553" s="29">
        <f>COUNT(D554:D562)*2</f>
        <v>18</v>
      </c>
    </row>
    <row r="554" spans="1:9" ht="47.25" customHeight="1">
      <c r="A554" s="182" t="s">
        <v>2121</v>
      </c>
      <c r="B554" s="191" t="s">
        <v>1180</v>
      </c>
      <c r="C554" s="50" t="s">
        <v>1181</v>
      </c>
      <c r="D554" s="624">
        <v>2</v>
      </c>
      <c r="E554" s="22" t="s">
        <v>379</v>
      </c>
      <c r="F554" s="556"/>
      <c r="G554" s="183"/>
    </row>
    <row r="555" spans="1:9" ht="15.75" customHeight="1">
      <c r="A555" s="182"/>
      <c r="B555" s="191"/>
      <c r="C555" s="50" t="s">
        <v>1182</v>
      </c>
      <c r="D555" s="624">
        <v>2</v>
      </c>
      <c r="E555" s="22" t="s">
        <v>379</v>
      </c>
      <c r="F555" s="556"/>
      <c r="G555" s="183"/>
    </row>
    <row r="556" spans="1:9" ht="30" customHeight="1">
      <c r="A556" s="182"/>
      <c r="B556" s="191"/>
      <c r="C556" s="50" t="s">
        <v>3934</v>
      </c>
      <c r="D556" s="624">
        <v>2</v>
      </c>
      <c r="E556" s="22" t="s">
        <v>379</v>
      </c>
      <c r="F556" s="556"/>
      <c r="G556" s="183"/>
    </row>
    <row r="557" spans="1:9" ht="45" customHeight="1">
      <c r="A557" s="182"/>
      <c r="B557" s="191"/>
      <c r="C557" s="388" t="s">
        <v>2128</v>
      </c>
      <c r="D557" s="624">
        <v>2</v>
      </c>
      <c r="E557" s="22" t="s">
        <v>379</v>
      </c>
      <c r="F557" s="556"/>
      <c r="G557" s="183"/>
    </row>
    <row r="558" spans="1:9" ht="30" customHeight="1">
      <c r="A558" s="182"/>
      <c r="B558" s="191"/>
      <c r="C558" s="50" t="s">
        <v>3030</v>
      </c>
      <c r="D558" s="624">
        <v>2</v>
      </c>
      <c r="E558" s="22" t="s">
        <v>379</v>
      </c>
      <c r="F558" s="556"/>
      <c r="G558" s="183"/>
    </row>
    <row r="559" spans="1:9" ht="15.75" customHeight="1">
      <c r="A559" s="182"/>
      <c r="B559" s="191"/>
      <c r="C559" s="50" t="s">
        <v>3033</v>
      </c>
      <c r="D559" s="624">
        <v>2</v>
      </c>
      <c r="E559" s="22" t="s">
        <v>379</v>
      </c>
      <c r="F559" s="556"/>
      <c r="G559" s="183"/>
    </row>
    <row r="560" spans="1:9" ht="39" customHeight="1">
      <c r="A560" s="182"/>
      <c r="B560" s="191"/>
      <c r="C560" s="25" t="s">
        <v>1183</v>
      </c>
      <c r="D560" s="624">
        <v>2</v>
      </c>
      <c r="E560" s="22" t="s">
        <v>379</v>
      </c>
      <c r="F560" s="22" t="s">
        <v>3034</v>
      </c>
      <c r="G560" s="183"/>
    </row>
    <row r="561" spans="1:9" ht="45" customHeight="1">
      <c r="A561" s="182" t="s">
        <v>2133</v>
      </c>
      <c r="B561" s="114" t="s">
        <v>1185</v>
      </c>
      <c r="C561" s="25" t="s">
        <v>1186</v>
      </c>
      <c r="D561" s="624">
        <v>2</v>
      </c>
      <c r="E561" s="22" t="s">
        <v>379</v>
      </c>
      <c r="F561" s="556"/>
      <c r="G561" s="183"/>
    </row>
    <row r="562" spans="1:9" ht="30" customHeight="1">
      <c r="A562" s="182"/>
      <c r="B562" s="114"/>
      <c r="C562" s="25" t="s">
        <v>1187</v>
      </c>
      <c r="D562" s="624">
        <v>2</v>
      </c>
      <c r="E562" s="22" t="s">
        <v>420</v>
      </c>
      <c r="F562" s="556"/>
      <c r="G562" s="183"/>
    </row>
    <row r="563" spans="1:9" ht="40.15" customHeight="1">
      <c r="A563" s="135" t="s">
        <v>2136</v>
      </c>
      <c r="B563" s="989" t="s">
        <v>30</v>
      </c>
      <c r="C563" s="997"/>
      <c r="D563" s="997"/>
      <c r="E563" s="997"/>
      <c r="F563" s="997"/>
      <c r="G563" s="998"/>
      <c r="H563" s="29">
        <f>SUM(D564:D581)</f>
        <v>36</v>
      </c>
      <c r="I563" s="29">
        <f>COUNT(D564:D581)*2</f>
        <v>36</v>
      </c>
    </row>
    <row r="564" spans="1:9" ht="60" customHeight="1">
      <c r="A564" s="182" t="s">
        <v>2138</v>
      </c>
      <c r="B564" s="42" t="s">
        <v>1189</v>
      </c>
      <c r="C564" s="20" t="s">
        <v>1190</v>
      </c>
      <c r="D564" s="648">
        <v>2</v>
      </c>
      <c r="E564" s="22" t="s">
        <v>271</v>
      </c>
      <c r="F564" s="50" t="s">
        <v>3935</v>
      </c>
      <c r="G564" s="183"/>
    </row>
    <row r="565" spans="1:9" ht="102.4" customHeight="1">
      <c r="A565" s="182"/>
      <c r="B565" s="42"/>
      <c r="C565" s="25" t="s">
        <v>2575</v>
      </c>
      <c r="D565" s="648">
        <v>2</v>
      </c>
      <c r="E565" s="22" t="s">
        <v>271</v>
      </c>
      <c r="F565" s="50" t="s">
        <v>3936</v>
      </c>
      <c r="G565" s="183"/>
    </row>
    <row r="566" spans="1:9" ht="42.75" customHeight="1">
      <c r="A566" s="182"/>
      <c r="B566" s="42"/>
      <c r="C566" s="30" t="s">
        <v>1194</v>
      </c>
      <c r="D566" s="648">
        <v>2</v>
      </c>
      <c r="E566" s="22" t="s">
        <v>271</v>
      </c>
      <c r="F566" s="26" t="s">
        <v>1195</v>
      </c>
      <c r="G566" s="183"/>
    </row>
    <row r="567" spans="1:9" ht="49.5" customHeight="1">
      <c r="A567" s="182"/>
      <c r="B567" s="42"/>
      <c r="C567" s="30" t="s">
        <v>1196</v>
      </c>
      <c r="D567" s="648">
        <v>2</v>
      </c>
      <c r="E567" s="22" t="s">
        <v>271</v>
      </c>
      <c r="F567" s="25" t="s">
        <v>1197</v>
      </c>
      <c r="G567" s="183"/>
    </row>
    <row r="568" spans="1:9" ht="39.75" customHeight="1">
      <c r="A568" s="182"/>
      <c r="B568" s="42"/>
      <c r="C568" s="25" t="s">
        <v>1198</v>
      </c>
      <c r="D568" s="648">
        <v>2</v>
      </c>
      <c r="E568" s="22" t="s">
        <v>271</v>
      </c>
      <c r="F568" s="50" t="s">
        <v>1199</v>
      </c>
      <c r="G568" s="183"/>
    </row>
    <row r="569" spans="1:9" ht="30" customHeight="1">
      <c r="A569" s="182"/>
      <c r="B569" s="42"/>
      <c r="C569" s="303" t="s">
        <v>1200</v>
      </c>
      <c r="D569" s="648">
        <v>2</v>
      </c>
      <c r="E569" s="22" t="s">
        <v>271</v>
      </c>
      <c r="F569" s="50"/>
      <c r="G569" s="347"/>
    </row>
    <row r="570" spans="1:9" ht="75" customHeight="1">
      <c r="A570" s="182" t="s">
        <v>2144</v>
      </c>
      <c r="B570" s="42" t="s">
        <v>1202</v>
      </c>
      <c r="C570" s="76" t="s">
        <v>1203</v>
      </c>
      <c r="D570" s="648">
        <v>2</v>
      </c>
      <c r="E570" s="304" t="s">
        <v>379</v>
      </c>
      <c r="F570" s="30" t="s">
        <v>1204</v>
      </c>
      <c r="G570" s="53"/>
    </row>
    <row r="571" spans="1:9" ht="30" customHeight="1">
      <c r="A571" s="182"/>
      <c r="B571" s="42"/>
      <c r="C571" s="23" t="s">
        <v>1205</v>
      </c>
      <c r="D571" s="648">
        <v>2</v>
      </c>
      <c r="E571" s="304" t="s">
        <v>379</v>
      </c>
      <c r="F571" s="30" t="s">
        <v>3937</v>
      </c>
      <c r="G571" s="53"/>
    </row>
    <row r="572" spans="1:9" ht="45" customHeight="1">
      <c r="A572" s="182"/>
      <c r="B572" s="42"/>
      <c r="C572" s="23" t="s">
        <v>1207</v>
      </c>
      <c r="D572" s="648">
        <v>2</v>
      </c>
      <c r="E572" s="304" t="s">
        <v>379</v>
      </c>
      <c r="F572" s="30" t="s">
        <v>1208</v>
      </c>
      <c r="G572" s="53"/>
    </row>
    <row r="573" spans="1:9" ht="45" customHeight="1">
      <c r="A573" s="182"/>
      <c r="B573" s="42"/>
      <c r="C573" s="50" t="s">
        <v>3938</v>
      </c>
      <c r="D573" s="648">
        <v>2</v>
      </c>
      <c r="E573" s="304" t="s">
        <v>379</v>
      </c>
      <c r="F573" s="30"/>
      <c r="G573" s="53"/>
    </row>
    <row r="574" spans="1:9" ht="45" customHeight="1">
      <c r="A574" s="182"/>
      <c r="B574" s="42"/>
      <c r="C574" s="25" t="s">
        <v>3041</v>
      </c>
      <c r="D574" s="648">
        <v>2</v>
      </c>
      <c r="E574" s="304" t="s">
        <v>379</v>
      </c>
      <c r="F574" s="30"/>
      <c r="G574" s="53"/>
    </row>
    <row r="575" spans="1:9" ht="45" customHeight="1">
      <c r="A575" s="182"/>
      <c r="B575" s="42"/>
      <c r="C575" s="25" t="s">
        <v>1209</v>
      </c>
      <c r="D575" s="648">
        <v>2</v>
      </c>
      <c r="E575" s="304" t="s">
        <v>379</v>
      </c>
      <c r="F575" s="30"/>
      <c r="G575" s="53"/>
    </row>
    <row r="576" spans="1:9" ht="45" customHeight="1">
      <c r="A576" s="182"/>
      <c r="B576" s="42"/>
      <c r="C576" s="50" t="s">
        <v>3939</v>
      </c>
      <c r="D576" s="648">
        <v>2</v>
      </c>
      <c r="E576" s="304" t="s">
        <v>379</v>
      </c>
      <c r="F576" s="26"/>
      <c r="G576" s="53"/>
    </row>
    <row r="577" spans="1:9" ht="45" customHeight="1">
      <c r="A577" s="182"/>
      <c r="B577" s="42"/>
      <c r="C577" s="23" t="s">
        <v>3038</v>
      </c>
      <c r="D577" s="648">
        <v>2</v>
      </c>
      <c r="E577" s="304" t="s">
        <v>379</v>
      </c>
      <c r="F577" s="30" t="s">
        <v>3039</v>
      </c>
      <c r="G577" s="83"/>
    </row>
    <row r="578" spans="1:9" ht="45" customHeight="1">
      <c r="A578" s="182"/>
      <c r="B578" s="42"/>
      <c r="C578" s="50" t="s">
        <v>3940</v>
      </c>
      <c r="D578" s="648">
        <v>2</v>
      </c>
      <c r="E578" s="22" t="s">
        <v>1817</v>
      </c>
      <c r="F578" s="25"/>
      <c r="G578" s="83"/>
    </row>
    <row r="579" spans="1:9" ht="45" customHeight="1">
      <c r="A579" s="182"/>
      <c r="B579" s="42"/>
      <c r="C579" s="50" t="s">
        <v>3499</v>
      </c>
      <c r="D579" s="648">
        <v>2</v>
      </c>
      <c r="E579" s="22" t="s">
        <v>1817</v>
      </c>
      <c r="F579" s="50"/>
      <c r="G579" s="183"/>
    </row>
    <row r="580" spans="1:9" ht="45" customHeight="1">
      <c r="A580" s="182"/>
      <c r="B580" s="42"/>
      <c r="C580" s="50" t="s">
        <v>3941</v>
      </c>
      <c r="D580" s="648">
        <v>2</v>
      </c>
      <c r="E580" s="22" t="s">
        <v>1817</v>
      </c>
      <c r="F580" s="50"/>
      <c r="G580" s="183"/>
    </row>
    <row r="581" spans="1:9" ht="45" customHeight="1">
      <c r="A581" s="182"/>
      <c r="B581" s="42"/>
      <c r="C581" s="50" t="s">
        <v>3043</v>
      </c>
      <c r="D581" s="648">
        <v>2</v>
      </c>
      <c r="E581" s="22" t="s">
        <v>660</v>
      </c>
      <c r="F581" s="50" t="s">
        <v>2151</v>
      </c>
      <c r="G581" s="183"/>
    </row>
    <row r="582" spans="1:9" ht="40.15" customHeight="1">
      <c r="A582" s="135" t="s">
        <v>2152</v>
      </c>
      <c r="B582" s="989" t="s">
        <v>28</v>
      </c>
      <c r="C582" s="997"/>
      <c r="D582" s="997"/>
      <c r="E582" s="997"/>
      <c r="F582" s="997"/>
      <c r="G582" s="998"/>
      <c r="H582" s="29">
        <f>SUM(D583:D600)</f>
        <v>36</v>
      </c>
      <c r="I582" s="29">
        <f>COUNT(D583:D600)*2</f>
        <v>36</v>
      </c>
    </row>
    <row r="583" spans="1:9" ht="45" customHeight="1">
      <c r="A583" s="182" t="s">
        <v>2153</v>
      </c>
      <c r="B583" s="30" t="s">
        <v>1211</v>
      </c>
      <c r="C583" s="50" t="s">
        <v>1212</v>
      </c>
      <c r="D583" s="624">
        <v>2</v>
      </c>
      <c r="E583" s="22" t="s">
        <v>341</v>
      </c>
      <c r="F583" s="50" t="s">
        <v>3942</v>
      </c>
      <c r="G583" s="302"/>
    </row>
    <row r="584" spans="1:9" ht="15" customHeight="1">
      <c r="A584" s="182"/>
      <c r="B584" s="30"/>
      <c r="C584" s="50" t="s">
        <v>3943</v>
      </c>
      <c r="D584" s="624">
        <v>2</v>
      </c>
      <c r="E584" s="22" t="s">
        <v>341</v>
      </c>
      <c r="F584" s="555"/>
      <c r="G584" s="302"/>
    </row>
    <row r="585" spans="1:9" ht="30" customHeight="1">
      <c r="A585" s="182"/>
      <c r="B585" s="30"/>
      <c r="C585" s="50" t="s">
        <v>2154</v>
      </c>
      <c r="D585" s="624">
        <v>2</v>
      </c>
      <c r="E585" s="22" t="s">
        <v>341</v>
      </c>
      <c r="F585" s="26"/>
      <c r="G585" s="302"/>
    </row>
    <row r="586" spans="1:9" ht="30" customHeight="1">
      <c r="A586" s="182"/>
      <c r="B586" s="30"/>
      <c r="C586" s="567" t="s">
        <v>3944</v>
      </c>
      <c r="D586" s="624">
        <v>2</v>
      </c>
      <c r="E586" s="22" t="s">
        <v>341</v>
      </c>
      <c r="F586" s="50"/>
      <c r="G586" s="302"/>
    </row>
    <row r="587" spans="1:9" ht="46.5" customHeight="1">
      <c r="A587" s="182"/>
      <c r="B587" s="30"/>
      <c r="C587" s="50" t="s">
        <v>3504</v>
      </c>
      <c r="D587" s="624">
        <v>2</v>
      </c>
      <c r="E587" s="22" t="s">
        <v>341</v>
      </c>
      <c r="F587" s="50"/>
      <c r="G587" s="302"/>
    </row>
    <row r="588" spans="1:9" ht="45" customHeight="1">
      <c r="A588" s="182" t="s">
        <v>2155</v>
      </c>
      <c r="B588" s="42" t="s">
        <v>1214</v>
      </c>
      <c r="C588" s="23" t="s">
        <v>1215</v>
      </c>
      <c r="D588" s="624">
        <v>2</v>
      </c>
      <c r="E588" s="22" t="s">
        <v>379</v>
      </c>
      <c r="F588" s="25" t="s">
        <v>1216</v>
      </c>
      <c r="G588" s="302"/>
    </row>
    <row r="589" spans="1:9" ht="45" customHeight="1">
      <c r="A589" s="182"/>
      <c r="B589" s="42"/>
      <c r="C589" s="23" t="s">
        <v>1217</v>
      </c>
      <c r="D589" s="624">
        <v>2</v>
      </c>
      <c r="E589" s="22" t="s">
        <v>379</v>
      </c>
      <c r="F589" s="25" t="s">
        <v>2579</v>
      </c>
      <c r="G589" s="302"/>
    </row>
    <row r="590" spans="1:9" ht="45" customHeight="1">
      <c r="A590" s="182" t="s">
        <v>2159</v>
      </c>
      <c r="B590" s="42" t="s">
        <v>1220</v>
      </c>
      <c r="C590" s="23" t="s">
        <v>1221</v>
      </c>
      <c r="D590" s="624">
        <v>2</v>
      </c>
      <c r="E590" s="22" t="s">
        <v>540</v>
      </c>
      <c r="F590" s="556"/>
      <c r="G590" s="302"/>
    </row>
    <row r="591" spans="1:9" ht="15" customHeight="1">
      <c r="A591" s="182"/>
      <c r="B591" s="42"/>
      <c r="C591" s="23" t="s">
        <v>2163</v>
      </c>
      <c r="D591" s="624">
        <v>2</v>
      </c>
      <c r="E591" s="22" t="s">
        <v>540</v>
      </c>
      <c r="F591" s="556"/>
      <c r="G591" s="302"/>
    </row>
    <row r="592" spans="1:9" ht="45" customHeight="1">
      <c r="A592" s="182"/>
      <c r="B592" s="42"/>
      <c r="C592" s="30" t="s">
        <v>1223</v>
      </c>
      <c r="D592" s="624">
        <v>2</v>
      </c>
      <c r="E592" s="22" t="s">
        <v>540</v>
      </c>
      <c r="F592" s="556"/>
      <c r="G592" s="302"/>
    </row>
    <row r="593" spans="1:9" ht="45" customHeight="1">
      <c r="A593" s="182"/>
      <c r="B593" s="42"/>
      <c r="C593" s="23" t="s">
        <v>1224</v>
      </c>
      <c r="D593" s="624">
        <v>2</v>
      </c>
      <c r="E593" s="22" t="s">
        <v>379</v>
      </c>
      <c r="F593" s="556"/>
      <c r="G593" s="302"/>
    </row>
    <row r="594" spans="1:9" ht="30" customHeight="1">
      <c r="A594" s="182"/>
      <c r="B594" s="42"/>
      <c r="C594" s="23" t="s">
        <v>1226</v>
      </c>
      <c r="D594" s="624">
        <v>2</v>
      </c>
      <c r="E594" s="22" t="s">
        <v>379</v>
      </c>
      <c r="F594" s="556"/>
      <c r="G594" s="302"/>
    </row>
    <row r="595" spans="1:9" ht="30" customHeight="1">
      <c r="A595" s="182"/>
      <c r="B595" s="42"/>
      <c r="C595" s="23" t="s">
        <v>3048</v>
      </c>
      <c r="D595" s="624">
        <v>2</v>
      </c>
      <c r="E595" s="22" t="s">
        <v>379</v>
      </c>
      <c r="F595" s="556"/>
      <c r="G595" s="302"/>
    </row>
    <row r="596" spans="1:9" ht="30" customHeight="1">
      <c r="A596" s="182"/>
      <c r="B596" s="42"/>
      <c r="C596" s="23" t="s">
        <v>3049</v>
      </c>
      <c r="D596" s="624">
        <v>2</v>
      </c>
      <c r="E596" s="22" t="s">
        <v>540</v>
      </c>
      <c r="F596" s="556"/>
      <c r="G596" s="302"/>
    </row>
    <row r="597" spans="1:9" ht="30" customHeight="1">
      <c r="A597" s="182"/>
      <c r="B597" s="42"/>
      <c r="C597" s="23" t="s">
        <v>3946</v>
      </c>
      <c r="D597" s="624">
        <v>2</v>
      </c>
      <c r="E597" s="22" t="s">
        <v>341</v>
      </c>
      <c r="F597" s="556"/>
      <c r="G597" s="302"/>
    </row>
    <row r="598" spans="1:9" ht="30" customHeight="1">
      <c r="A598" s="182" t="s">
        <v>2166</v>
      </c>
      <c r="B598" s="30" t="s">
        <v>1229</v>
      </c>
      <c r="C598" s="50" t="s">
        <v>2580</v>
      </c>
      <c r="D598" s="624">
        <v>2</v>
      </c>
      <c r="E598" s="22" t="s">
        <v>379</v>
      </c>
      <c r="F598" s="556"/>
      <c r="G598" s="302"/>
    </row>
    <row r="599" spans="1:9" ht="30" customHeight="1">
      <c r="A599" s="182" t="s">
        <v>1232</v>
      </c>
      <c r="B599" s="30" t="s">
        <v>1233</v>
      </c>
      <c r="C599" s="556" t="s">
        <v>3519</v>
      </c>
      <c r="D599" s="624">
        <v>2</v>
      </c>
      <c r="E599" s="22" t="s">
        <v>379</v>
      </c>
      <c r="F599" s="556"/>
      <c r="G599" s="302"/>
    </row>
    <row r="600" spans="1:9" ht="30" customHeight="1">
      <c r="A600" s="182"/>
      <c r="B600" s="30"/>
      <c r="C600" s="50" t="s">
        <v>3521</v>
      </c>
      <c r="D600" s="624">
        <v>2</v>
      </c>
      <c r="E600" s="22" t="s">
        <v>540</v>
      </c>
      <c r="F600" s="556"/>
      <c r="G600" s="302"/>
    </row>
    <row r="601" spans="1:9" ht="40.15" customHeight="1">
      <c r="A601" s="135" t="s">
        <v>2169</v>
      </c>
      <c r="B601" s="989" t="s">
        <v>26</v>
      </c>
      <c r="C601" s="997"/>
      <c r="D601" s="997"/>
      <c r="E601" s="997"/>
      <c r="F601" s="997"/>
      <c r="G601" s="998"/>
      <c r="H601" s="29">
        <f>SUM(D602:D613)</f>
        <v>24</v>
      </c>
      <c r="I601" s="29">
        <f>COUNT(D602:D613)*2</f>
        <v>24</v>
      </c>
    </row>
    <row r="602" spans="1:9" ht="45" customHeight="1">
      <c r="A602" s="182" t="s">
        <v>2171</v>
      </c>
      <c r="B602" s="191" t="s">
        <v>1235</v>
      </c>
      <c r="C602" s="20" t="s">
        <v>2173</v>
      </c>
      <c r="D602" s="641">
        <v>2</v>
      </c>
      <c r="E602" s="28" t="s">
        <v>341</v>
      </c>
      <c r="F602" s="42" t="s">
        <v>3523</v>
      </c>
      <c r="G602" s="302"/>
    </row>
    <row r="603" spans="1:9" ht="30" customHeight="1">
      <c r="A603" s="182"/>
      <c r="B603" s="191"/>
      <c r="C603" s="42" t="s">
        <v>2174</v>
      </c>
      <c r="D603" s="641">
        <v>2</v>
      </c>
      <c r="E603" s="28" t="s">
        <v>379</v>
      </c>
      <c r="F603" s="25" t="s">
        <v>6679</v>
      </c>
      <c r="G603" s="302"/>
    </row>
    <row r="604" spans="1:9" ht="45" customHeight="1">
      <c r="A604" s="182"/>
      <c r="B604" s="191"/>
      <c r="C604" s="42" t="s">
        <v>2175</v>
      </c>
      <c r="D604" s="641">
        <v>2</v>
      </c>
      <c r="E604" s="28" t="s">
        <v>341</v>
      </c>
      <c r="F604" s="25" t="s">
        <v>6678</v>
      </c>
      <c r="G604" s="302"/>
    </row>
    <row r="605" spans="1:9" ht="45" customHeight="1">
      <c r="A605" s="182"/>
      <c r="B605" s="191"/>
      <c r="C605" s="20" t="s">
        <v>1237</v>
      </c>
      <c r="D605" s="641">
        <v>2</v>
      </c>
      <c r="E605" s="28" t="s">
        <v>341</v>
      </c>
      <c r="F605" s="42" t="s">
        <v>3524</v>
      </c>
      <c r="G605" s="302"/>
    </row>
    <row r="606" spans="1:9" ht="45" customHeight="1">
      <c r="A606" s="182"/>
      <c r="B606" s="191"/>
      <c r="C606" s="23" t="s">
        <v>1238</v>
      </c>
      <c r="D606" s="624">
        <v>2</v>
      </c>
      <c r="E606" s="22" t="s">
        <v>341</v>
      </c>
      <c r="F606" s="556"/>
      <c r="G606" s="302"/>
    </row>
    <row r="607" spans="1:9" ht="31.5" customHeight="1">
      <c r="A607" s="182" t="s">
        <v>2176</v>
      </c>
      <c r="B607" s="191" t="s">
        <v>1240</v>
      </c>
      <c r="C607" s="20" t="s">
        <v>6674</v>
      </c>
      <c r="D607" s="641">
        <v>2</v>
      </c>
      <c r="E607" s="28" t="s">
        <v>341</v>
      </c>
      <c r="F607" s="30" t="s">
        <v>6673</v>
      </c>
      <c r="G607" s="302"/>
    </row>
    <row r="608" spans="1:9" ht="30" customHeight="1">
      <c r="A608" s="182"/>
      <c r="B608" s="191"/>
      <c r="C608" s="20" t="s">
        <v>2178</v>
      </c>
      <c r="D608" s="641">
        <v>2</v>
      </c>
      <c r="E608" s="28" t="s">
        <v>379</v>
      </c>
      <c r="F608" s="30" t="s">
        <v>2179</v>
      </c>
      <c r="G608" s="302"/>
    </row>
    <row r="609" spans="1:9" ht="30" customHeight="1">
      <c r="A609" s="182"/>
      <c r="B609" s="191"/>
      <c r="C609" s="23" t="s">
        <v>6672</v>
      </c>
      <c r="D609" s="636">
        <v>2</v>
      </c>
      <c r="E609" s="22" t="s">
        <v>341</v>
      </c>
      <c r="F609" s="30" t="s">
        <v>6675</v>
      </c>
      <c r="G609" s="302"/>
    </row>
    <row r="610" spans="1:9" ht="31.5" customHeight="1">
      <c r="A610" s="182" t="s">
        <v>2181</v>
      </c>
      <c r="B610" s="191" t="s">
        <v>1248</v>
      </c>
      <c r="C610" s="30" t="s">
        <v>1249</v>
      </c>
      <c r="D610" s="648">
        <v>2</v>
      </c>
      <c r="E610" s="306" t="s">
        <v>420</v>
      </c>
      <c r="F610" s="20" t="s">
        <v>3525</v>
      </c>
      <c r="G610" s="302"/>
    </row>
    <row r="611" spans="1:9" ht="31.5" customHeight="1">
      <c r="A611" s="182"/>
      <c r="B611" s="191"/>
      <c r="C611" s="30" t="s">
        <v>1250</v>
      </c>
      <c r="D611" s="648">
        <v>2</v>
      </c>
      <c r="E611" s="306" t="s">
        <v>271</v>
      </c>
      <c r="F611" s="177" t="s">
        <v>3526</v>
      </c>
      <c r="G611" s="302"/>
    </row>
    <row r="612" spans="1:9" ht="45" customHeight="1">
      <c r="A612" s="307"/>
      <c r="B612" s="556"/>
      <c r="C612" s="565" t="s">
        <v>1251</v>
      </c>
      <c r="D612" s="624">
        <v>2</v>
      </c>
      <c r="E612" s="22" t="s">
        <v>271</v>
      </c>
      <c r="F612" s="556"/>
      <c r="G612" s="302"/>
    </row>
    <row r="613" spans="1:9" ht="45" customHeight="1">
      <c r="A613" s="307"/>
      <c r="B613" s="586"/>
      <c r="C613" s="69" t="s">
        <v>1252</v>
      </c>
      <c r="D613" s="624">
        <v>2</v>
      </c>
      <c r="E613" s="22" t="s">
        <v>540</v>
      </c>
      <c r="F613" s="556"/>
      <c r="G613" s="302"/>
    </row>
    <row r="614" spans="1:9" ht="18.75" customHeight="1">
      <c r="A614" s="98"/>
      <c r="B614" s="1072" t="s">
        <v>2184</v>
      </c>
      <c r="C614" s="1074"/>
      <c r="D614" s="1074"/>
      <c r="E614" s="1074"/>
      <c r="F614" s="1074"/>
      <c r="G614" s="1074"/>
      <c r="H614" s="29">
        <f>H615+H622+H627+H642+H646+H652+H660+H618+H663+H670</f>
        <v>62</v>
      </c>
      <c r="I614" s="29">
        <f>I615+I622+I627+I642+I646+I652+I660+I618+I663+I670</f>
        <v>62</v>
      </c>
    </row>
    <row r="615" spans="1:9" ht="40.15" customHeight="1">
      <c r="A615" s="117" t="s">
        <v>25</v>
      </c>
      <c r="B615" s="989" t="s">
        <v>24</v>
      </c>
      <c r="C615" s="997"/>
      <c r="D615" s="997"/>
      <c r="E615" s="997"/>
      <c r="F615" s="997"/>
      <c r="G615" s="998"/>
      <c r="H615" s="29">
        <f>SUM(D616:D617)</f>
        <v>2</v>
      </c>
      <c r="I615" s="29">
        <f>COUNT(D616:D617)*2</f>
        <v>2</v>
      </c>
    </row>
    <row r="616" spans="1:9" ht="31.5" customHeight="1">
      <c r="A616" s="43" t="s">
        <v>1254</v>
      </c>
      <c r="B616" s="114" t="s">
        <v>1255</v>
      </c>
      <c r="C616" s="74" t="s">
        <v>1256</v>
      </c>
      <c r="D616" s="621">
        <v>2</v>
      </c>
      <c r="E616" s="28" t="s">
        <v>540</v>
      </c>
      <c r="F616" s="26"/>
      <c r="G616" s="53"/>
    </row>
    <row r="617" spans="1:9" ht="30" hidden="1" customHeight="1">
      <c r="A617" s="68" t="s">
        <v>1257</v>
      </c>
      <c r="B617" s="30" t="s">
        <v>1258</v>
      </c>
      <c r="C617" s="26"/>
      <c r="D617" s="619"/>
      <c r="E617" s="28"/>
      <c r="F617" s="26"/>
      <c r="G617" s="26"/>
      <c r="H617" s="99"/>
      <c r="I617" s="99"/>
    </row>
    <row r="618" spans="1:9" ht="40.15" hidden="1" customHeight="1">
      <c r="A618" s="162" t="s">
        <v>23</v>
      </c>
      <c r="B618" s="989" t="s">
        <v>22</v>
      </c>
      <c r="C618" s="997"/>
      <c r="D618" s="997"/>
      <c r="E618" s="997"/>
      <c r="F618" s="997"/>
      <c r="G618" s="998"/>
      <c r="H618" s="99">
        <f>SUM(D619:D621)</f>
        <v>0</v>
      </c>
      <c r="I618" s="99">
        <f>COUNT(D619:D621)*2</f>
        <v>0</v>
      </c>
    </row>
    <row r="619" spans="1:9" ht="31.5" hidden="1" customHeight="1">
      <c r="A619" s="68" t="s">
        <v>1259</v>
      </c>
      <c r="B619" s="191" t="s">
        <v>1260</v>
      </c>
      <c r="C619" s="26"/>
      <c r="D619" s="619"/>
      <c r="E619" s="28"/>
      <c r="F619" s="26"/>
      <c r="G619" s="26"/>
      <c r="H619" s="99"/>
      <c r="I619" s="99"/>
    </row>
    <row r="620" spans="1:9" ht="31.5" hidden="1" customHeight="1">
      <c r="A620" s="68" t="s">
        <v>1261</v>
      </c>
      <c r="B620" s="191" t="s">
        <v>1262</v>
      </c>
      <c r="C620" s="26"/>
      <c r="D620" s="619"/>
      <c r="E620" s="28"/>
      <c r="F620" s="26"/>
      <c r="G620" s="26"/>
      <c r="H620" s="99"/>
      <c r="I620" s="99"/>
    </row>
    <row r="621" spans="1:9" ht="31.5" hidden="1" customHeight="1">
      <c r="A621" s="68" t="s">
        <v>1263</v>
      </c>
      <c r="B621" s="191" t="s">
        <v>1264</v>
      </c>
      <c r="C621" s="26"/>
      <c r="D621" s="619"/>
      <c r="E621" s="28"/>
      <c r="F621" s="26"/>
      <c r="G621" s="26"/>
      <c r="H621" s="99"/>
      <c r="I621" s="99"/>
    </row>
    <row r="622" spans="1:9" ht="40.15" customHeight="1">
      <c r="A622" s="135" t="s">
        <v>2194</v>
      </c>
      <c r="B622" s="989" t="s">
        <v>20</v>
      </c>
      <c r="C622" s="997"/>
      <c r="D622" s="997"/>
      <c r="E622" s="997"/>
      <c r="F622" s="997"/>
      <c r="G622" s="998"/>
      <c r="H622" s="29">
        <f>SUM(D623:D626)</f>
        <v>6</v>
      </c>
      <c r="I622" s="29">
        <f>COUNT(D623:D626)*2</f>
        <v>6</v>
      </c>
    </row>
    <row r="623" spans="1:9" ht="60" customHeight="1">
      <c r="A623" s="18" t="s">
        <v>2196</v>
      </c>
      <c r="B623" s="191" t="s">
        <v>1266</v>
      </c>
      <c r="C623" s="587" t="s">
        <v>2584</v>
      </c>
      <c r="D623" s="621">
        <v>2</v>
      </c>
      <c r="E623" s="28" t="s">
        <v>540</v>
      </c>
      <c r="F623" s="26"/>
      <c r="G623" s="53"/>
    </row>
    <row r="624" spans="1:9" ht="47.25" hidden="1" customHeight="1">
      <c r="A624" s="27" t="s">
        <v>2200</v>
      </c>
      <c r="B624" s="191" t="s">
        <v>1270</v>
      </c>
      <c r="C624" s="26"/>
      <c r="D624" s="619"/>
      <c r="E624" s="28"/>
      <c r="F624" s="26"/>
      <c r="G624" s="26"/>
      <c r="H624" s="99"/>
      <c r="I624" s="99"/>
    </row>
    <row r="625" spans="1:9" ht="47.25" customHeight="1">
      <c r="A625" s="18" t="s">
        <v>2202</v>
      </c>
      <c r="B625" s="558" t="s">
        <v>1273</v>
      </c>
      <c r="C625" s="191" t="s">
        <v>1274</v>
      </c>
      <c r="D625" s="621">
        <v>2</v>
      </c>
      <c r="E625" s="28" t="s">
        <v>540</v>
      </c>
      <c r="F625" s="26"/>
      <c r="G625" s="53"/>
    </row>
    <row r="626" spans="1:9" ht="47.25" customHeight="1">
      <c r="A626" s="18"/>
      <c r="C626" s="191" t="s">
        <v>1275</v>
      </c>
      <c r="D626" s="621">
        <v>2</v>
      </c>
      <c r="E626" s="28" t="s">
        <v>420</v>
      </c>
      <c r="F626" s="26"/>
      <c r="G626" s="53"/>
    </row>
    <row r="627" spans="1:9" ht="40.15" customHeight="1">
      <c r="A627" s="135" t="s">
        <v>2205</v>
      </c>
      <c r="B627" s="989" t="s">
        <v>18</v>
      </c>
      <c r="C627" s="997"/>
      <c r="D627" s="997"/>
      <c r="E627" s="997"/>
      <c r="F627" s="997"/>
      <c r="G627" s="998"/>
      <c r="H627" s="29">
        <f>SUM(D628:D641)</f>
        <v>28</v>
      </c>
      <c r="I627" s="29">
        <f>COUNT(D628:D641)*2</f>
        <v>28</v>
      </c>
    </row>
    <row r="628" spans="1:9" ht="45" customHeight="1">
      <c r="A628" s="18" t="s">
        <v>2207</v>
      </c>
      <c r="B628" s="191" t="s">
        <v>1277</v>
      </c>
      <c r="C628" s="123" t="s">
        <v>1278</v>
      </c>
      <c r="D628" s="621">
        <v>2</v>
      </c>
      <c r="E628" s="28" t="s">
        <v>648</v>
      </c>
      <c r="F628" s="556"/>
      <c r="G628" s="53"/>
    </row>
    <row r="629" spans="1:9" ht="45" customHeight="1">
      <c r="A629" s="18"/>
      <c r="B629" s="191"/>
      <c r="C629" s="23" t="s">
        <v>1279</v>
      </c>
      <c r="D629" s="621">
        <v>2</v>
      </c>
      <c r="E629" s="28" t="s">
        <v>377</v>
      </c>
      <c r="F629" s="556"/>
      <c r="G629" s="53"/>
    </row>
    <row r="630" spans="1:9" ht="47.25" customHeight="1">
      <c r="A630" s="18" t="s">
        <v>2210</v>
      </c>
      <c r="B630" s="191" t="s">
        <v>1281</v>
      </c>
      <c r="C630" s="50" t="s">
        <v>6905</v>
      </c>
      <c r="D630" s="621">
        <v>2</v>
      </c>
      <c r="E630" s="28" t="s">
        <v>648</v>
      </c>
      <c r="F630" s="50"/>
      <c r="G630" s="53"/>
    </row>
    <row r="631" spans="1:9" ht="47.25" customHeight="1">
      <c r="A631" s="18"/>
      <c r="B631" s="191"/>
      <c r="C631" s="50" t="s">
        <v>6906</v>
      </c>
      <c r="D631" s="621">
        <v>2</v>
      </c>
      <c r="E631" s="28" t="s">
        <v>648</v>
      </c>
      <c r="F631" s="50"/>
      <c r="G631" s="53"/>
    </row>
    <row r="632" spans="1:9" ht="47.25" customHeight="1">
      <c r="A632" s="18"/>
      <c r="B632" s="191"/>
      <c r="C632" s="50" t="s">
        <v>6907</v>
      </c>
      <c r="D632" s="621">
        <v>2</v>
      </c>
      <c r="E632" s="28" t="s">
        <v>648</v>
      </c>
      <c r="F632" s="50"/>
      <c r="G632" s="53"/>
    </row>
    <row r="633" spans="1:9" ht="47.25" customHeight="1">
      <c r="A633" s="18"/>
      <c r="B633" s="191"/>
      <c r="C633" s="50" t="s">
        <v>6908</v>
      </c>
      <c r="D633" s="621">
        <v>2</v>
      </c>
      <c r="E633" s="28" t="s">
        <v>648</v>
      </c>
      <c r="F633" s="50"/>
      <c r="G633" s="53"/>
    </row>
    <row r="634" spans="1:9" ht="47.25" customHeight="1">
      <c r="A634" s="18"/>
      <c r="B634" s="191"/>
      <c r="C634" s="50" t="s">
        <v>6909</v>
      </c>
      <c r="D634" s="621">
        <v>2</v>
      </c>
      <c r="E634" s="28" t="s">
        <v>648</v>
      </c>
      <c r="F634" s="50"/>
      <c r="G634" s="53"/>
    </row>
    <row r="635" spans="1:9" ht="47.25" customHeight="1">
      <c r="A635" s="18"/>
      <c r="B635" s="191"/>
      <c r="C635" s="50" t="s">
        <v>6910</v>
      </c>
      <c r="D635" s="621">
        <v>2</v>
      </c>
      <c r="E635" s="28" t="s">
        <v>648</v>
      </c>
      <c r="F635" s="50"/>
      <c r="G635" s="53"/>
    </row>
    <row r="636" spans="1:9" ht="47.25" customHeight="1">
      <c r="A636" s="18"/>
      <c r="B636" s="191"/>
      <c r="C636" s="50" t="s">
        <v>6911</v>
      </c>
      <c r="D636" s="621">
        <v>2</v>
      </c>
      <c r="E636" s="28" t="s">
        <v>648</v>
      </c>
      <c r="F636" s="50"/>
      <c r="G636" s="53"/>
    </row>
    <row r="637" spans="1:9" ht="47.25" customHeight="1">
      <c r="A637" s="18"/>
      <c r="B637" s="191"/>
      <c r="C637" s="50" t="s">
        <v>6912</v>
      </c>
      <c r="D637" s="621">
        <v>2</v>
      </c>
      <c r="E637" s="28" t="s">
        <v>648</v>
      </c>
      <c r="F637" s="50"/>
      <c r="G637" s="53"/>
    </row>
    <row r="638" spans="1:9" ht="47.25" customHeight="1">
      <c r="A638" s="18"/>
      <c r="B638" s="191"/>
      <c r="C638" s="50" t="s">
        <v>6913</v>
      </c>
      <c r="D638" s="621">
        <v>2</v>
      </c>
      <c r="E638" s="28" t="s">
        <v>648</v>
      </c>
      <c r="F638" s="50"/>
      <c r="G638" s="53"/>
    </row>
    <row r="639" spans="1:9" ht="47.25" customHeight="1">
      <c r="A639" s="18"/>
      <c r="B639" s="191"/>
      <c r="C639" s="50" t="s">
        <v>6914</v>
      </c>
      <c r="D639" s="621">
        <v>2</v>
      </c>
      <c r="E639" s="28" t="s">
        <v>648</v>
      </c>
      <c r="F639" s="50"/>
      <c r="G639" s="53"/>
    </row>
    <row r="640" spans="1:9" ht="31.5" customHeight="1">
      <c r="A640" s="18" t="s">
        <v>2227</v>
      </c>
      <c r="B640" s="191" t="s">
        <v>1296</v>
      </c>
      <c r="C640" s="50" t="s">
        <v>2608</v>
      </c>
      <c r="D640" s="621">
        <v>2</v>
      </c>
      <c r="E640" s="28" t="s">
        <v>540</v>
      </c>
      <c r="F640" s="556"/>
      <c r="G640" s="53"/>
    </row>
    <row r="641" spans="1:9" ht="31.5" customHeight="1">
      <c r="A641" s="18" t="s">
        <v>2231</v>
      </c>
      <c r="B641" s="191" t="s">
        <v>1299</v>
      </c>
      <c r="C641" s="567" t="s">
        <v>3535</v>
      </c>
      <c r="D641" s="621">
        <v>2</v>
      </c>
      <c r="E641" s="28" t="s">
        <v>341</v>
      </c>
      <c r="F641" s="50" t="s">
        <v>6915</v>
      </c>
      <c r="G641" s="53"/>
    </row>
    <row r="642" spans="1:9" ht="40.15" customHeight="1">
      <c r="A642" s="135" t="s">
        <v>2238</v>
      </c>
      <c r="B642" s="989" t="s">
        <v>16</v>
      </c>
      <c r="C642" s="997"/>
      <c r="D642" s="997"/>
      <c r="E642" s="997"/>
      <c r="F642" s="997"/>
      <c r="G642" s="998"/>
      <c r="H642" s="29">
        <f>SUM(D643:D645)</f>
        <v>6</v>
      </c>
      <c r="I642" s="29">
        <f>COUNT(B643:G646)*2</f>
        <v>6</v>
      </c>
    </row>
    <row r="643" spans="1:9" ht="30" customHeight="1">
      <c r="A643" s="18" t="s">
        <v>2240</v>
      </c>
      <c r="B643" s="191" t="s">
        <v>1304</v>
      </c>
      <c r="C643" s="50" t="s">
        <v>1305</v>
      </c>
      <c r="D643" s="621">
        <v>2</v>
      </c>
      <c r="E643" s="28" t="s">
        <v>540</v>
      </c>
      <c r="F643" s="26"/>
      <c r="G643" s="53"/>
    </row>
    <row r="644" spans="1:9" ht="47.25" customHeight="1">
      <c r="A644" s="18" t="s">
        <v>2243</v>
      </c>
      <c r="B644" s="191" t="s">
        <v>1307</v>
      </c>
      <c r="C644" s="25" t="s">
        <v>1308</v>
      </c>
      <c r="D644" s="621">
        <v>2</v>
      </c>
      <c r="E644" s="28" t="s">
        <v>540</v>
      </c>
      <c r="F644" s="26"/>
      <c r="G644" s="53"/>
    </row>
    <row r="645" spans="1:9" ht="31.5" customHeight="1">
      <c r="A645" s="18" t="s">
        <v>1309</v>
      </c>
      <c r="B645" s="191" t="s">
        <v>1310</v>
      </c>
      <c r="C645" s="23" t="s">
        <v>1311</v>
      </c>
      <c r="D645" s="621">
        <v>2</v>
      </c>
      <c r="E645" s="28" t="s">
        <v>540</v>
      </c>
      <c r="F645" s="26"/>
      <c r="G645" s="53"/>
    </row>
    <row r="646" spans="1:9" ht="40.15" customHeight="1">
      <c r="A646" s="135" t="s">
        <v>2247</v>
      </c>
      <c r="B646" s="989" t="s">
        <v>14</v>
      </c>
      <c r="C646" s="997"/>
      <c r="D646" s="997"/>
      <c r="E646" s="997"/>
      <c r="F646" s="997"/>
      <c r="G646" s="998"/>
      <c r="H646" s="29">
        <f>SUM(D647:D651)</f>
        <v>8</v>
      </c>
      <c r="I646" s="29">
        <f>COUNT(D647:D651)*2</f>
        <v>8</v>
      </c>
    </row>
    <row r="647" spans="1:9" ht="45" customHeight="1">
      <c r="A647" s="18" t="s">
        <v>2248</v>
      </c>
      <c r="B647" s="19" t="s">
        <v>1313</v>
      </c>
      <c r="C647" s="25" t="s">
        <v>1314</v>
      </c>
      <c r="D647" s="621">
        <v>2</v>
      </c>
      <c r="E647" s="28" t="s">
        <v>653</v>
      </c>
      <c r="F647" s="26"/>
      <c r="G647" s="53"/>
    </row>
    <row r="648" spans="1:9" ht="31.5" hidden="1" customHeight="1">
      <c r="A648" s="27" t="s">
        <v>1315</v>
      </c>
      <c r="B648" s="19" t="s">
        <v>1316</v>
      </c>
      <c r="C648" s="567"/>
      <c r="D648" s="619"/>
      <c r="E648" s="28"/>
      <c r="F648" s="26"/>
      <c r="G648" s="26"/>
      <c r="H648" s="99"/>
      <c r="I648" s="99"/>
    </row>
    <row r="649" spans="1:9" ht="47.25" customHeight="1">
      <c r="A649" s="18" t="s">
        <v>1320</v>
      </c>
      <c r="B649" s="51" t="s">
        <v>1321</v>
      </c>
      <c r="C649" s="123" t="s">
        <v>1322</v>
      </c>
      <c r="D649" s="621">
        <v>2</v>
      </c>
      <c r="E649" s="28" t="s">
        <v>653</v>
      </c>
      <c r="F649" s="26"/>
      <c r="G649" s="53"/>
    </row>
    <row r="650" spans="1:9" ht="47.25" customHeight="1">
      <c r="A650" s="18" t="s">
        <v>2258</v>
      </c>
      <c r="B650" s="19" t="s">
        <v>1324</v>
      </c>
      <c r="C650" s="588" t="s">
        <v>1325</v>
      </c>
      <c r="D650" s="621">
        <v>2</v>
      </c>
      <c r="E650" s="28" t="s">
        <v>653</v>
      </c>
      <c r="F650" s="26"/>
      <c r="G650" s="53"/>
    </row>
    <row r="651" spans="1:9" ht="47.25" customHeight="1">
      <c r="A651" s="18" t="s">
        <v>2260</v>
      </c>
      <c r="B651" s="19" t="s">
        <v>3062</v>
      </c>
      <c r="C651" s="25" t="s">
        <v>1328</v>
      </c>
      <c r="D651" s="621">
        <v>2</v>
      </c>
      <c r="E651" s="28" t="s">
        <v>653</v>
      </c>
      <c r="F651" s="26"/>
      <c r="G651" s="53"/>
    </row>
    <row r="652" spans="1:9" ht="40.15" customHeight="1">
      <c r="A652" s="135" t="s">
        <v>2264</v>
      </c>
      <c r="B652" s="933" t="s">
        <v>1329</v>
      </c>
      <c r="C652" s="1091"/>
      <c r="D652" s="923"/>
      <c r="E652" s="934"/>
      <c r="F652" s="1091"/>
      <c r="G652" s="1004"/>
      <c r="H652" s="29">
        <f>SUM(D653:D659)</f>
        <v>6</v>
      </c>
      <c r="I652" s="29">
        <f>COUNT(D653:D659)*2</f>
        <v>6</v>
      </c>
    </row>
    <row r="653" spans="1:9" ht="82.5" hidden="1" customHeight="1">
      <c r="A653" s="27" t="s">
        <v>1330</v>
      </c>
      <c r="B653" s="50" t="s">
        <v>1332</v>
      </c>
      <c r="C653" s="50" t="s">
        <v>1333</v>
      </c>
      <c r="D653" s="544"/>
      <c r="E653" s="26" t="s">
        <v>540</v>
      </c>
      <c r="F653" s="91" t="s">
        <v>1334</v>
      </c>
      <c r="G653" s="26"/>
      <c r="H653" s="99"/>
      <c r="I653" s="99"/>
    </row>
    <row r="654" spans="1:9" ht="63" hidden="1" customHeight="1">
      <c r="A654" s="27" t="s">
        <v>1335</v>
      </c>
      <c r="B654" s="50" t="s">
        <v>1336</v>
      </c>
      <c r="C654" s="50" t="s">
        <v>1337</v>
      </c>
      <c r="D654" s="544"/>
      <c r="E654" s="26" t="s">
        <v>540</v>
      </c>
      <c r="F654" s="91" t="s">
        <v>3540</v>
      </c>
      <c r="G654" s="53"/>
      <c r="H654" s="99"/>
      <c r="I654" s="99"/>
    </row>
    <row r="655" spans="1:9" ht="47.25" hidden="1" customHeight="1">
      <c r="A655" s="27" t="s">
        <v>1339</v>
      </c>
      <c r="B655" s="50" t="s">
        <v>1340</v>
      </c>
      <c r="C655" s="50" t="s">
        <v>1341</v>
      </c>
      <c r="D655" s="544"/>
      <c r="E655" s="26" t="s">
        <v>540</v>
      </c>
      <c r="F655" s="91" t="s">
        <v>1342</v>
      </c>
      <c r="G655" s="53"/>
      <c r="H655" s="99"/>
      <c r="I655" s="99"/>
    </row>
    <row r="656" spans="1:9" ht="31.5" customHeight="1">
      <c r="A656" s="63" t="s">
        <v>1343</v>
      </c>
      <c r="B656" s="50" t="s">
        <v>1344</v>
      </c>
      <c r="C656" s="42" t="s">
        <v>1345</v>
      </c>
      <c r="D656" s="645">
        <v>2</v>
      </c>
      <c r="E656" s="26" t="s">
        <v>540</v>
      </c>
      <c r="F656" s="350" t="s">
        <v>1346</v>
      </c>
      <c r="G656" s="53"/>
    </row>
    <row r="657" spans="1:9" ht="31.5" customHeight="1">
      <c r="A657" s="63" t="s">
        <v>1347</v>
      </c>
      <c r="B657" s="50" t="s">
        <v>1348</v>
      </c>
      <c r="C657" s="42" t="s">
        <v>1349</v>
      </c>
      <c r="D657" s="645">
        <v>2</v>
      </c>
      <c r="E657" s="26" t="s">
        <v>540</v>
      </c>
      <c r="F657" s="350" t="s">
        <v>1350</v>
      </c>
      <c r="G657" s="53"/>
    </row>
    <row r="658" spans="1:9" ht="31.5" hidden="1" customHeight="1">
      <c r="A658" s="27" t="s">
        <v>1351</v>
      </c>
      <c r="B658" s="50" t="s">
        <v>1352</v>
      </c>
      <c r="C658" s="50" t="s">
        <v>1353</v>
      </c>
      <c r="D658" s="544"/>
      <c r="E658" s="26" t="s">
        <v>540</v>
      </c>
      <c r="F658" s="91" t="s">
        <v>1354</v>
      </c>
      <c r="G658" s="53"/>
      <c r="H658" s="99"/>
      <c r="I658" s="99"/>
    </row>
    <row r="659" spans="1:9" ht="31.5" customHeight="1">
      <c r="A659" s="63" t="s">
        <v>1355</v>
      </c>
      <c r="B659" s="50" t="s">
        <v>1356</v>
      </c>
      <c r="C659" s="50" t="s">
        <v>1357</v>
      </c>
      <c r="D659" s="544">
        <v>2</v>
      </c>
      <c r="E659" s="26" t="s">
        <v>540</v>
      </c>
      <c r="F659" s="91" t="s">
        <v>3541</v>
      </c>
      <c r="G659" s="53"/>
    </row>
    <row r="660" spans="1:9" ht="40.15" customHeight="1">
      <c r="A660" s="135" t="s">
        <v>2267</v>
      </c>
      <c r="B660" s="989" t="s">
        <v>11</v>
      </c>
      <c r="C660" s="1087"/>
      <c r="D660" s="997"/>
      <c r="E660" s="997"/>
      <c r="F660" s="1087"/>
      <c r="G660" s="998"/>
      <c r="H660" s="29">
        <f>SUM(D661:D662)</f>
        <v>4</v>
      </c>
      <c r="I660" s="29">
        <f>COUNT(D661:D662)*2</f>
        <v>4</v>
      </c>
    </row>
    <row r="661" spans="1:9" ht="31.5" customHeight="1">
      <c r="A661" s="18" t="s">
        <v>2269</v>
      </c>
      <c r="B661" s="191" t="s">
        <v>1360</v>
      </c>
      <c r="C661" s="23" t="s">
        <v>1361</v>
      </c>
      <c r="D661" s="641">
        <v>2</v>
      </c>
      <c r="E661" s="28" t="s">
        <v>271</v>
      </c>
      <c r="F661" s="23" t="s">
        <v>1362</v>
      </c>
      <c r="G661" s="53"/>
    </row>
    <row r="662" spans="1:9" ht="15.75" customHeight="1">
      <c r="A662" s="18" t="s">
        <v>2271</v>
      </c>
      <c r="B662" s="191" t="s">
        <v>1366</v>
      </c>
      <c r="C662" s="23" t="s">
        <v>2273</v>
      </c>
      <c r="D662" s="641">
        <v>2</v>
      </c>
      <c r="E662" s="34" t="s">
        <v>540</v>
      </c>
      <c r="F662" s="23" t="s">
        <v>1367</v>
      </c>
      <c r="G662" s="53"/>
    </row>
    <row r="663" spans="1:9" ht="15.75" hidden="1" customHeight="1">
      <c r="A663" s="92" t="s">
        <v>10</v>
      </c>
      <c r="B663" s="930" t="s">
        <v>1368</v>
      </c>
      <c r="C663" s="931"/>
      <c r="D663" s="931"/>
      <c r="E663" s="931"/>
      <c r="F663" s="931"/>
      <c r="G663" s="935"/>
      <c r="H663" s="99">
        <f>SUM(D664:D669)</f>
        <v>0</v>
      </c>
      <c r="I663" s="99">
        <f>COUNT(D664:D669)*2</f>
        <v>0</v>
      </c>
    </row>
    <row r="664" spans="1:9" ht="15.75" hidden="1" customHeight="1">
      <c r="A664" s="92" t="s">
        <v>1369</v>
      </c>
      <c r="B664" s="50" t="s">
        <v>1370</v>
      </c>
      <c r="C664" s="50"/>
      <c r="D664" s="545"/>
      <c r="E664" s="50"/>
      <c r="F664" s="50"/>
      <c r="G664" s="50"/>
      <c r="H664" s="99"/>
      <c r="I664" s="99"/>
    </row>
    <row r="665" spans="1:9" ht="15.75" hidden="1" customHeight="1">
      <c r="A665" s="92" t="s">
        <v>1371</v>
      </c>
      <c r="B665" s="50" t="s">
        <v>1372</v>
      </c>
      <c r="C665" s="50"/>
      <c r="D665" s="545"/>
      <c r="E665" s="50"/>
      <c r="F665" s="50"/>
      <c r="G665" s="50"/>
      <c r="H665" s="99"/>
      <c r="I665" s="99"/>
    </row>
    <row r="666" spans="1:9" ht="15.75" hidden="1" customHeight="1">
      <c r="A666" s="92" t="s">
        <v>1373</v>
      </c>
      <c r="B666" s="50" t="s">
        <v>1374</v>
      </c>
      <c r="C666" s="50"/>
      <c r="D666" s="545"/>
      <c r="E666" s="50"/>
      <c r="F666" s="50"/>
      <c r="G666" s="50"/>
      <c r="H666" s="99"/>
      <c r="I666" s="99"/>
    </row>
    <row r="667" spans="1:9" ht="15.75" hidden="1" customHeight="1">
      <c r="A667" s="92" t="s">
        <v>1375</v>
      </c>
      <c r="B667" s="50" t="s">
        <v>1376</v>
      </c>
      <c r="C667" s="50"/>
      <c r="D667" s="545"/>
      <c r="E667" s="50"/>
      <c r="F667" s="50"/>
      <c r="G667" s="50"/>
      <c r="H667" s="99"/>
      <c r="I667" s="99"/>
    </row>
    <row r="668" spans="1:9" ht="15.75" hidden="1" customHeight="1">
      <c r="A668" s="92" t="s">
        <v>1377</v>
      </c>
      <c r="B668" s="50" t="s">
        <v>1378</v>
      </c>
      <c r="C668" s="50"/>
      <c r="D668" s="545"/>
      <c r="E668" s="50"/>
      <c r="F668" s="50"/>
      <c r="G668" s="50"/>
      <c r="H668" s="99"/>
      <c r="I668" s="99"/>
    </row>
    <row r="669" spans="1:9" ht="15.75" hidden="1" customHeight="1">
      <c r="A669" s="92" t="s">
        <v>1379</v>
      </c>
      <c r="B669" s="50" t="s">
        <v>1380</v>
      </c>
      <c r="C669" s="50"/>
      <c r="D669" s="545"/>
      <c r="E669" s="50"/>
      <c r="F669" s="50"/>
      <c r="G669" s="50"/>
      <c r="H669" s="99"/>
      <c r="I669" s="99"/>
    </row>
    <row r="670" spans="1:9" ht="15.75" customHeight="1">
      <c r="A670" s="60" t="s">
        <v>1381</v>
      </c>
      <c r="B670" s="930" t="s">
        <v>8</v>
      </c>
      <c r="C670" s="1164"/>
      <c r="D670" s="931"/>
      <c r="E670" s="931"/>
      <c r="F670" s="1164"/>
      <c r="G670" s="935"/>
      <c r="H670" s="29">
        <f>SUM(D671:D680)</f>
        <v>2</v>
      </c>
      <c r="I670" s="29">
        <f>COUNT(D671:D680)*2</f>
        <v>2</v>
      </c>
    </row>
    <row r="671" spans="1:9" ht="15.75" hidden="1" customHeight="1">
      <c r="A671" s="92" t="s">
        <v>1382</v>
      </c>
      <c r="B671" s="50" t="s">
        <v>1383</v>
      </c>
      <c r="C671" s="351"/>
      <c r="D671" s="276"/>
      <c r="E671" s="276"/>
      <c r="F671" s="351"/>
      <c r="G671" s="276"/>
      <c r="H671" s="99"/>
      <c r="I671" s="99"/>
    </row>
    <row r="672" spans="1:9" ht="15.75" hidden="1" customHeight="1">
      <c r="A672" s="92" t="s">
        <v>1384</v>
      </c>
      <c r="B672" s="50" t="s">
        <v>1385</v>
      </c>
      <c r="C672" s="351"/>
      <c r="D672" s="276"/>
      <c r="E672" s="276"/>
      <c r="F672" s="351"/>
      <c r="G672" s="276"/>
      <c r="H672" s="99"/>
      <c r="I672" s="99"/>
    </row>
    <row r="673" spans="1:9" ht="15.75" hidden="1" customHeight="1">
      <c r="A673" s="92" t="s">
        <v>1386</v>
      </c>
      <c r="B673" s="50" t="s">
        <v>1387</v>
      </c>
      <c r="C673" s="351"/>
      <c r="D673" s="276"/>
      <c r="E673" s="276"/>
      <c r="F673" s="351"/>
      <c r="G673" s="276"/>
      <c r="H673" s="99"/>
      <c r="I673" s="99"/>
    </row>
    <row r="674" spans="1:9" ht="15.75" hidden="1" customHeight="1">
      <c r="A674" s="92" t="s">
        <v>1388</v>
      </c>
      <c r="B674" s="50" t="s">
        <v>1389</v>
      </c>
      <c r="C674" s="351"/>
      <c r="D674" s="276"/>
      <c r="E674" s="276"/>
      <c r="F674" s="351"/>
      <c r="G674" s="276"/>
      <c r="H674" s="99"/>
      <c r="I674" s="99"/>
    </row>
    <row r="675" spans="1:9" ht="15.75" hidden="1" customHeight="1">
      <c r="A675" s="92" t="s">
        <v>1390</v>
      </c>
      <c r="B675" s="50" t="s">
        <v>1391</v>
      </c>
      <c r="C675" s="351"/>
      <c r="D675" s="276"/>
      <c r="E675" s="276"/>
      <c r="F675" s="351"/>
      <c r="G675" s="276"/>
      <c r="H675" s="99"/>
      <c r="I675" s="99"/>
    </row>
    <row r="676" spans="1:9" ht="15.75" customHeight="1">
      <c r="A676" s="60" t="s">
        <v>1392</v>
      </c>
      <c r="B676" s="50" t="s">
        <v>2274</v>
      </c>
      <c r="C676" s="42" t="s">
        <v>1394</v>
      </c>
      <c r="D676" s="664">
        <v>2</v>
      </c>
      <c r="E676" s="34" t="s">
        <v>540</v>
      </c>
      <c r="F676" s="42" t="s">
        <v>2275</v>
      </c>
      <c r="G676" s="21"/>
    </row>
    <row r="677" spans="1:9" ht="15.75" hidden="1" customHeight="1">
      <c r="A677" s="27" t="s">
        <v>1396</v>
      </c>
      <c r="B677" s="50" t="s">
        <v>1397</v>
      </c>
      <c r="C677" s="42"/>
      <c r="D677" s="641"/>
      <c r="E677" s="28"/>
      <c r="F677" s="42"/>
      <c r="G677" s="21"/>
      <c r="H677" s="99"/>
      <c r="I677" s="99"/>
    </row>
    <row r="678" spans="1:9" ht="15.75" hidden="1" customHeight="1">
      <c r="A678" s="27" t="s">
        <v>1398</v>
      </c>
      <c r="B678" s="50" t="s">
        <v>1399</v>
      </c>
      <c r="C678" s="42"/>
      <c r="D678" s="641"/>
      <c r="E678" s="28"/>
      <c r="F678" s="42"/>
      <c r="G678" s="21"/>
      <c r="H678" s="99"/>
      <c r="I678" s="99"/>
    </row>
    <row r="679" spans="1:9" ht="15.75" hidden="1" customHeight="1">
      <c r="A679" s="27" t="s">
        <v>1400</v>
      </c>
      <c r="B679" s="50" t="s">
        <v>3542</v>
      </c>
      <c r="C679" s="42"/>
      <c r="D679" s="641"/>
      <c r="E679" s="28"/>
      <c r="F679" s="42"/>
      <c r="G679" s="21"/>
      <c r="H679" s="99"/>
      <c r="I679" s="99"/>
    </row>
    <row r="680" spans="1:9" ht="15.75" hidden="1" customHeight="1">
      <c r="A680" s="27" t="s">
        <v>1402</v>
      </c>
      <c r="B680" s="50" t="s">
        <v>1403</v>
      </c>
      <c r="C680" s="42"/>
      <c r="D680" s="641"/>
      <c r="E680" s="28"/>
      <c r="F680" s="42"/>
      <c r="G680" s="21"/>
      <c r="H680" s="99"/>
      <c r="I680" s="99"/>
    </row>
    <row r="681" spans="1:9" ht="18.75" customHeight="1">
      <c r="A681" s="98"/>
      <c r="B681" s="1072" t="s">
        <v>1404</v>
      </c>
      <c r="C681" s="1074"/>
      <c r="D681" s="1074"/>
      <c r="E681" s="1074"/>
      <c r="F681" s="1074"/>
      <c r="G681" s="1074"/>
      <c r="H681" s="29">
        <f>H682+H689+H697+H707</f>
        <v>40</v>
      </c>
      <c r="I681" s="29">
        <f>I682+I689+I697+I707</f>
        <v>40</v>
      </c>
    </row>
    <row r="682" spans="1:9" ht="40.15" customHeight="1">
      <c r="A682" s="117" t="s">
        <v>2277</v>
      </c>
      <c r="B682" s="989" t="s">
        <v>6</v>
      </c>
      <c r="C682" s="997"/>
      <c r="D682" s="997"/>
      <c r="E682" s="997"/>
      <c r="F682" s="997"/>
      <c r="G682" s="998"/>
      <c r="H682" s="29">
        <f>SUM(D683:D688)</f>
        <v>10</v>
      </c>
      <c r="I682" s="29">
        <f>COUNT(D683:D688)*2</f>
        <v>10</v>
      </c>
    </row>
    <row r="683" spans="1:9" ht="30" customHeight="1">
      <c r="A683" s="18" t="s">
        <v>2278</v>
      </c>
      <c r="B683" s="30" t="s">
        <v>1406</v>
      </c>
      <c r="C683" s="30" t="s">
        <v>3543</v>
      </c>
      <c r="D683" s="624">
        <v>2</v>
      </c>
      <c r="E683" s="22" t="s">
        <v>648</v>
      </c>
      <c r="F683" s="556"/>
      <c r="G683" s="302"/>
    </row>
    <row r="684" spans="1:9" ht="15" customHeight="1">
      <c r="A684" s="18"/>
      <c r="B684" s="30"/>
      <c r="C684" s="30" t="s">
        <v>6916</v>
      </c>
      <c r="D684" s="624">
        <v>2</v>
      </c>
      <c r="E684" s="22" t="s">
        <v>648</v>
      </c>
      <c r="F684" s="556"/>
      <c r="G684" s="302"/>
    </row>
    <row r="685" spans="1:9" ht="30" customHeight="1">
      <c r="A685" s="18"/>
      <c r="B685" s="30"/>
      <c r="C685" s="30" t="s">
        <v>6917</v>
      </c>
      <c r="D685" s="624">
        <v>2</v>
      </c>
      <c r="E685" s="22" t="s">
        <v>648</v>
      </c>
      <c r="F685" s="556"/>
      <c r="G685" s="302"/>
    </row>
    <row r="686" spans="1:9" ht="45" customHeight="1">
      <c r="A686" s="18"/>
      <c r="B686" s="30"/>
      <c r="C686" s="30" t="s">
        <v>6918</v>
      </c>
      <c r="D686" s="624">
        <v>2</v>
      </c>
      <c r="E686" s="22" t="s">
        <v>648</v>
      </c>
      <c r="F686" s="556"/>
      <c r="G686" s="302"/>
    </row>
    <row r="687" spans="1:9" ht="30" customHeight="1">
      <c r="A687" s="18"/>
      <c r="B687" s="30"/>
      <c r="C687" s="577" t="s">
        <v>6919</v>
      </c>
      <c r="D687" s="624">
        <v>2</v>
      </c>
      <c r="E687" s="22" t="s">
        <v>648</v>
      </c>
      <c r="F687" s="567" t="s">
        <v>6920</v>
      </c>
      <c r="G687" s="302"/>
    </row>
    <row r="688" spans="1:9" ht="45" hidden="1" customHeight="1">
      <c r="A688" s="27" t="s">
        <v>2282</v>
      </c>
      <c r="B688" s="30" t="s">
        <v>2616</v>
      </c>
      <c r="C688" s="556"/>
      <c r="D688" s="545"/>
      <c r="E688" s="22"/>
      <c r="F688" s="556"/>
      <c r="G688" s="556"/>
      <c r="H688" s="99"/>
      <c r="I688" s="99"/>
    </row>
    <row r="689" spans="1:9" ht="40.15" customHeight="1">
      <c r="A689" s="117" t="s">
        <v>2284</v>
      </c>
      <c r="B689" s="989" t="s">
        <v>4</v>
      </c>
      <c r="C689" s="997"/>
      <c r="D689" s="997"/>
      <c r="E689" s="997"/>
      <c r="F689" s="997"/>
      <c r="G689" s="998"/>
      <c r="H689" s="29">
        <f>SUM(D690:D696)</f>
        <v>12</v>
      </c>
      <c r="I689" s="29">
        <f>COUNT(D690:D696)*2</f>
        <v>12</v>
      </c>
    </row>
    <row r="690" spans="1:9" ht="30" customHeight="1">
      <c r="A690" s="18" t="s">
        <v>2285</v>
      </c>
      <c r="B690" s="30" t="s">
        <v>1420</v>
      </c>
      <c r="C690" s="30" t="s">
        <v>6921</v>
      </c>
      <c r="D690" s="624">
        <v>2</v>
      </c>
      <c r="E690" s="22" t="s">
        <v>648</v>
      </c>
      <c r="F690" s="556"/>
      <c r="G690" s="302"/>
    </row>
    <row r="691" spans="1:9" ht="15" customHeight="1">
      <c r="A691" s="18"/>
      <c r="B691" s="30"/>
      <c r="C691" s="30" t="s">
        <v>6922</v>
      </c>
      <c r="D691" s="624">
        <v>2</v>
      </c>
      <c r="E691" s="22" t="s">
        <v>648</v>
      </c>
      <c r="F691" s="556"/>
      <c r="G691" s="302"/>
    </row>
    <row r="692" spans="1:9" ht="30" customHeight="1">
      <c r="A692" s="18"/>
      <c r="B692" s="30"/>
      <c r="C692" s="50" t="s">
        <v>6923</v>
      </c>
      <c r="D692" s="624">
        <v>2</v>
      </c>
      <c r="E692" s="22" t="s">
        <v>648</v>
      </c>
      <c r="F692" s="556"/>
      <c r="G692" s="302"/>
    </row>
    <row r="693" spans="1:9" ht="30" customHeight="1">
      <c r="A693" s="18"/>
      <c r="B693" s="30"/>
      <c r="C693" s="50" t="s">
        <v>6924</v>
      </c>
      <c r="D693" s="624">
        <v>2</v>
      </c>
      <c r="E693" s="22" t="s">
        <v>648</v>
      </c>
      <c r="F693" s="556"/>
      <c r="G693" s="302"/>
    </row>
    <row r="694" spans="1:9" ht="30" customHeight="1">
      <c r="A694" s="18"/>
      <c r="B694" s="30"/>
      <c r="C694" s="50" t="s">
        <v>6925</v>
      </c>
      <c r="D694" s="624">
        <v>2</v>
      </c>
      <c r="E694" s="22" t="s">
        <v>648</v>
      </c>
      <c r="F694" s="556"/>
      <c r="G694" s="302"/>
    </row>
    <row r="695" spans="1:9" ht="30" customHeight="1">
      <c r="A695" s="18"/>
      <c r="B695" s="30"/>
      <c r="C695" s="589" t="s">
        <v>6926</v>
      </c>
      <c r="D695" s="624">
        <v>2</v>
      </c>
      <c r="E695" s="22" t="s">
        <v>648</v>
      </c>
      <c r="F695" s="556"/>
      <c r="G695" s="302"/>
    </row>
    <row r="696" spans="1:9" ht="45" hidden="1" customHeight="1">
      <c r="A696" s="27" t="s">
        <v>1428</v>
      </c>
      <c r="B696" s="30" t="s">
        <v>2621</v>
      </c>
      <c r="C696" s="556"/>
      <c r="D696" s="545"/>
      <c r="E696" s="22"/>
      <c r="F696" s="556"/>
      <c r="G696" s="556"/>
      <c r="H696" s="99"/>
      <c r="I696" s="99"/>
    </row>
    <row r="697" spans="1:9" ht="40.15" customHeight="1">
      <c r="A697" s="117" t="s">
        <v>2291</v>
      </c>
      <c r="B697" s="989" t="s">
        <v>2</v>
      </c>
      <c r="C697" s="997"/>
      <c r="D697" s="997"/>
      <c r="E697" s="997"/>
      <c r="F697" s="997"/>
      <c r="G697" s="998"/>
      <c r="H697" s="29">
        <f>SUM(D698:D706)</f>
        <v>16</v>
      </c>
      <c r="I697" s="29">
        <f>COUNT(D698:D706)*2</f>
        <v>16</v>
      </c>
    </row>
    <row r="698" spans="1:9" ht="45" customHeight="1">
      <c r="A698" s="18" t="s">
        <v>2292</v>
      </c>
      <c r="B698" s="30" t="s">
        <v>1431</v>
      </c>
      <c r="C698" s="23" t="s">
        <v>3554</v>
      </c>
      <c r="D698" s="624">
        <v>2</v>
      </c>
      <c r="E698" s="22" t="s">
        <v>648</v>
      </c>
      <c r="F698" s="50" t="s">
        <v>3555</v>
      </c>
      <c r="G698" s="183"/>
    </row>
    <row r="699" spans="1:9" ht="30" customHeight="1">
      <c r="A699" s="18"/>
      <c r="B699" s="30"/>
      <c r="C699" s="30" t="s">
        <v>1432</v>
      </c>
      <c r="D699" s="624">
        <v>2</v>
      </c>
      <c r="E699" s="22" t="s">
        <v>648</v>
      </c>
      <c r="F699" s="556"/>
      <c r="G699" s="183"/>
    </row>
    <row r="700" spans="1:9" ht="30" customHeight="1">
      <c r="A700" s="18"/>
      <c r="B700" s="30"/>
      <c r="C700" s="419" t="s">
        <v>6927</v>
      </c>
      <c r="D700" s="624">
        <v>2</v>
      </c>
      <c r="E700" s="22" t="s">
        <v>648</v>
      </c>
      <c r="F700" s="556"/>
      <c r="G700" s="183"/>
    </row>
    <row r="701" spans="1:9" ht="30" customHeight="1">
      <c r="A701" s="18"/>
      <c r="B701" s="30"/>
      <c r="C701" s="589" t="s">
        <v>3557</v>
      </c>
      <c r="D701" s="624">
        <v>2</v>
      </c>
      <c r="E701" s="22" t="s">
        <v>648</v>
      </c>
      <c r="F701" s="556"/>
      <c r="G701" s="183"/>
    </row>
    <row r="702" spans="1:9" ht="45" customHeight="1">
      <c r="A702" s="18"/>
      <c r="B702" s="30"/>
      <c r="C702" s="589" t="s">
        <v>3559</v>
      </c>
      <c r="D702" s="624">
        <v>2</v>
      </c>
      <c r="E702" s="22" t="s">
        <v>648</v>
      </c>
      <c r="F702" s="50" t="s">
        <v>3560</v>
      </c>
      <c r="G702" s="183"/>
    </row>
    <row r="703" spans="1:9" ht="45" customHeight="1">
      <c r="A703" s="18"/>
      <c r="B703" s="30"/>
      <c r="C703" s="589" t="s">
        <v>6928</v>
      </c>
      <c r="D703" s="624">
        <v>2</v>
      </c>
      <c r="E703" s="22" t="s">
        <v>648</v>
      </c>
      <c r="F703" s="556"/>
      <c r="G703" s="183"/>
    </row>
    <row r="704" spans="1:9" ht="30" customHeight="1">
      <c r="A704" s="18"/>
      <c r="B704" s="30"/>
      <c r="C704" s="589" t="s">
        <v>6929</v>
      </c>
      <c r="D704" s="624">
        <v>2</v>
      </c>
      <c r="E704" s="22" t="s">
        <v>648</v>
      </c>
      <c r="F704" s="556"/>
      <c r="G704" s="183"/>
    </row>
    <row r="705" spans="1:9" ht="45" customHeight="1">
      <c r="A705" s="18"/>
      <c r="B705" s="30"/>
      <c r="C705" s="589" t="s">
        <v>6930</v>
      </c>
      <c r="D705" s="624">
        <v>2</v>
      </c>
      <c r="E705" s="22" t="s">
        <v>648</v>
      </c>
      <c r="F705" s="556"/>
      <c r="G705" s="183"/>
    </row>
    <row r="706" spans="1:9" ht="45" hidden="1" customHeight="1">
      <c r="A706" s="27" t="s">
        <v>1435</v>
      </c>
      <c r="B706" s="30" t="s">
        <v>2627</v>
      </c>
      <c r="C706" s="556"/>
      <c r="D706" s="545"/>
      <c r="E706" s="22"/>
      <c r="F706" s="556"/>
      <c r="G706" s="556"/>
      <c r="H706" s="99"/>
      <c r="I706" s="99"/>
    </row>
    <row r="707" spans="1:9" ht="40.15" customHeight="1">
      <c r="A707" s="117" t="s">
        <v>2308</v>
      </c>
      <c r="B707" s="989" t="s">
        <v>0</v>
      </c>
      <c r="C707" s="997"/>
      <c r="D707" s="997"/>
      <c r="E707" s="997"/>
      <c r="F707" s="997"/>
      <c r="G707" s="998"/>
      <c r="H707" s="29">
        <f>SUM(D708:D709)</f>
        <v>2</v>
      </c>
      <c r="I707" s="29">
        <f>COUNT(D708:D709)*2</f>
        <v>2</v>
      </c>
    </row>
    <row r="708" spans="1:9" ht="75">
      <c r="A708" s="18" t="s">
        <v>2310</v>
      </c>
      <c r="B708" s="30" t="s">
        <v>1438</v>
      </c>
      <c r="C708" s="22" t="s">
        <v>3563</v>
      </c>
      <c r="D708" s="624">
        <v>2</v>
      </c>
      <c r="E708" s="22" t="s">
        <v>648</v>
      </c>
      <c r="F708" s="50" t="s">
        <v>3564</v>
      </c>
      <c r="G708" s="267" t="s">
        <v>6931</v>
      </c>
    </row>
    <row r="709" spans="1:9" ht="45" hidden="1">
      <c r="A709" s="590" t="s">
        <v>1443</v>
      </c>
      <c r="B709" s="30" t="s">
        <v>2631</v>
      </c>
      <c r="C709" s="556"/>
      <c r="D709" s="545"/>
      <c r="E709" s="22"/>
      <c r="F709" s="556"/>
      <c r="G709" s="556"/>
      <c r="H709" s="99"/>
      <c r="I709" s="99"/>
    </row>
    <row r="710" spans="1:9">
      <c r="A710" s="205"/>
      <c r="B710" s="37"/>
      <c r="C710" s="37"/>
      <c r="D710" s="654"/>
      <c r="F710" s="37"/>
      <c r="G710" s="37"/>
    </row>
    <row r="711" spans="1:9">
      <c r="A711" s="717"/>
      <c r="B711" s="101" t="s">
        <v>1446</v>
      </c>
      <c r="C711" s="101" t="s">
        <v>2316</v>
      </c>
      <c r="D711" s="751" t="s">
        <v>1448</v>
      </c>
      <c r="E711" s="101"/>
      <c r="F711" s="101"/>
      <c r="G711" s="37"/>
    </row>
    <row r="712" spans="1:9">
      <c r="A712" s="717" t="s">
        <v>176</v>
      </c>
      <c r="B712" s="101">
        <f>IF(E712=0,0,H43)</f>
        <v>38</v>
      </c>
      <c r="C712" s="101">
        <f>IF(E712=0,0,I43)</f>
        <v>38</v>
      </c>
      <c r="D712" s="752">
        <f>IF(D720=0,0,B712/C712)</f>
        <v>1</v>
      </c>
      <c r="E712" s="101">
        <f>H2</f>
        <v>8</v>
      </c>
      <c r="F712" s="101"/>
      <c r="G712" s="37"/>
    </row>
    <row r="713" spans="1:9" s="29" customFormat="1">
      <c r="A713" s="717" t="s">
        <v>178</v>
      </c>
      <c r="B713" s="101">
        <f>IF(E712=0,0,H101)</f>
        <v>48</v>
      </c>
      <c r="C713" s="101">
        <f>IF(E712=0,0, I101)</f>
        <v>48</v>
      </c>
      <c r="D713" s="752">
        <f>IF(D720=0,0,B713/C713)</f>
        <v>1</v>
      </c>
      <c r="E713" s="101"/>
      <c r="F713" s="101"/>
      <c r="G713" s="37"/>
    </row>
    <row r="714" spans="1:9" s="29" customFormat="1">
      <c r="A714" s="717" t="s">
        <v>180</v>
      </c>
      <c r="B714" s="101">
        <f>IF(E712=0,0,H155)</f>
        <v>182</v>
      </c>
      <c r="C714" s="101">
        <f>IF(E712=0,0,I155)</f>
        <v>182</v>
      </c>
      <c r="D714" s="752">
        <f>IF(D720=0,0,B714/C714)</f>
        <v>1</v>
      </c>
      <c r="E714" s="101"/>
      <c r="F714" s="101"/>
      <c r="G714" s="37"/>
    </row>
    <row r="715" spans="1:9" s="29" customFormat="1">
      <c r="A715" s="717" t="s">
        <v>182</v>
      </c>
      <c r="B715" s="716">
        <f>IF(E712=0,0,H263)</f>
        <v>112</v>
      </c>
      <c r="C715" s="716">
        <f>IF(E712=0,0,I263)</f>
        <v>112</v>
      </c>
      <c r="D715" s="752">
        <f>IF(D720=0,0,B715/C715)</f>
        <v>1</v>
      </c>
      <c r="E715" s="101"/>
      <c r="F715" s="101"/>
      <c r="G715" s="37"/>
    </row>
    <row r="716" spans="1:9" s="29" customFormat="1">
      <c r="A716" s="717" t="s">
        <v>184</v>
      </c>
      <c r="B716" s="716">
        <f>IF(E712=0,0,H345)</f>
        <v>146</v>
      </c>
      <c r="C716" s="716">
        <f>IF(E712=0,0,I345)</f>
        <v>146</v>
      </c>
      <c r="D716" s="752">
        <f>IF(D720=0,0,B716/C716)</f>
        <v>1</v>
      </c>
      <c r="E716" s="101"/>
      <c r="F716" s="101"/>
      <c r="G716" s="37"/>
    </row>
    <row r="717" spans="1:9" s="29" customFormat="1">
      <c r="A717" s="717" t="s">
        <v>186</v>
      </c>
      <c r="B717" s="716">
        <f>IF(E712=0,0,H528)</f>
        <v>156</v>
      </c>
      <c r="C717" s="716">
        <f>IF(E712=0,0,I528)</f>
        <v>156</v>
      </c>
      <c r="D717" s="752">
        <f>IF(D720=0,0,B717/C717)</f>
        <v>1</v>
      </c>
      <c r="E717" s="101"/>
      <c r="F717" s="101"/>
      <c r="G717" s="37"/>
    </row>
    <row r="718" spans="1:9" s="29" customFormat="1">
      <c r="A718" s="717" t="s">
        <v>187</v>
      </c>
      <c r="B718" s="716">
        <f>IF(E712=0,0,H614)</f>
        <v>62</v>
      </c>
      <c r="C718" s="716">
        <f>IF(E712=0,0,I614)</f>
        <v>62</v>
      </c>
      <c r="D718" s="752">
        <f>IF(D720=0,0,B718/C718)</f>
        <v>1</v>
      </c>
      <c r="E718" s="101"/>
      <c r="F718" s="101"/>
      <c r="G718" s="37"/>
    </row>
    <row r="719" spans="1:9" s="29" customFormat="1">
      <c r="A719" s="717" t="s">
        <v>189</v>
      </c>
      <c r="B719" s="716">
        <f>IF(E712=0,0,H681)</f>
        <v>40</v>
      </c>
      <c r="C719" s="716">
        <f>IF(E712=0,0,I681)</f>
        <v>40</v>
      </c>
      <c r="D719" s="752">
        <f>IF(D720=0,0,B719/C719)</f>
        <v>1</v>
      </c>
      <c r="E719" s="101"/>
      <c r="F719" s="101"/>
      <c r="G719" s="37"/>
    </row>
    <row r="720" spans="1:9" s="29" customFormat="1">
      <c r="A720" s="717" t="s">
        <v>1449</v>
      </c>
      <c r="B720" s="101">
        <f>IF(H2=0,0,SUM(B712:B719))</f>
        <v>784</v>
      </c>
      <c r="C720" s="101">
        <f>IF(H2=0,0,SUM(C712:C719))</f>
        <v>784</v>
      </c>
      <c r="D720" s="752">
        <f>IF(H2=0,0,B720/C720)</f>
        <v>1</v>
      </c>
      <c r="E720" s="101"/>
      <c r="F720" s="101"/>
      <c r="G720" s="37"/>
    </row>
    <row r="721" spans="1:7" s="29" customFormat="1">
      <c r="A721" s="717"/>
      <c r="B721" s="101"/>
      <c r="C721" s="101"/>
      <c r="D721" s="751"/>
      <c r="E721" s="101"/>
      <c r="F721" s="101"/>
      <c r="G721" s="37"/>
    </row>
    <row r="722" spans="1:7" s="29" customFormat="1">
      <c r="A722" s="717">
        <v>0</v>
      </c>
      <c r="B722" s="101"/>
      <c r="C722" s="101"/>
      <c r="D722" s="751"/>
      <c r="E722" s="101"/>
      <c r="F722" s="101"/>
      <c r="G722" s="37"/>
    </row>
    <row r="723" spans="1:7" s="29" customFormat="1">
      <c r="A723" s="717">
        <v>1</v>
      </c>
      <c r="B723" s="101"/>
      <c r="C723" s="101"/>
      <c r="D723" s="751"/>
      <c r="E723" s="101"/>
      <c r="F723" s="101"/>
      <c r="G723" s="37"/>
    </row>
    <row r="724" spans="1:7" s="29" customFormat="1">
      <c r="A724" s="717">
        <v>2</v>
      </c>
      <c r="B724" s="101"/>
      <c r="C724" s="101"/>
      <c r="D724" s="751"/>
      <c r="E724" s="101"/>
      <c r="F724" s="101"/>
      <c r="G724" s="37"/>
    </row>
    <row r="725" spans="1:7" s="29" customFormat="1">
      <c r="A725" s="717"/>
      <c r="B725" s="101"/>
      <c r="C725" s="101"/>
      <c r="D725" s="751"/>
      <c r="E725" s="101"/>
      <c r="F725" s="101"/>
      <c r="G725" s="37"/>
    </row>
    <row r="726" spans="1:7" s="29" customFormat="1">
      <c r="A726" s="717"/>
      <c r="B726" s="101"/>
      <c r="C726" s="101"/>
      <c r="D726" s="751"/>
      <c r="E726" s="101"/>
      <c r="F726" s="101"/>
      <c r="G726" s="37"/>
    </row>
    <row r="727" spans="1:7" s="29" customFormat="1">
      <c r="A727" s="324"/>
      <c r="B727" s="99"/>
      <c r="C727" s="99"/>
      <c r="D727" s="511"/>
      <c r="E727" s="99"/>
      <c r="G727" s="37"/>
    </row>
    <row r="728" spans="1:7" s="29" customFormat="1">
      <c r="A728" s="324"/>
      <c r="B728" s="99"/>
      <c r="C728" s="99"/>
      <c r="D728" s="511"/>
      <c r="E728" s="99"/>
      <c r="G728" s="37"/>
    </row>
    <row r="729" spans="1:7" s="29" customFormat="1">
      <c r="A729" s="324"/>
      <c r="B729" s="99"/>
      <c r="C729" s="99"/>
      <c r="D729" s="511"/>
      <c r="E729" s="99"/>
      <c r="F729" s="37"/>
      <c r="G729" s="37"/>
    </row>
    <row r="730" spans="1:7" s="29" customFormat="1">
      <c r="A730" s="324"/>
      <c r="B730" s="99"/>
      <c r="C730" s="99"/>
      <c r="D730" s="511"/>
      <c r="E730" s="99"/>
      <c r="F730" s="37"/>
      <c r="G730" s="37"/>
    </row>
    <row r="731" spans="1:7" s="29" customFormat="1">
      <c r="A731" s="205"/>
      <c r="B731" s="37"/>
      <c r="C731" s="37"/>
      <c r="D731" s="654"/>
      <c r="E731" s="37"/>
      <c r="F731" s="37"/>
      <c r="G731" s="37"/>
    </row>
    <row r="732" spans="1:7" s="29" customFormat="1">
      <c r="A732" s="205"/>
      <c r="B732" s="37"/>
      <c r="C732" s="37"/>
      <c r="D732" s="654"/>
      <c r="E732" s="37"/>
      <c r="F732" s="37"/>
      <c r="G732" s="37"/>
    </row>
    <row r="733" spans="1:7" s="29" customFormat="1">
      <c r="A733" s="205"/>
      <c r="B733" s="37"/>
      <c r="C733" s="37"/>
      <c r="D733" s="654"/>
      <c r="E733" s="37"/>
      <c r="F733" s="37"/>
      <c r="G733" s="37"/>
    </row>
    <row r="734" spans="1:7" s="29" customFormat="1">
      <c r="A734" s="205"/>
      <c r="B734" s="37"/>
      <c r="C734" s="37"/>
      <c r="D734" s="654"/>
      <c r="E734" s="37"/>
      <c r="F734" s="37"/>
      <c r="G734" s="37"/>
    </row>
    <row r="735" spans="1:7" s="29" customFormat="1">
      <c r="A735" s="205"/>
      <c r="B735" s="37"/>
      <c r="C735" s="37"/>
      <c r="D735" s="654"/>
      <c r="E735" s="37"/>
      <c r="F735" s="37"/>
      <c r="G735" s="37"/>
    </row>
    <row r="736" spans="1:7" s="29" customFormat="1">
      <c r="A736" s="205"/>
      <c r="B736" s="37"/>
      <c r="C736" s="37"/>
      <c r="D736" s="654"/>
      <c r="E736" s="37"/>
      <c r="F736" s="37"/>
      <c r="G736" s="37"/>
    </row>
    <row r="737" spans="1:7" s="29" customFormat="1">
      <c r="A737" s="205"/>
      <c r="B737" s="37"/>
      <c r="C737" s="37"/>
      <c r="D737" s="654"/>
      <c r="E737" s="37"/>
      <c r="F737" s="37"/>
      <c r="G737" s="37"/>
    </row>
    <row r="738" spans="1:7" s="29" customFormat="1">
      <c r="A738" s="205"/>
      <c r="B738" s="37"/>
      <c r="C738" s="37"/>
      <c r="D738" s="654"/>
      <c r="E738" s="37"/>
      <c r="F738" s="37"/>
      <c r="G738" s="37"/>
    </row>
    <row r="739" spans="1:7" s="29" customFormat="1">
      <c r="A739" s="205"/>
      <c r="B739" s="37"/>
      <c r="C739" s="37"/>
      <c r="D739" s="654"/>
      <c r="E739" s="37"/>
      <c r="F739" s="37"/>
      <c r="G739" s="37"/>
    </row>
    <row r="740" spans="1:7" s="29" customFormat="1">
      <c r="A740" s="203"/>
      <c r="D740" s="653"/>
      <c r="G740" s="7"/>
    </row>
  </sheetData>
  <sheetProtection sheet="1" objects="1" scenarios="1"/>
  <protectedRanges>
    <protectedRange sqref="D659" name="Range2"/>
    <protectedRange sqref="D609" name="Range1_4"/>
  </protectedRanges>
  <autoFilter ref="A42:G709">
    <filterColumn colId="0">
      <colorFilter dxfId="14"/>
    </filterColumn>
  </autoFilter>
  <mergeCells count="123">
    <mergeCell ref="B689:G689"/>
    <mergeCell ref="B697:G697"/>
    <mergeCell ref="B707:G707"/>
    <mergeCell ref="B243:G243"/>
    <mergeCell ref="B143:G143"/>
    <mergeCell ref="B663:G663"/>
    <mergeCell ref="B670:G670"/>
    <mergeCell ref="B642:G642"/>
    <mergeCell ref="B646:G646"/>
    <mergeCell ref="B652:G652"/>
    <mergeCell ref="B660:G660"/>
    <mergeCell ref="B681:G681"/>
    <mergeCell ref="B682:G682"/>
    <mergeCell ref="B601:G601"/>
    <mergeCell ref="B614:G614"/>
    <mergeCell ref="B615:G615"/>
    <mergeCell ref="B618:G618"/>
    <mergeCell ref="B622:G622"/>
    <mergeCell ref="B627:G627"/>
    <mergeCell ref="B528:G528"/>
    <mergeCell ref="B529:G529"/>
    <mergeCell ref="B537:G537"/>
    <mergeCell ref="B553:G553"/>
    <mergeCell ref="B563:G563"/>
    <mergeCell ref="B582:G582"/>
    <mergeCell ref="B472:G472"/>
    <mergeCell ref="B487:G487"/>
    <mergeCell ref="B494:G494"/>
    <mergeCell ref="B505:G505"/>
    <mergeCell ref="B512:G512"/>
    <mergeCell ref="B517:G517"/>
    <mergeCell ref="B413:G413"/>
    <mergeCell ref="B417:G417"/>
    <mergeCell ref="B432:G432"/>
    <mergeCell ref="B446:G446"/>
    <mergeCell ref="B460:G460"/>
    <mergeCell ref="B465:G465"/>
    <mergeCell ref="B371:G371"/>
    <mergeCell ref="B376:G376"/>
    <mergeCell ref="B388:G388"/>
    <mergeCell ref="B398:G398"/>
    <mergeCell ref="B402:G402"/>
    <mergeCell ref="B406:G406"/>
    <mergeCell ref="B345:G345"/>
    <mergeCell ref="B346:G346"/>
    <mergeCell ref="B351:G351"/>
    <mergeCell ref="B354:G354"/>
    <mergeCell ref="B361:G361"/>
    <mergeCell ref="B368:G368"/>
    <mergeCell ref="B322:G322"/>
    <mergeCell ref="B327:G327"/>
    <mergeCell ref="B330:G330"/>
    <mergeCell ref="B333:G333"/>
    <mergeCell ref="B337:G337"/>
    <mergeCell ref="B342:G342"/>
    <mergeCell ref="B264:G264"/>
    <mergeCell ref="B273:G273"/>
    <mergeCell ref="B288:G288"/>
    <mergeCell ref="B298:G298"/>
    <mergeCell ref="B311:G311"/>
    <mergeCell ref="B318:G318"/>
    <mergeCell ref="B181:G181"/>
    <mergeCell ref="B188:G188"/>
    <mergeCell ref="B194:G194"/>
    <mergeCell ref="B207:G207"/>
    <mergeCell ref="B223:G223"/>
    <mergeCell ref="B263:G263"/>
    <mergeCell ref="B114:G114"/>
    <mergeCell ref="B121:G121"/>
    <mergeCell ref="B128:G128"/>
    <mergeCell ref="B135:G135"/>
    <mergeCell ref="B155:G155"/>
    <mergeCell ref="B156:G156"/>
    <mergeCell ref="B71:G71"/>
    <mergeCell ref="B75:G75"/>
    <mergeCell ref="B89:G89"/>
    <mergeCell ref="B98:G98"/>
    <mergeCell ref="B101:G101"/>
    <mergeCell ref="B102:G102"/>
    <mergeCell ref="B37:I37"/>
    <mergeCell ref="A38:I40"/>
    <mergeCell ref="A41:G41"/>
    <mergeCell ref="B43:G43"/>
    <mergeCell ref="B44:G44"/>
    <mergeCell ref="B63:G63"/>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4">
    <dataValidation type="list" allowBlank="1" showInputMessage="1" showErrorMessage="1" sqref="D721:D1048576 D664:D669 D653:D659 D671:D711 D155:D242 D41:D142 D244:D651 D661:D662">
      <formula1>$A$722:$A$724</formula1>
    </dataValidation>
    <dataValidation type="list" allowBlank="1" showInputMessage="1" showErrorMessage="1" sqref="D243">
      <formula1>$A$655:$A$660</formula1>
    </dataValidation>
    <dataValidation type="list" allowBlank="1" showInputMessage="1" showErrorMessage="1" sqref="D143:D154">
      <formula1>$A$641:$A$643</formula1>
    </dataValidation>
    <dataValidation type="list" allowBlank="1" showInputMessage="1" showErrorMessage="1" sqref="D652 D670 D660 D663">
      <formula1>$A$638:$A$640</formula1>
    </dataValidation>
  </dataValidations>
  <pageMargins left="0.70866141732283472" right="0.70866141732283472" top="0.74803149606299213" bottom="0.74803149606299213" header="0.31496062992125984" footer="0.31496062992125984"/>
  <pageSetup paperSize="9" scale="53" orientation="portrait" r:id="rId1"/>
  <headerFooter>
    <oddHeader>&amp;LChecklist No 8 &amp;COperation Theatre &amp;RVersion - NHSRC /3.0</oddHeader>
    <oddFooter>Page &amp;P</oddFooter>
  </headerFooter>
</worksheet>
</file>

<file path=xl/worksheets/sheet10.xml><?xml version="1.0" encoding="utf-8"?>
<worksheet xmlns="http://schemas.openxmlformats.org/spreadsheetml/2006/main" xmlns:r="http://schemas.openxmlformats.org/officeDocument/2006/relationships">
  <sheetPr filterMode="1">
    <tabColor rgb="FFFFC000"/>
  </sheetPr>
  <dimension ref="A1:J666"/>
  <sheetViews>
    <sheetView view="pageBreakPreview" zoomScale="60" zoomScalePageLayoutView="70" workbookViewId="0">
      <selection activeCell="M12" sqref="M12"/>
    </sheetView>
  </sheetViews>
  <sheetFormatPr defaultColWidth="9.140625" defaultRowHeight="15"/>
  <cols>
    <col min="1" max="1" width="22" style="203" customWidth="1"/>
    <col min="2" max="2" width="27.7109375" style="7" customWidth="1"/>
    <col min="3" max="3" width="26.140625" style="123" customWidth="1"/>
    <col min="4" max="4" width="8" style="7" customWidth="1"/>
    <col min="5" max="5" width="8.42578125" style="37" customWidth="1"/>
    <col min="6" max="6" width="26.85546875" style="123" customWidth="1"/>
    <col min="7" max="7" width="26" style="7" customWidth="1"/>
    <col min="8" max="8" width="10.5703125" style="107" customWidth="1"/>
    <col min="9" max="9" width="6.7109375" style="107" customWidth="1"/>
    <col min="10" max="10" width="5.42578125" style="7" customWidth="1"/>
    <col min="11" max="16384" width="9.140625" style="7"/>
  </cols>
  <sheetData>
    <row r="1" spans="1:10" ht="33.75">
      <c r="A1" s="857" t="s">
        <v>6974</v>
      </c>
      <c r="B1" s="858"/>
      <c r="C1" s="858"/>
      <c r="D1" s="858"/>
      <c r="E1" s="858"/>
      <c r="F1" s="858"/>
      <c r="G1" s="1112" t="s">
        <v>7017</v>
      </c>
      <c r="H1" s="1113"/>
      <c r="I1" s="1114"/>
      <c r="J1" s="127"/>
    </row>
    <row r="2" spans="1:10" ht="33.75">
      <c r="A2" s="857" t="s">
        <v>3072</v>
      </c>
      <c r="B2" s="858"/>
      <c r="C2" s="858"/>
      <c r="D2" s="858"/>
      <c r="E2" s="858"/>
      <c r="F2" s="858"/>
      <c r="G2" s="858"/>
      <c r="H2" s="1225">
        <v>9</v>
      </c>
      <c r="I2" s="1226"/>
      <c r="J2" s="180"/>
    </row>
    <row r="3" spans="1:10" ht="28.5">
      <c r="A3" s="1231" t="s">
        <v>166</v>
      </c>
      <c r="B3" s="1231"/>
      <c r="C3" s="1231"/>
      <c r="D3" s="1231"/>
      <c r="E3" s="1231"/>
      <c r="F3" s="1231"/>
      <c r="G3" s="1231"/>
      <c r="H3" s="1232"/>
      <c r="I3" s="1233"/>
      <c r="J3" s="180"/>
    </row>
    <row r="4" spans="1:10" ht="28.5">
      <c r="A4" s="967" t="s">
        <v>167</v>
      </c>
      <c r="B4" s="967"/>
      <c r="C4" s="885"/>
      <c r="D4" s="885"/>
      <c r="E4" s="885"/>
      <c r="F4" s="8" t="s">
        <v>168</v>
      </c>
      <c r="G4" s="885"/>
      <c r="H4" s="1229"/>
      <c r="I4" s="1230"/>
      <c r="J4" s="180"/>
    </row>
    <row r="5" spans="1:10" ht="28.5">
      <c r="A5" s="881" t="s">
        <v>169</v>
      </c>
      <c r="B5" s="882"/>
      <c r="C5" s="883"/>
      <c r="D5" s="883"/>
      <c r="E5" s="883"/>
      <c r="F5" s="8" t="s">
        <v>3073</v>
      </c>
      <c r="G5" s="885"/>
      <c r="H5" s="1229"/>
      <c r="I5" s="1230"/>
      <c r="J5" s="180"/>
    </row>
    <row r="6" spans="1:10" ht="42">
      <c r="A6" s="887" t="s">
        <v>171</v>
      </c>
      <c r="B6" s="887"/>
      <c r="C6" s="885"/>
      <c r="D6" s="888"/>
      <c r="E6" s="888"/>
      <c r="F6" s="8" t="s">
        <v>172</v>
      </c>
      <c r="G6" s="885"/>
      <c r="H6" s="1229"/>
      <c r="I6" s="1230"/>
      <c r="J6" s="180"/>
    </row>
    <row r="7" spans="1:10" ht="33.75">
      <c r="A7" s="942" t="s">
        <v>3074</v>
      </c>
      <c r="B7" s="943"/>
      <c r="C7" s="1007"/>
      <c r="D7" s="943"/>
      <c r="E7" s="943"/>
      <c r="F7" s="1007"/>
      <c r="G7" s="943"/>
      <c r="H7" s="1235"/>
      <c r="I7" s="1235"/>
      <c r="J7" s="180"/>
    </row>
    <row r="8" spans="1:10" ht="33.6" customHeight="1">
      <c r="A8" s="1197" t="s">
        <v>174</v>
      </c>
      <c r="B8" s="1197"/>
      <c r="C8" s="1197"/>
      <c r="D8" s="948" t="s">
        <v>3075</v>
      </c>
      <c r="E8" s="948"/>
      <c r="F8" s="1131"/>
      <c r="G8" s="948"/>
      <c r="H8" s="1236"/>
      <c r="I8" s="1237"/>
      <c r="J8" s="180"/>
    </row>
    <row r="9" spans="1:10" ht="33.6" customHeight="1">
      <c r="A9" s="103" t="s">
        <v>176</v>
      </c>
      <c r="B9" s="283" t="s">
        <v>177</v>
      </c>
      <c r="C9" s="325">
        <f>'M-OT (LaQshya)'!D638</f>
        <v>1</v>
      </c>
      <c r="D9" s="951">
        <f>D646</f>
        <v>1</v>
      </c>
      <c r="E9" s="952"/>
      <c r="F9" s="1238"/>
      <c r="G9" s="952"/>
      <c r="H9" s="1239"/>
      <c r="I9" s="1239"/>
      <c r="J9" s="180"/>
    </row>
    <row r="10" spans="1:10" ht="33.6" customHeight="1">
      <c r="A10" s="103" t="s">
        <v>178</v>
      </c>
      <c r="B10" s="283" t="s">
        <v>179</v>
      </c>
      <c r="C10" s="325">
        <f>'M-OT (LaQshya)'!D639</f>
        <v>1</v>
      </c>
      <c r="D10" s="955"/>
      <c r="E10" s="956"/>
      <c r="F10" s="1240"/>
      <c r="G10" s="956"/>
      <c r="H10" s="1241"/>
      <c r="I10" s="1241"/>
      <c r="J10" s="180"/>
    </row>
    <row r="11" spans="1:10" ht="33.6" customHeight="1">
      <c r="A11" s="103" t="s">
        <v>180</v>
      </c>
      <c r="B11" s="283" t="s">
        <v>181</v>
      </c>
      <c r="C11" s="325">
        <f>'M-OT (LaQshya)'!D640</f>
        <v>1</v>
      </c>
      <c r="D11" s="955"/>
      <c r="E11" s="956"/>
      <c r="F11" s="1240"/>
      <c r="G11" s="956"/>
      <c r="H11" s="1241"/>
      <c r="I11" s="1241"/>
      <c r="J11" s="180"/>
    </row>
    <row r="12" spans="1:10" ht="33.6" customHeight="1">
      <c r="A12" s="103" t="s">
        <v>182</v>
      </c>
      <c r="B12" s="283" t="s">
        <v>183</v>
      </c>
      <c r="C12" s="325">
        <f>'M-OT (LaQshya)'!D641</f>
        <v>1</v>
      </c>
      <c r="D12" s="955"/>
      <c r="E12" s="956"/>
      <c r="F12" s="1240"/>
      <c r="G12" s="956"/>
      <c r="H12" s="1241"/>
      <c r="I12" s="1241"/>
      <c r="J12" s="180"/>
    </row>
    <row r="13" spans="1:10" ht="33.6" customHeight="1">
      <c r="A13" s="103" t="s">
        <v>184</v>
      </c>
      <c r="B13" s="283" t="s">
        <v>185</v>
      </c>
      <c r="C13" s="325">
        <f>'M-OT (LaQshya)'!D642</f>
        <v>1</v>
      </c>
      <c r="D13" s="955"/>
      <c r="E13" s="956"/>
      <c r="F13" s="1240"/>
      <c r="G13" s="956"/>
      <c r="H13" s="1241"/>
      <c r="I13" s="1241"/>
      <c r="J13" s="180"/>
    </row>
    <row r="14" spans="1:10" ht="33.6" customHeight="1">
      <c r="A14" s="103" t="s">
        <v>186</v>
      </c>
      <c r="B14" s="283" t="s">
        <v>146</v>
      </c>
      <c r="C14" s="325">
        <f>'M-OT (LaQshya)'!D643</f>
        <v>1</v>
      </c>
      <c r="D14" s="955"/>
      <c r="E14" s="956"/>
      <c r="F14" s="1240"/>
      <c r="G14" s="956"/>
      <c r="H14" s="1241"/>
      <c r="I14" s="1241"/>
      <c r="J14" s="180"/>
    </row>
    <row r="15" spans="1:10" ht="33.6" customHeight="1">
      <c r="A15" s="103" t="s">
        <v>187</v>
      </c>
      <c r="B15" s="283" t="s">
        <v>1454</v>
      </c>
      <c r="C15" s="325">
        <f>'M-OT (LaQshya)'!D644</f>
        <v>1</v>
      </c>
      <c r="D15" s="955"/>
      <c r="E15" s="956"/>
      <c r="F15" s="1240"/>
      <c r="G15" s="956"/>
      <c r="H15" s="1241"/>
      <c r="I15" s="1241"/>
      <c r="J15" s="180"/>
    </row>
    <row r="16" spans="1:10" ht="33.6" customHeight="1">
      <c r="A16" s="103" t="s">
        <v>189</v>
      </c>
      <c r="B16" s="283" t="s">
        <v>190</v>
      </c>
      <c r="C16" s="325">
        <f>'M-OT (LaQshya)'!D645</f>
        <v>1</v>
      </c>
      <c r="D16" s="959"/>
      <c r="E16" s="960"/>
      <c r="F16" s="1242"/>
      <c r="G16" s="960"/>
      <c r="H16" s="1243"/>
      <c r="I16" s="1243"/>
      <c r="J16" s="180"/>
    </row>
    <row r="17" spans="1:10" ht="33.6" customHeight="1">
      <c r="A17" s="1050"/>
      <c r="B17" s="1051"/>
      <c r="C17" s="1053"/>
      <c r="D17" s="1051"/>
      <c r="E17" s="1051"/>
      <c r="F17" s="1053"/>
      <c r="G17" s="1051"/>
      <c r="H17" s="1244"/>
      <c r="I17" s="1244"/>
      <c r="J17" s="180"/>
    </row>
    <row r="18" spans="1:10" ht="33.6" customHeight="1">
      <c r="A18" s="105"/>
      <c r="B18" s="1057" t="s">
        <v>191</v>
      </c>
      <c r="C18" s="1057"/>
      <c r="D18" s="1057"/>
      <c r="E18" s="1057"/>
      <c r="F18" s="1057"/>
      <c r="G18" s="1057"/>
      <c r="H18" s="1245"/>
      <c r="I18" s="1246"/>
      <c r="J18" s="180"/>
    </row>
    <row r="19" spans="1:10" ht="33.6" customHeight="1">
      <c r="A19" s="106">
        <v>1</v>
      </c>
      <c r="B19" s="854"/>
      <c r="C19" s="854"/>
      <c r="D19" s="854"/>
      <c r="E19" s="854"/>
      <c r="F19" s="854"/>
      <c r="G19" s="854"/>
      <c r="H19" s="1227"/>
      <c r="I19" s="1228"/>
      <c r="J19" s="180"/>
    </row>
    <row r="20" spans="1:10" ht="33.6" customHeight="1">
      <c r="A20" s="106">
        <v>2</v>
      </c>
      <c r="B20" s="854"/>
      <c r="C20" s="854"/>
      <c r="D20" s="854"/>
      <c r="E20" s="854"/>
      <c r="F20" s="854"/>
      <c r="G20" s="854"/>
      <c r="H20" s="1227"/>
      <c r="I20" s="1228"/>
      <c r="J20" s="180"/>
    </row>
    <row r="21" spans="1:10" ht="33.6" customHeight="1">
      <c r="A21" s="106">
        <v>3</v>
      </c>
      <c r="B21" s="854"/>
      <c r="C21" s="854"/>
      <c r="D21" s="854"/>
      <c r="E21" s="854"/>
      <c r="F21" s="854"/>
      <c r="G21" s="854"/>
      <c r="H21" s="1227"/>
      <c r="I21" s="1228"/>
      <c r="J21" s="180"/>
    </row>
    <row r="22" spans="1:10" ht="33.6" customHeight="1">
      <c r="A22" s="106">
        <v>4</v>
      </c>
      <c r="B22" s="854"/>
      <c r="C22" s="854"/>
      <c r="D22" s="854"/>
      <c r="E22" s="854"/>
      <c r="F22" s="854"/>
      <c r="G22" s="854"/>
      <c r="H22" s="1227"/>
      <c r="I22" s="1228"/>
      <c r="J22" s="180"/>
    </row>
    <row r="23" spans="1:10" ht="33.6" customHeight="1">
      <c r="A23" s="106">
        <v>5</v>
      </c>
      <c r="B23" s="854"/>
      <c r="C23" s="854"/>
      <c r="D23" s="854"/>
      <c r="E23" s="854"/>
      <c r="F23" s="854"/>
      <c r="G23" s="854"/>
      <c r="H23" s="1227"/>
      <c r="I23" s="1228"/>
      <c r="J23" s="180"/>
    </row>
    <row r="24" spans="1:10" ht="33.6" customHeight="1">
      <c r="A24" s="105"/>
      <c r="B24" s="1042" t="s">
        <v>192</v>
      </c>
      <c r="C24" s="1045"/>
      <c r="D24" s="1045"/>
      <c r="E24" s="1045"/>
      <c r="F24" s="1045"/>
      <c r="G24" s="1045"/>
      <c r="H24" s="1234"/>
      <c r="I24" s="1234"/>
      <c r="J24" s="180"/>
    </row>
    <row r="25" spans="1:10" ht="33.6" customHeight="1">
      <c r="A25" s="106">
        <v>1</v>
      </c>
      <c r="B25" s="854"/>
      <c r="C25" s="854"/>
      <c r="D25" s="854"/>
      <c r="E25" s="854"/>
      <c r="F25" s="854"/>
      <c r="G25" s="854"/>
      <c r="H25" s="1227"/>
      <c r="I25" s="1228"/>
      <c r="J25" s="180"/>
    </row>
    <row r="26" spans="1:10" ht="33.6" customHeight="1">
      <c r="A26" s="106">
        <v>2</v>
      </c>
      <c r="B26" s="854"/>
      <c r="C26" s="854"/>
      <c r="D26" s="854"/>
      <c r="E26" s="854"/>
      <c r="F26" s="854"/>
      <c r="G26" s="854"/>
      <c r="H26" s="1227"/>
      <c r="I26" s="1228"/>
      <c r="J26" s="180"/>
    </row>
    <row r="27" spans="1:10" ht="33.6" customHeight="1">
      <c r="A27" s="106">
        <v>3</v>
      </c>
      <c r="B27" s="854"/>
      <c r="C27" s="854"/>
      <c r="D27" s="854"/>
      <c r="E27" s="854"/>
      <c r="F27" s="854"/>
      <c r="G27" s="854"/>
      <c r="H27" s="1227"/>
      <c r="I27" s="1228"/>
      <c r="J27" s="180"/>
    </row>
    <row r="28" spans="1:10" ht="33.6" customHeight="1">
      <c r="A28" s="106">
        <v>4</v>
      </c>
      <c r="B28" s="968"/>
      <c r="C28" s="969"/>
      <c r="D28" s="969"/>
      <c r="E28" s="969"/>
      <c r="F28" s="969"/>
      <c r="G28" s="969"/>
      <c r="H28" s="1247"/>
      <c r="I28" s="1247"/>
      <c r="J28" s="180"/>
    </row>
    <row r="29" spans="1:10" ht="33.6" customHeight="1">
      <c r="A29" s="106">
        <v>5</v>
      </c>
      <c r="B29" s="968"/>
      <c r="C29" s="969"/>
      <c r="D29" s="969"/>
      <c r="E29" s="969"/>
      <c r="F29" s="969"/>
      <c r="G29" s="969"/>
      <c r="H29" s="1247"/>
      <c r="I29" s="1247"/>
      <c r="J29" s="180"/>
    </row>
    <row r="30" spans="1:10" ht="33.6" customHeight="1">
      <c r="A30" s="105"/>
      <c r="B30" s="1057" t="s">
        <v>1455</v>
      </c>
      <c r="C30" s="1057"/>
      <c r="D30" s="1057"/>
      <c r="E30" s="1057"/>
      <c r="F30" s="1057"/>
      <c r="G30" s="1057"/>
      <c r="H30" s="1245"/>
      <c r="I30" s="1246"/>
      <c r="J30" s="180"/>
    </row>
    <row r="31" spans="1:10" ht="33.6" customHeight="1">
      <c r="A31" s="106">
        <v>1</v>
      </c>
      <c r="B31" s="854"/>
      <c r="C31" s="854"/>
      <c r="D31" s="854"/>
      <c r="E31" s="854"/>
      <c r="F31" s="854"/>
      <c r="G31" s="854"/>
      <c r="H31" s="1227"/>
      <c r="I31" s="1228"/>
      <c r="J31" s="180"/>
    </row>
    <row r="32" spans="1:10" ht="33.6" customHeight="1">
      <c r="A32" s="106">
        <v>2</v>
      </c>
      <c r="B32" s="854"/>
      <c r="C32" s="854"/>
      <c r="D32" s="854"/>
      <c r="E32" s="854"/>
      <c r="F32" s="854"/>
      <c r="G32" s="854"/>
      <c r="H32" s="1227"/>
      <c r="I32" s="1228"/>
      <c r="J32" s="180"/>
    </row>
    <row r="33" spans="1:10" ht="33.6" customHeight="1">
      <c r="A33" s="106">
        <v>3</v>
      </c>
      <c r="B33" s="854"/>
      <c r="C33" s="854"/>
      <c r="D33" s="854"/>
      <c r="E33" s="854"/>
      <c r="F33" s="854"/>
      <c r="G33" s="854"/>
      <c r="H33" s="1227"/>
      <c r="I33" s="1228"/>
      <c r="J33" s="180"/>
    </row>
    <row r="34" spans="1:10" ht="33.6" customHeight="1">
      <c r="A34" s="106">
        <v>4</v>
      </c>
      <c r="B34" s="854"/>
      <c r="C34" s="854"/>
      <c r="D34" s="854"/>
      <c r="E34" s="854"/>
      <c r="F34" s="854"/>
      <c r="G34" s="854"/>
      <c r="H34" s="1227"/>
      <c r="I34" s="1228"/>
      <c r="J34" s="180"/>
    </row>
    <row r="35" spans="1:10" ht="33.6" customHeight="1">
      <c r="A35" s="106">
        <v>5</v>
      </c>
      <c r="B35" s="968"/>
      <c r="C35" s="969"/>
      <c r="D35" s="969"/>
      <c r="E35" s="969"/>
      <c r="F35" s="969"/>
      <c r="G35" s="969"/>
      <c r="H35" s="1247"/>
      <c r="I35" s="1247"/>
      <c r="J35" s="180"/>
    </row>
    <row r="36" spans="1:10" ht="33.6" customHeight="1">
      <c r="A36" s="105"/>
      <c r="B36" s="984" t="s">
        <v>194</v>
      </c>
      <c r="C36" s="985"/>
      <c r="D36" s="985"/>
      <c r="E36" s="985"/>
      <c r="F36" s="985"/>
      <c r="G36" s="985"/>
      <c r="H36" s="1248"/>
      <c r="I36" s="1248"/>
      <c r="J36" s="180"/>
    </row>
    <row r="37" spans="1:10" ht="33.6" customHeight="1">
      <c r="A37" s="105"/>
      <c r="B37" s="903" t="s">
        <v>195</v>
      </c>
      <c r="C37" s="903"/>
      <c r="D37" s="903"/>
      <c r="E37" s="903"/>
      <c r="F37" s="903"/>
      <c r="G37" s="903"/>
      <c r="H37" s="1249"/>
      <c r="I37" s="1250"/>
      <c r="J37" s="262"/>
    </row>
    <row r="38" spans="1:10" ht="33.6" customHeight="1">
      <c r="A38" s="906"/>
      <c r="B38" s="906"/>
      <c r="C38" s="1251"/>
      <c r="D38" s="906"/>
      <c r="E38" s="906"/>
      <c r="F38" s="1251"/>
      <c r="G38" s="906"/>
      <c r="H38" s="1252"/>
      <c r="I38" s="1252"/>
    </row>
    <row r="39" spans="1:10" ht="33.6" customHeight="1">
      <c r="A39" s="906"/>
      <c r="B39" s="906"/>
      <c r="C39" s="1251"/>
      <c r="D39" s="906"/>
      <c r="E39" s="906"/>
      <c r="F39" s="1251"/>
      <c r="G39" s="906"/>
      <c r="H39" s="1252"/>
      <c r="I39" s="1252"/>
    </row>
    <row r="40" spans="1:10" ht="33.6" customHeight="1">
      <c r="A40" s="906"/>
      <c r="B40" s="906"/>
      <c r="C40" s="1251"/>
      <c r="D40" s="906"/>
      <c r="E40" s="906"/>
      <c r="F40" s="1251"/>
      <c r="G40" s="906"/>
      <c r="H40" s="1252"/>
      <c r="I40" s="1252"/>
    </row>
    <row r="41" spans="1:10" ht="26.25">
      <c r="A41" s="1066" t="s">
        <v>3076</v>
      </c>
      <c r="B41" s="1069"/>
      <c r="C41" s="1143"/>
      <c r="D41" s="1069"/>
      <c r="E41" s="1069"/>
      <c r="F41" s="1143"/>
      <c r="G41" s="1155"/>
    </row>
    <row r="42" spans="1:10" ht="45">
      <c r="A42" s="209" t="s">
        <v>197</v>
      </c>
      <c r="B42" s="209" t="s">
        <v>2800</v>
      </c>
      <c r="C42" s="210" t="s">
        <v>1457</v>
      </c>
      <c r="D42" s="210" t="s">
        <v>200</v>
      </c>
      <c r="E42" s="211" t="s">
        <v>201</v>
      </c>
      <c r="F42" s="210" t="s">
        <v>202</v>
      </c>
      <c r="G42" s="210" t="s">
        <v>203</v>
      </c>
      <c r="J42" s="7" t="s">
        <v>1458</v>
      </c>
    </row>
    <row r="43" spans="1:10" ht="26.25" customHeight="1">
      <c r="A43" s="98"/>
      <c r="B43" s="1072" t="s">
        <v>204</v>
      </c>
      <c r="C43" s="1146"/>
      <c r="D43" s="1074"/>
      <c r="E43" s="1074"/>
      <c r="F43" s="1146"/>
      <c r="G43" s="1074"/>
      <c r="H43" s="29">
        <f>H44+H63+H70+H74+H87+H96</f>
        <v>18</v>
      </c>
      <c r="I43" s="29">
        <f>I44+I63+I70+I74+I87+I96</f>
        <v>18</v>
      </c>
      <c r="J43" s="29">
        <f>H43*100/I43</f>
        <v>100</v>
      </c>
    </row>
    <row r="44" spans="1:10" ht="40.35" customHeight="1">
      <c r="A44" s="117" t="s">
        <v>1459</v>
      </c>
      <c r="B44" s="989" t="s">
        <v>142</v>
      </c>
      <c r="C44" s="1087"/>
      <c r="D44" s="997"/>
      <c r="E44" s="997"/>
      <c r="F44" s="1087"/>
      <c r="G44" s="998"/>
      <c r="H44" s="29">
        <f>SUM(D45:D62)</f>
        <v>6</v>
      </c>
      <c r="I44" s="29">
        <f>COUNT(D45:D62)*2</f>
        <v>6</v>
      </c>
      <c r="J44" s="29">
        <f>H44*100/I44</f>
        <v>100</v>
      </c>
    </row>
    <row r="45" spans="1:10" ht="31.5" hidden="1">
      <c r="A45" s="27" t="s">
        <v>1461</v>
      </c>
      <c r="B45" s="19" t="s">
        <v>206</v>
      </c>
      <c r="C45" s="26"/>
      <c r="D45" s="26"/>
      <c r="E45" s="28"/>
      <c r="F45" s="26"/>
      <c r="G45" s="26"/>
      <c r="H45" s="99"/>
      <c r="I45" s="99"/>
    </row>
    <row r="46" spans="1:10" ht="31.5" hidden="1">
      <c r="A46" s="27" t="s">
        <v>1462</v>
      </c>
      <c r="B46" s="19" t="s">
        <v>211</v>
      </c>
      <c r="C46" s="42"/>
      <c r="D46" s="53"/>
      <c r="E46" s="28"/>
      <c r="F46" s="30"/>
      <c r="G46" s="53"/>
      <c r="H46" s="99"/>
      <c r="I46" s="99"/>
    </row>
    <row r="47" spans="1:10" ht="47.25" hidden="1">
      <c r="A47" s="27" t="s">
        <v>1463</v>
      </c>
      <c r="B47" s="19" t="s">
        <v>215</v>
      </c>
      <c r="C47" s="140"/>
      <c r="D47" s="53"/>
      <c r="E47" s="28"/>
      <c r="F47" s="30"/>
      <c r="G47" s="53"/>
      <c r="H47" s="99"/>
      <c r="I47" s="99"/>
    </row>
    <row r="48" spans="1:10" ht="31.5" hidden="1">
      <c r="A48" s="27" t="s">
        <v>1464</v>
      </c>
      <c r="B48" s="19" t="s">
        <v>1465</v>
      </c>
      <c r="C48" s="42"/>
      <c r="D48" s="53"/>
      <c r="E48" s="28"/>
      <c r="F48" s="30"/>
      <c r="G48" s="156"/>
      <c r="H48" s="99"/>
      <c r="I48" s="99"/>
    </row>
    <row r="49" spans="1:10" ht="31.5" hidden="1">
      <c r="A49" s="27" t="s">
        <v>1466</v>
      </c>
      <c r="B49" s="19" t="s">
        <v>223</v>
      </c>
      <c r="C49" s="42"/>
      <c r="D49" s="53"/>
      <c r="E49" s="28"/>
      <c r="F49" s="30"/>
      <c r="G49" s="53"/>
      <c r="H49" s="99"/>
      <c r="I49" s="99"/>
    </row>
    <row r="50" spans="1:10" ht="31.5" hidden="1">
      <c r="A50" s="27" t="s">
        <v>1467</v>
      </c>
      <c r="B50" s="19" t="s">
        <v>227</v>
      </c>
      <c r="C50" s="42"/>
      <c r="D50" s="53"/>
      <c r="E50" s="28"/>
      <c r="F50" s="30"/>
      <c r="G50" s="53"/>
      <c r="H50" s="99"/>
      <c r="I50" s="99"/>
    </row>
    <row r="51" spans="1:10" ht="31.5" hidden="1">
      <c r="A51" s="27" t="s">
        <v>1468</v>
      </c>
      <c r="B51" s="19" t="s">
        <v>231</v>
      </c>
      <c r="C51" s="42"/>
      <c r="D51" s="53"/>
      <c r="E51" s="28"/>
      <c r="F51" s="30"/>
      <c r="G51" s="53"/>
      <c r="H51" s="99"/>
      <c r="I51" s="99"/>
    </row>
    <row r="52" spans="1:10" ht="31.5" hidden="1">
      <c r="A52" s="27" t="s">
        <v>234</v>
      </c>
      <c r="B52" s="19" t="s">
        <v>235</v>
      </c>
      <c r="C52" s="26"/>
      <c r="D52" s="26"/>
      <c r="E52" s="28"/>
      <c r="F52" s="26"/>
      <c r="G52" s="26"/>
      <c r="H52" s="99"/>
      <c r="I52" s="99"/>
    </row>
    <row r="53" spans="1:10" ht="31.5" hidden="1">
      <c r="A53" s="27" t="s">
        <v>1469</v>
      </c>
      <c r="B53" s="19" t="s">
        <v>237</v>
      </c>
      <c r="C53" s="26"/>
      <c r="D53" s="26"/>
      <c r="E53" s="28"/>
      <c r="F53" s="26"/>
      <c r="G53" s="26"/>
      <c r="H53" s="99"/>
      <c r="I53" s="99"/>
    </row>
    <row r="54" spans="1:10" ht="31.5" hidden="1">
      <c r="A54" s="27" t="s">
        <v>240</v>
      </c>
      <c r="B54" s="19" t="s">
        <v>241</v>
      </c>
      <c r="C54" s="42"/>
      <c r="D54" s="53"/>
      <c r="E54" s="28"/>
      <c r="F54" s="30"/>
      <c r="G54" s="53"/>
      <c r="H54" s="99"/>
      <c r="I54" s="99"/>
    </row>
    <row r="55" spans="1:10" ht="31.5" hidden="1">
      <c r="A55" s="27" t="s">
        <v>242</v>
      </c>
      <c r="B55" s="19" t="s">
        <v>243</v>
      </c>
      <c r="C55" s="26"/>
      <c r="D55" s="26"/>
      <c r="E55" s="28"/>
      <c r="F55" s="26"/>
      <c r="G55" s="26"/>
      <c r="H55" s="99"/>
      <c r="I55" s="99"/>
    </row>
    <row r="56" spans="1:10" ht="31.5" hidden="1">
      <c r="A56" s="27" t="s">
        <v>244</v>
      </c>
      <c r="B56" s="19" t="s">
        <v>245</v>
      </c>
      <c r="C56" s="26"/>
      <c r="D56" s="26"/>
      <c r="E56" s="28"/>
      <c r="F56" s="26"/>
      <c r="G56" s="26"/>
      <c r="H56" s="99"/>
      <c r="I56" s="99"/>
    </row>
    <row r="57" spans="1:10" ht="47.25" hidden="1">
      <c r="A57" s="27" t="s">
        <v>1470</v>
      </c>
      <c r="B57" s="19" t="s">
        <v>247</v>
      </c>
      <c r="C57" s="26"/>
      <c r="D57" s="26"/>
      <c r="E57" s="28"/>
      <c r="F57" s="26"/>
      <c r="G57" s="26"/>
      <c r="H57" s="99"/>
      <c r="I57" s="99"/>
    </row>
    <row r="58" spans="1:10" ht="75">
      <c r="A58" s="18" t="s">
        <v>1471</v>
      </c>
      <c r="B58" s="19" t="s">
        <v>253</v>
      </c>
      <c r="C58" s="42" t="s">
        <v>3077</v>
      </c>
      <c r="D58" s="53">
        <v>2</v>
      </c>
      <c r="E58" s="28" t="s">
        <v>540</v>
      </c>
      <c r="F58" s="30" t="s">
        <v>3078</v>
      </c>
      <c r="G58" s="53"/>
      <c r="H58" s="29"/>
      <c r="I58" s="29"/>
      <c r="J58" s="29"/>
    </row>
    <row r="59" spans="1:10" ht="30" hidden="1" customHeight="1">
      <c r="A59" s="27" t="s">
        <v>256</v>
      </c>
      <c r="B59" s="19" t="s">
        <v>257</v>
      </c>
      <c r="C59" s="26"/>
      <c r="D59" s="26"/>
      <c r="E59" s="28"/>
      <c r="F59" s="26"/>
      <c r="G59" s="26"/>
      <c r="H59" s="99"/>
      <c r="I59" s="99"/>
    </row>
    <row r="60" spans="1:10" ht="47.25">
      <c r="A60" s="18" t="s">
        <v>1474</v>
      </c>
      <c r="B60" s="19" t="s">
        <v>259</v>
      </c>
      <c r="C60" s="42" t="s">
        <v>3079</v>
      </c>
      <c r="D60" s="53">
        <v>2</v>
      </c>
      <c r="E60" s="28" t="s">
        <v>271</v>
      </c>
      <c r="F60" s="30"/>
      <c r="G60" s="156"/>
      <c r="H60" s="29"/>
      <c r="I60" s="29"/>
      <c r="J60" s="29"/>
    </row>
    <row r="61" spans="1:10" ht="45">
      <c r="A61" s="18" t="s">
        <v>262</v>
      </c>
      <c r="B61" s="19" t="s">
        <v>263</v>
      </c>
      <c r="C61" s="30" t="s">
        <v>3080</v>
      </c>
      <c r="D61" s="53">
        <v>2</v>
      </c>
      <c r="E61" s="28" t="s">
        <v>271</v>
      </c>
      <c r="F61" s="26"/>
      <c r="G61" s="26"/>
      <c r="H61" s="29"/>
      <c r="I61" s="29"/>
      <c r="J61" s="29"/>
    </row>
    <row r="62" spans="1:10" ht="31.5" hidden="1">
      <c r="A62" s="27" t="s">
        <v>264</v>
      </c>
      <c r="B62" s="19" t="s">
        <v>265</v>
      </c>
      <c r="C62" s="26"/>
      <c r="D62" s="26"/>
      <c r="E62" s="28"/>
      <c r="F62" s="26"/>
      <c r="G62" s="26"/>
      <c r="H62" s="99"/>
      <c r="I62" s="99"/>
    </row>
    <row r="63" spans="1:10" ht="40.35" customHeight="1">
      <c r="A63" s="117" t="s">
        <v>141</v>
      </c>
      <c r="B63" s="989" t="s">
        <v>140</v>
      </c>
      <c r="C63" s="1087"/>
      <c r="D63" s="997"/>
      <c r="E63" s="997"/>
      <c r="F63" s="1087"/>
      <c r="G63" s="998"/>
      <c r="H63" s="29">
        <f>SUM(D64:D69)</f>
        <v>10</v>
      </c>
      <c r="I63" s="29">
        <f>COUNT(D64:D69)*2</f>
        <v>10</v>
      </c>
      <c r="J63" s="29">
        <f>H63*100/I63</f>
        <v>100</v>
      </c>
    </row>
    <row r="64" spans="1:10" ht="47.25">
      <c r="A64" s="18" t="s">
        <v>266</v>
      </c>
      <c r="B64" s="114" t="s">
        <v>267</v>
      </c>
      <c r="C64" s="42" t="s">
        <v>3081</v>
      </c>
      <c r="D64" s="53">
        <v>2</v>
      </c>
      <c r="E64" s="28" t="s">
        <v>271</v>
      </c>
      <c r="F64" s="30" t="s">
        <v>3082</v>
      </c>
      <c r="G64" s="53"/>
      <c r="H64" s="29"/>
      <c r="I64" s="29"/>
      <c r="J64" s="29"/>
    </row>
    <row r="65" spans="1:10" ht="31.5">
      <c r="A65" s="18" t="s">
        <v>268</v>
      </c>
      <c r="B65" s="114" t="s">
        <v>269</v>
      </c>
      <c r="C65" s="326" t="s">
        <v>3083</v>
      </c>
      <c r="D65" s="53">
        <v>2</v>
      </c>
      <c r="E65" s="28" t="s">
        <v>540</v>
      </c>
      <c r="F65" s="326" t="s">
        <v>3084</v>
      </c>
      <c r="G65" s="53"/>
      <c r="H65" s="29"/>
      <c r="I65" s="29"/>
      <c r="J65" s="29"/>
    </row>
    <row r="66" spans="1:10" ht="30">
      <c r="A66" s="18"/>
      <c r="B66" s="114"/>
      <c r="C66" s="326" t="s">
        <v>3085</v>
      </c>
      <c r="D66" s="53">
        <v>2</v>
      </c>
      <c r="E66" s="28" t="s">
        <v>540</v>
      </c>
      <c r="F66" s="326" t="s">
        <v>3084</v>
      </c>
      <c r="G66" s="53"/>
      <c r="H66" s="29"/>
      <c r="I66" s="29"/>
      <c r="J66" s="29"/>
    </row>
    <row r="67" spans="1:10" ht="15.75">
      <c r="A67" s="18"/>
      <c r="B67" s="114"/>
      <c r="C67" s="20" t="s">
        <v>3086</v>
      </c>
      <c r="D67" s="53">
        <v>2</v>
      </c>
      <c r="E67" s="28" t="s">
        <v>271</v>
      </c>
      <c r="F67" s="20" t="s">
        <v>3087</v>
      </c>
      <c r="G67" s="21"/>
      <c r="H67" s="29"/>
      <c r="I67" s="29"/>
      <c r="J67" s="29"/>
    </row>
    <row r="68" spans="1:10" ht="45">
      <c r="A68" s="18" t="s">
        <v>272</v>
      </c>
      <c r="B68" s="114" t="s">
        <v>3088</v>
      </c>
      <c r="C68" s="42" t="s">
        <v>3089</v>
      </c>
      <c r="D68" s="53">
        <v>2</v>
      </c>
      <c r="E68" s="28" t="s">
        <v>271</v>
      </c>
      <c r="F68" s="30" t="s">
        <v>3090</v>
      </c>
      <c r="G68" s="53"/>
      <c r="H68" s="29"/>
      <c r="I68" s="29"/>
      <c r="J68" s="29"/>
    </row>
    <row r="69" spans="1:10" ht="31.5" hidden="1">
      <c r="A69" s="27" t="s">
        <v>277</v>
      </c>
      <c r="B69" s="114" t="s">
        <v>278</v>
      </c>
      <c r="C69" s="26"/>
      <c r="D69" s="26"/>
      <c r="E69" s="28"/>
      <c r="F69" s="26"/>
      <c r="G69" s="26"/>
      <c r="H69" s="99"/>
      <c r="I69" s="99"/>
    </row>
    <row r="70" spans="1:10" ht="40.35" customHeight="1">
      <c r="A70" s="117" t="s">
        <v>279</v>
      </c>
      <c r="B70" s="989" t="s">
        <v>138</v>
      </c>
      <c r="C70" s="1087"/>
      <c r="D70" s="997"/>
      <c r="E70" s="997"/>
      <c r="F70" s="1087"/>
      <c r="G70" s="998"/>
      <c r="H70" s="29">
        <f>SUM(D71:D73)</f>
        <v>2</v>
      </c>
      <c r="I70" s="29">
        <f>COUNT(D71:D73)*2</f>
        <v>2</v>
      </c>
      <c r="J70" s="29">
        <f>H70*100/I70</f>
        <v>100</v>
      </c>
    </row>
    <row r="71" spans="1:10" ht="31.5" hidden="1">
      <c r="A71" s="27" t="s">
        <v>1495</v>
      </c>
      <c r="B71" s="114" t="s">
        <v>281</v>
      </c>
      <c r="C71" s="30"/>
      <c r="D71" s="53"/>
      <c r="E71" s="28"/>
      <c r="F71" s="30"/>
      <c r="G71" s="53"/>
      <c r="H71" s="99"/>
      <c r="I71" s="99"/>
    </row>
    <row r="72" spans="1:10" ht="31.5">
      <c r="A72" s="18" t="s">
        <v>1496</v>
      </c>
      <c r="B72" s="114" t="s">
        <v>286</v>
      </c>
      <c r="C72" s="30" t="s">
        <v>3091</v>
      </c>
      <c r="D72" s="53">
        <v>2</v>
      </c>
      <c r="E72" s="28" t="s">
        <v>271</v>
      </c>
      <c r="F72" s="30" t="s">
        <v>3092</v>
      </c>
      <c r="G72" s="53"/>
      <c r="H72" s="29"/>
      <c r="I72" s="29"/>
      <c r="J72" s="29"/>
    </row>
    <row r="73" spans="1:10" ht="47.25" hidden="1">
      <c r="A73" s="27" t="s">
        <v>1499</v>
      </c>
      <c r="B73" s="114" t="s">
        <v>290</v>
      </c>
      <c r="C73" s="30"/>
      <c r="D73" s="26"/>
      <c r="E73" s="28"/>
      <c r="F73" s="30"/>
      <c r="G73" s="665"/>
      <c r="H73" s="99"/>
      <c r="I73" s="99"/>
    </row>
    <row r="74" spans="1:10" ht="40.35" hidden="1" customHeight="1">
      <c r="A74" s="124" t="s">
        <v>137</v>
      </c>
      <c r="B74" s="989" t="s">
        <v>136</v>
      </c>
      <c r="C74" s="1087"/>
      <c r="D74" s="997"/>
      <c r="E74" s="997"/>
      <c r="F74" s="1087"/>
      <c r="G74" s="998"/>
      <c r="H74" s="99">
        <f>SUM(D75:D86)</f>
        <v>0</v>
      </c>
      <c r="I74" s="99">
        <f>COUNT(D75:D86)*2</f>
        <v>0</v>
      </c>
    </row>
    <row r="75" spans="1:10" ht="78.75" hidden="1">
      <c r="A75" s="27" t="s">
        <v>292</v>
      </c>
      <c r="B75" s="19" t="s">
        <v>293</v>
      </c>
      <c r="C75" s="26"/>
      <c r="D75" s="26"/>
      <c r="E75" s="28"/>
      <c r="F75" s="26"/>
      <c r="G75" s="26"/>
      <c r="H75" s="99"/>
      <c r="I75" s="99"/>
    </row>
    <row r="76" spans="1:10" ht="78.75" hidden="1">
      <c r="A76" s="27" t="s">
        <v>294</v>
      </c>
      <c r="B76" s="19" t="s">
        <v>295</v>
      </c>
      <c r="C76" s="26"/>
      <c r="D76" s="26"/>
      <c r="E76" s="28"/>
      <c r="F76" s="26"/>
      <c r="G76" s="26"/>
      <c r="H76" s="99"/>
      <c r="I76" s="99"/>
    </row>
    <row r="77" spans="1:10" ht="78.75" hidden="1">
      <c r="A77" s="27" t="s">
        <v>296</v>
      </c>
      <c r="B77" s="19" t="s">
        <v>297</v>
      </c>
      <c r="C77" s="42"/>
      <c r="D77" s="53"/>
      <c r="E77" s="28"/>
      <c r="F77" s="30"/>
      <c r="G77" s="53"/>
      <c r="H77" s="99"/>
      <c r="I77" s="99"/>
    </row>
    <row r="78" spans="1:10" ht="63" hidden="1">
      <c r="A78" s="27" t="s">
        <v>298</v>
      </c>
      <c r="B78" s="19" t="s">
        <v>299</v>
      </c>
      <c r="C78" s="26"/>
      <c r="D78" s="26"/>
      <c r="E78" s="28"/>
      <c r="F78" s="26"/>
      <c r="G78" s="26"/>
      <c r="H78" s="99"/>
      <c r="I78" s="99"/>
    </row>
    <row r="79" spans="1:10" ht="78.75" hidden="1">
      <c r="A79" s="27" t="s">
        <v>300</v>
      </c>
      <c r="B79" s="19" t="s">
        <v>2841</v>
      </c>
      <c r="C79" s="30"/>
      <c r="D79" s="26"/>
      <c r="E79" s="28"/>
      <c r="F79" s="30"/>
      <c r="G79" s="26"/>
      <c r="H79" s="99"/>
      <c r="I79" s="99"/>
    </row>
    <row r="80" spans="1:10" ht="63" hidden="1">
      <c r="A80" s="27" t="s">
        <v>302</v>
      </c>
      <c r="B80" s="19" t="s">
        <v>303</v>
      </c>
      <c r="C80" s="26"/>
      <c r="D80" s="26"/>
      <c r="E80" s="28"/>
      <c r="F80" s="26"/>
      <c r="G80" s="26"/>
      <c r="H80" s="99"/>
      <c r="I80" s="99"/>
    </row>
    <row r="81" spans="1:9" ht="78.75" hidden="1">
      <c r="A81" s="27" t="s">
        <v>304</v>
      </c>
      <c r="B81" s="19" t="s">
        <v>305</v>
      </c>
      <c r="C81" s="26"/>
      <c r="D81" s="26"/>
      <c r="E81" s="28"/>
      <c r="F81" s="26"/>
      <c r="G81" s="26"/>
      <c r="H81" s="99"/>
      <c r="I81" s="99"/>
    </row>
    <row r="82" spans="1:9" ht="110.25" hidden="1">
      <c r="A82" s="27" t="s">
        <v>306</v>
      </c>
      <c r="B82" s="19" t="s">
        <v>307</v>
      </c>
      <c r="C82" s="26"/>
      <c r="D82" s="26"/>
      <c r="E82" s="28"/>
      <c r="F82" s="26"/>
      <c r="G82" s="26"/>
      <c r="H82" s="99"/>
      <c r="I82" s="99"/>
    </row>
    <row r="83" spans="1:9" ht="78.75" hidden="1">
      <c r="A83" s="27" t="s">
        <v>308</v>
      </c>
      <c r="B83" s="19" t="s">
        <v>309</v>
      </c>
      <c r="C83" s="26"/>
      <c r="D83" s="26"/>
      <c r="E83" s="28"/>
      <c r="F83" s="26"/>
      <c r="G83" s="26"/>
      <c r="H83" s="99"/>
      <c r="I83" s="99"/>
    </row>
    <row r="84" spans="1:9" ht="47.25" hidden="1">
      <c r="A84" s="27" t="s">
        <v>310</v>
      </c>
      <c r="B84" s="19" t="s">
        <v>311</v>
      </c>
      <c r="C84" s="26"/>
      <c r="D84" s="26"/>
      <c r="E84" s="28"/>
      <c r="F84" s="26"/>
      <c r="G84" s="26"/>
      <c r="H84" s="99"/>
      <c r="I84" s="99"/>
    </row>
    <row r="85" spans="1:9" ht="45" hidden="1">
      <c r="A85" s="27" t="s">
        <v>312</v>
      </c>
      <c r="B85" s="23" t="s">
        <v>313</v>
      </c>
      <c r="C85" s="26"/>
      <c r="D85" s="26"/>
      <c r="E85" s="28"/>
      <c r="F85" s="26"/>
      <c r="G85" s="26"/>
      <c r="H85" s="99"/>
      <c r="I85" s="99"/>
    </row>
    <row r="86" spans="1:9" ht="30" hidden="1">
      <c r="A86" s="27" t="s">
        <v>3093</v>
      </c>
      <c r="B86" s="23" t="s">
        <v>3094</v>
      </c>
      <c r="C86" s="30"/>
      <c r="D86" s="295"/>
      <c r="E86" s="59"/>
      <c r="F86" s="161"/>
      <c r="G86" s="327"/>
      <c r="H86" s="99"/>
      <c r="I86" s="99"/>
    </row>
    <row r="87" spans="1:9" ht="18.75" hidden="1">
      <c r="A87" s="124" t="s">
        <v>1502</v>
      </c>
      <c r="B87" s="989" t="s">
        <v>134</v>
      </c>
      <c r="C87" s="997"/>
      <c r="D87" s="997"/>
      <c r="E87" s="997"/>
      <c r="F87" s="997"/>
      <c r="G87" s="998"/>
      <c r="H87" s="99">
        <f>SUM(D88:D95)</f>
        <v>0</v>
      </c>
      <c r="I87" s="99">
        <f>COUNT(D88:D95)*2</f>
        <v>0</v>
      </c>
    </row>
    <row r="88" spans="1:9" ht="31.5" hidden="1">
      <c r="A88" s="27" t="s">
        <v>314</v>
      </c>
      <c r="B88" s="19" t="s">
        <v>315</v>
      </c>
      <c r="C88" s="26"/>
      <c r="D88" s="26"/>
      <c r="E88" s="28"/>
      <c r="F88" s="26"/>
      <c r="G88" s="26"/>
      <c r="H88" s="99"/>
      <c r="I88" s="99"/>
    </row>
    <row r="89" spans="1:9" ht="31.5" hidden="1">
      <c r="A89" s="27" t="s">
        <v>316</v>
      </c>
      <c r="B89" s="19" t="s">
        <v>317</v>
      </c>
      <c r="C89" s="26"/>
      <c r="D89" s="26"/>
      <c r="E89" s="28"/>
      <c r="F89" s="26"/>
      <c r="G89" s="26"/>
      <c r="H89" s="99"/>
      <c r="I89" s="99"/>
    </row>
    <row r="90" spans="1:9" ht="31.5" hidden="1">
      <c r="A90" s="27" t="s">
        <v>1504</v>
      </c>
      <c r="B90" s="19" t="s">
        <v>319</v>
      </c>
      <c r="C90" s="26"/>
      <c r="D90" s="26"/>
      <c r="E90" s="28"/>
      <c r="F90" s="26"/>
      <c r="G90" s="26"/>
      <c r="H90" s="99"/>
      <c r="I90" s="99"/>
    </row>
    <row r="91" spans="1:9" ht="31.5" hidden="1">
      <c r="A91" s="27" t="s">
        <v>321</v>
      </c>
      <c r="B91" s="19" t="s">
        <v>322</v>
      </c>
      <c r="C91" s="26"/>
      <c r="D91" s="26"/>
      <c r="E91" s="28"/>
      <c r="F91" s="26"/>
      <c r="G91" s="26"/>
      <c r="H91" s="99"/>
      <c r="I91" s="99"/>
    </row>
    <row r="92" spans="1:9" ht="31.5" hidden="1">
      <c r="A92" s="27" t="s">
        <v>323</v>
      </c>
      <c r="B92" s="19" t="s">
        <v>324</v>
      </c>
      <c r="C92" s="26"/>
      <c r="D92" s="26"/>
      <c r="E92" s="28"/>
      <c r="F92" s="26"/>
      <c r="G92" s="26"/>
      <c r="H92" s="99"/>
      <c r="I92" s="99"/>
    </row>
    <row r="93" spans="1:9" ht="31.5" hidden="1">
      <c r="A93" s="27" t="s">
        <v>325</v>
      </c>
      <c r="B93" s="19" t="s">
        <v>326</v>
      </c>
      <c r="C93" s="26"/>
      <c r="D93" s="26"/>
      <c r="E93" s="28"/>
      <c r="F93" s="26"/>
      <c r="G93" s="26"/>
      <c r="H93" s="99"/>
      <c r="I93" s="99"/>
    </row>
    <row r="94" spans="1:9" ht="31.5" hidden="1">
      <c r="A94" s="27" t="s">
        <v>1505</v>
      </c>
      <c r="B94" s="19" t="s">
        <v>328</v>
      </c>
      <c r="C94" s="26"/>
      <c r="D94" s="26"/>
      <c r="E94" s="28"/>
      <c r="F94" s="26"/>
      <c r="G94" s="26"/>
      <c r="H94" s="99"/>
      <c r="I94" s="99"/>
    </row>
    <row r="95" spans="1:9" ht="31.5" hidden="1">
      <c r="A95" s="27" t="s">
        <v>3095</v>
      </c>
      <c r="B95" s="114" t="s">
        <v>3096</v>
      </c>
      <c r="C95" s="26"/>
      <c r="D95" s="26"/>
      <c r="E95" s="28"/>
      <c r="F95" s="26"/>
      <c r="G95" s="327"/>
      <c r="H95" s="99"/>
      <c r="I95" s="99"/>
    </row>
    <row r="96" spans="1:9" ht="40.35" hidden="1" customHeight="1">
      <c r="A96" s="124" t="s">
        <v>1506</v>
      </c>
      <c r="B96" s="989" t="s">
        <v>132</v>
      </c>
      <c r="C96" s="997"/>
      <c r="D96" s="997"/>
      <c r="E96" s="997"/>
      <c r="F96" s="997"/>
      <c r="G96" s="998"/>
      <c r="H96" s="99">
        <f>SUM(D97:D98)</f>
        <v>0</v>
      </c>
      <c r="I96" s="99">
        <f>COUNT(D97:D98)*2</f>
        <v>0</v>
      </c>
    </row>
    <row r="97" spans="1:10" ht="78.75" hidden="1">
      <c r="A97" s="27" t="s">
        <v>1507</v>
      </c>
      <c r="B97" s="19" t="s">
        <v>331</v>
      </c>
      <c r="C97" s="26"/>
      <c r="D97" s="26"/>
      <c r="E97" s="28"/>
      <c r="F97" s="26"/>
      <c r="G97" s="26"/>
      <c r="H97" s="99"/>
      <c r="I97" s="99"/>
    </row>
    <row r="98" spans="1:10" ht="78.75" hidden="1">
      <c r="A98" s="27" t="s">
        <v>334</v>
      </c>
      <c r="B98" s="19" t="s">
        <v>335</v>
      </c>
      <c r="C98" s="26"/>
      <c r="D98" s="26"/>
      <c r="E98" s="28"/>
      <c r="F98" s="26"/>
      <c r="G98" s="26"/>
      <c r="H98" s="99"/>
      <c r="I98" s="99"/>
    </row>
    <row r="99" spans="1:10" ht="21">
      <c r="A99" s="98"/>
      <c r="B99" s="1072" t="s">
        <v>337</v>
      </c>
      <c r="C99" s="1146"/>
      <c r="D99" s="1074"/>
      <c r="E99" s="1074"/>
      <c r="F99" s="1146"/>
      <c r="G99" s="1074"/>
      <c r="H99" s="29">
        <f>H100+H108+H114+H120+H127+H134</f>
        <v>22</v>
      </c>
      <c r="I99" s="29">
        <f>I100+I108+I114+I120+I127+I134</f>
        <v>22</v>
      </c>
      <c r="J99" s="29">
        <f>H99*100/I99</f>
        <v>100</v>
      </c>
    </row>
    <row r="100" spans="1:10" ht="40.35" customHeight="1">
      <c r="A100" s="135" t="s">
        <v>1508</v>
      </c>
      <c r="B100" s="989" t="s">
        <v>130</v>
      </c>
      <c r="C100" s="1087"/>
      <c r="D100" s="997"/>
      <c r="E100" s="997"/>
      <c r="F100" s="1087"/>
      <c r="G100" s="998"/>
      <c r="H100" s="29">
        <f>SUM(D101:D107)</f>
        <v>4</v>
      </c>
      <c r="I100" s="29">
        <f>COUNT(D101:D107)*2</f>
        <v>4</v>
      </c>
      <c r="J100" s="29">
        <f>H100*100/I100</f>
        <v>100</v>
      </c>
    </row>
    <row r="101" spans="1:10" ht="105">
      <c r="A101" s="18" t="s">
        <v>1510</v>
      </c>
      <c r="B101" s="36" t="s">
        <v>339</v>
      </c>
      <c r="C101" s="131" t="s">
        <v>3097</v>
      </c>
      <c r="D101" s="53">
        <v>2</v>
      </c>
      <c r="E101" s="28" t="s">
        <v>341</v>
      </c>
      <c r="F101" s="55" t="s">
        <v>1512</v>
      </c>
      <c r="G101" s="53"/>
      <c r="H101" s="29"/>
      <c r="I101" s="29"/>
      <c r="J101" s="29"/>
    </row>
    <row r="102" spans="1:10" ht="47.25">
      <c r="A102" s="18" t="s">
        <v>1513</v>
      </c>
      <c r="B102" s="36" t="s">
        <v>347</v>
      </c>
      <c r="C102" s="123" t="s">
        <v>3098</v>
      </c>
      <c r="D102" s="53">
        <v>2</v>
      </c>
      <c r="E102" s="28" t="s">
        <v>341</v>
      </c>
      <c r="F102" s="42" t="s">
        <v>3099</v>
      </c>
      <c r="G102" s="53"/>
      <c r="H102" s="29"/>
      <c r="I102" s="29"/>
      <c r="J102" s="29"/>
    </row>
    <row r="103" spans="1:10" ht="47.25" hidden="1">
      <c r="A103" s="27" t="s">
        <v>352</v>
      </c>
      <c r="B103" s="36" t="s">
        <v>353</v>
      </c>
      <c r="C103" s="26"/>
      <c r="D103" s="26"/>
      <c r="E103" s="28"/>
      <c r="F103" s="26"/>
      <c r="G103" s="26"/>
      <c r="H103" s="99"/>
      <c r="I103" s="99"/>
    </row>
    <row r="104" spans="1:10" ht="47.25" hidden="1">
      <c r="A104" s="27" t="s">
        <v>1516</v>
      </c>
      <c r="B104" s="36" t="s">
        <v>355</v>
      </c>
      <c r="C104" s="26"/>
      <c r="D104" s="26"/>
      <c r="E104" s="28"/>
      <c r="F104" s="26"/>
      <c r="G104" s="26"/>
      <c r="H104" s="99"/>
      <c r="I104" s="99"/>
    </row>
    <row r="105" spans="1:10" ht="63" hidden="1">
      <c r="A105" s="27" t="s">
        <v>356</v>
      </c>
      <c r="B105" s="36" t="s">
        <v>357</v>
      </c>
      <c r="C105" s="26"/>
      <c r="D105" s="26"/>
      <c r="E105" s="28"/>
      <c r="F105" s="26"/>
      <c r="G105" s="26"/>
      <c r="H105" s="99"/>
      <c r="I105" s="99"/>
    </row>
    <row r="106" spans="1:10" ht="63" hidden="1">
      <c r="A106" s="27" t="s">
        <v>1520</v>
      </c>
      <c r="B106" s="36" t="s">
        <v>363</v>
      </c>
      <c r="C106" s="26"/>
      <c r="D106" s="26"/>
      <c r="E106" s="28"/>
      <c r="F106" s="26"/>
      <c r="G106" s="26"/>
      <c r="H106" s="99"/>
      <c r="I106" s="99"/>
    </row>
    <row r="107" spans="1:10" ht="63" hidden="1">
      <c r="A107" s="27" t="s">
        <v>366</v>
      </c>
      <c r="B107" s="36" t="s">
        <v>367</v>
      </c>
      <c r="C107" s="26"/>
      <c r="D107" s="26"/>
      <c r="E107" s="28"/>
      <c r="F107" s="26"/>
      <c r="G107" s="26"/>
      <c r="H107" s="99"/>
      <c r="I107" s="99"/>
    </row>
    <row r="108" spans="1:10" ht="40.35" customHeight="1">
      <c r="A108" s="135" t="s">
        <v>1521</v>
      </c>
      <c r="B108" s="916" t="s">
        <v>3100</v>
      </c>
      <c r="C108" s="1090"/>
      <c r="D108" s="923"/>
      <c r="E108" s="923"/>
      <c r="F108" s="1090"/>
      <c r="G108" s="924"/>
      <c r="H108" s="29">
        <f>SUM(D109:D113)</f>
        <v>2</v>
      </c>
      <c r="I108" s="29">
        <f>COUNT(D109:D113)*2</f>
        <v>2</v>
      </c>
      <c r="J108" s="29">
        <f>H108*100/I108</f>
        <v>100</v>
      </c>
    </row>
    <row r="109" spans="1:10" ht="43.5" hidden="1" customHeight="1">
      <c r="A109" s="27" t="s">
        <v>1523</v>
      </c>
      <c r="B109" s="224" t="s">
        <v>371</v>
      </c>
      <c r="C109" s="506"/>
      <c r="D109" s="505"/>
      <c r="E109" s="505"/>
      <c r="F109" s="506"/>
      <c r="G109" s="505"/>
    </row>
    <row r="110" spans="1:10" ht="78.75" hidden="1">
      <c r="A110" s="27" t="s">
        <v>382</v>
      </c>
      <c r="B110" s="44" t="s">
        <v>383</v>
      </c>
      <c r="C110" s="26"/>
      <c r="D110" s="26"/>
      <c r="E110" s="28"/>
      <c r="F110" s="26"/>
      <c r="G110" s="26"/>
      <c r="H110" s="99"/>
      <c r="I110" s="99"/>
    </row>
    <row r="111" spans="1:10" ht="78.75">
      <c r="A111" s="18" t="s">
        <v>1526</v>
      </c>
      <c r="B111" s="225" t="s">
        <v>385</v>
      </c>
      <c r="C111" s="131" t="s">
        <v>3101</v>
      </c>
      <c r="D111" s="156">
        <v>2</v>
      </c>
      <c r="E111" s="23" t="s">
        <v>341</v>
      </c>
      <c r="F111" s="123" t="s">
        <v>3102</v>
      </c>
      <c r="G111" s="156"/>
      <c r="H111" s="29"/>
      <c r="I111" s="29"/>
      <c r="J111" s="29"/>
    </row>
    <row r="112" spans="1:10" ht="63" hidden="1">
      <c r="A112" s="27" t="s">
        <v>1531</v>
      </c>
      <c r="B112" s="44" t="s">
        <v>393</v>
      </c>
      <c r="C112" s="7"/>
      <c r="D112" s="26"/>
      <c r="E112" s="28"/>
      <c r="F112" s="26"/>
      <c r="G112" s="26"/>
      <c r="H112" s="99"/>
      <c r="I112" s="99"/>
    </row>
    <row r="113" spans="1:10" ht="63" hidden="1">
      <c r="A113" s="27" t="s">
        <v>394</v>
      </c>
      <c r="B113" s="47" t="s">
        <v>395</v>
      </c>
      <c r="C113" s="26"/>
      <c r="D113" s="26"/>
      <c r="E113" s="28"/>
      <c r="F113" s="26"/>
      <c r="G113" s="26"/>
      <c r="H113" s="99"/>
      <c r="I113" s="99"/>
    </row>
    <row r="114" spans="1:10" ht="40.35" customHeight="1">
      <c r="A114" s="135" t="s">
        <v>1534</v>
      </c>
      <c r="B114" s="989" t="s">
        <v>126</v>
      </c>
      <c r="C114" s="1087"/>
      <c r="D114" s="997"/>
      <c r="E114" s="997"/>
      <c r="F114" s="1087"/>
      <c r="G114" s="998"/>
      <c r="H114" s="29">
        <f>SUM(D115:D119)</f>
        <v>10</v>
      </c>
      <c r="I114" s="29">
        <f>COUNT(D115:D119)*2</f>
        <v>10</v>
      </c>
      <c r="J114" s="29">
        <f>H114*100/I114</f>
        <v>100</v>
      </c>
    </row>
    <row r="115" spans="1:10" ht="47.25">
      <c r="A115" s="18" t="s">
        <v>1536</v>
      </c>
      <c r="B115" s="44" t="s">
        <v>397</v>
      </c>
      <c r="C115" s="42" t="s">
        <v>3103</v>
      </c>
      <c r="D115" s="53">
        <v>2</v>
      </c>
      <c r="E115" s="28" t="s">
        <v>341</v>
      </c>
      <c r="F115" s="30" t="s">
        <v>3104</v>
      </c>
      <c r="G115" s="53"/>
      <c r="H115" s="29"/>
      <c r="I115" s="29"/>
      <c r="J115" s="29"/>
    </row>
    <row r="116" spans="1:10" ht="120">
      <c r="A116" s="18"/>
      <c r="B116" s="44"/>
      <c r="C116" s="42" t="s">
        <v>3105</v>
      </c>
      <c r="D116" s="53">
        <v>2</v>
      </c>
      <c r="E116" s="28" t="s">
        <v>341</v>
      </c>
      <c r="F116" s="30" t="s">
        <v>3106</v>
      </c>
      <c r="G116" s="53"/>
      <c r="H116" s="29"/>
      <c r="I116" s="29"/>
      <c r="J116" s="29"/>
    </row>
    <row r="117" spans="1:10" ht="47.25">
      <c r="A117" s="18" t="s">
        <v>1543</v>
      </c>
      <c r="B117" s="44" t="s">
        <v>401</v>
      </c>
      <c r="C117" s="42" t="s">
        <v>1544</v>
      </c>
      <c r="D117" s="53">
        <v>2</v>
      </c>
      <c r="E117" s="28" t="s">
        <v>208</v>
      </c>
      <c r="F117" s="123" t="s">
        <v>3107</v>
      </c>
      <c r="G117" s="53"/>
      <c r="H117" s="29"/>
      <c r="I117" s="29"/>
      <c r="J117" s="29"/>
    </row>
    <row r="118" spans="1:10" ht="90">
      <c r="A118" s="18" t="s">
        <v>1546</v>
      </c>
      <c r="B118" s="44" t="s">
        <v>1547</v>
      </c>
      <c r="C118" s="30" t="s">
        <v>3108</v>
      </c>
      <c r="D118" s="53">
        <v>2</v>
      </c>
      <c r="E118" s="28" t="s">
        <v>1549</v>
      </c>
      <c r="F118" s="30" t="s">
        <v>3109</v>
      </c>
      <c r="G118" s="53"/>
      <c r="H118" s="29"/>
      <c r="I118" s="29"/>
      <c r="J118" s="29"/>
    </row>
    <row r="119" spans="1:10" ht="94.5">
      <c r="A119" s="18" t="s">
        <v>1557</v>
      </c>
      <c r="B119" s="44" t="s">
        <v>409</v>
      </c>
      <c r="C119" s="23" t="s">
        <v>3110</v>
      </c>
      <c r="D119" s="53">
        <v>2</v>
      </c>
      <c r="E119" s="28" t="s">
        <v>1549</v>
      </c>
      <c r="F119" s="30" t="s">
        <v>1552</v>
      </c>
      <c r="G119" s="53"/>
      <c r="H119" s="29"/>
      <c r="I119" s="29"/>
      <c r="J119" s="29"/>
    </row>
    <row r="120" spans="1:10" ht="40.35" customHeight="1">
      <c r="A120" s="135" t="s">
        <v>1560</v>
      </c>
      <c r="B120" s="989" t="s">
        <v>124</v>
      </c>
      <c r="C120" s="1087"/>
      <c r="D120" s="997"/>
      <c r="E120" s="997"/>
      <c r="F120" s="1087"/>
      <c r="G120" s="998"/>
      <c r="H120" s="29">
        <f>SUM(D121:D126)</f>
        <v>4</v>
      </c>
      <c r="I120" s="29">
        <f>COUNT(D121:D124)*2</f>
        <v>4</v>
      </c>
      <c r="J120" s="29">
        <f>H120*100/I120</f>
        <v>100</v>
      </c>
    </row>
    <row r="121" spans="1:10" ht="90">
      <c r="A121" s="18" t="s">
        <v>1562</v>
      </c>
      <c r="B121" s="224" t="s">
        <v>412</v>
      </c>
      <c r="C121" s="20" t="s">
        <v>3111</v>
      </c>
      <c r="D121" s="53">
        <v>2</v>
      </c>
      <c r="E121" s="28" t="s">
        <v>255</v>
      </c>
      <c r="F121" s="30" t="s">
        <v>3112</v>
      </c>
      <c r="G121" s="53"/>
      <c r="H121" s="29"/>
      <c r="I121" s="29"/>
      <c r="J121" s="29"/>
    </row>
    <row r="122" spans="1:10" ht="80.099999999999994" customHeight="1">
      <c r="A122" s="18"/>
      <c r="B122" s="224"/>
      <c r="C122" s="20" t="s">
        <v>3113</v>
      </c>
      <c r="D122" s="53">
        <v>2</v>
      </c>
      <c r="E122" s="28" t="s">
        <v>255</v>
      </c>
      <c r="F122" s="30" t="s">
        <v>3114</v>
      </c>
      <c r="G122" s="53"/>
      <c r="H122" s="29"/>
      <c r="I122" s="29"/>
      <c r="J122" s="29"/>
    </row>
    <row r="123" spans="1:10" ht="47.25" hidden="1">
      <c r="A123" s="27" t="s">
        <v>1566</v>
      </c>
      <c r="B123" s="224" t="s">
        <v>415</v>
      </c>
      <c r="C123" s="26"/>
      <c r="D123" s="26"/>
      <c r="E123" s="28"/>
      <c r="F123" s="26"/>
      <c r="G123" s="26"/>
      <c r="H123" s="99"/>
      <c r="I123" s="99"/>
    </row>
    <row r="124" spans="1:10" ht="31.5" hidden="1">
      <c r="A124" s="27" t="s">
        <v>1567</v>
      </c>
      <c r="B124" s="224" t="s">
        <v>418</v>
      </c>
      <c r="C124" s="26"/>
      <c r="D124" s="26"/>
      <c r="E124" s="28"/>
      <c r="F124" s="26"/>
      <c r="G124" s="26"/>
      <c r="H124" s="99"/>
      <c r="I124" s="99"/>
    </row>
    <row r="125" spans="1:10" ht="63" hidden="1">
      <c r="A125" s="27" t="s">
        <v>1568</v>
      </c>
      <c r="B125" s="224" t="s">
        <v>422</v>
      </c>
      <c r="C125" s="26"/>
      <c r="D125" s="26"/>
      <c r="E125" s="28"/>
      <c r="F125" s="26"/>
      <c r="G125" s="26"/>
      <c r="H125" s="99"/>
      <c r="I125" s="99"/>
    </row>
    <row r="126" spans="1:10" ht="47.25" hidden="1">
      <c r="A126" s="27" t="s">
        <v>1571</v>
      </c>
      <c r="B126" s="114" t="s">
        <v>427</v>
      </c>
      <c r="C126" s="26"/>
      <c r="D126" s="26"/>
      <c r="E126" s="28"/>
      <c r="F126" s="26"/>
      <c r="G126" s="26"/>
      <c r="H126" s="99"/>
      <c r="I126" s="99"/>
    </row>
    <row r="127" spans="1:10" ht="40.35" customHeight="1">
      <c r="A127" s="135" t="s">
        <v>1572</v>
      </c>
      <c r="B127" s="989" t="s">
        <v>122</v>
      </c>
      <c r="C127" s="1087"/>
      <c r="D127" s="997"/>
      <c r="E127" s="997"/>
      <c r="F127" s="1087"/>
      <c r="G127" s="998"/>
      <c r="H127" s="29">
        <f>SUM(D128:D133)</f>
        <v>2</v>
      </c>
      <c r="I127" s="29">
        <f>COUNT(D128:D133)*2</f>
        <v>2</v>
      </c>
      <c r="J127" s="29">
        <f>H127*100/I127</f>
        <v>100</v>
      </c>
    </row>
    <row r="128" spans="1:10" ht="94.5">
      <c r="A128" s="18" t="s">
        <v>429</v>
      </c>
      <c r="B128" s="44" t="s">
        <v>430</v>
      </c>
      <c r="C128" s="131" t="s">
        <v>3115</v>
      </c>
      <c r="D128" s="53">
        <v>2</v>
      </c>
      <c r="E128" s="28" t="s">
        <v>432</v>
      </c>
      <c r="F128" s="30" t="s">
        <v>3116</v>
      </c>
      <c r="G128" s="53"/>
      <c r="H128" s="29"/>
      <c r="I128" s="29"/>
      <c r="J128" s="29"/>
    </row>
    <row r="129" spans="1:9" ht="63" hidden="1">
      <c r="A129" s="27" t="s">
        <v>1576</v>
      </c>
      <c r="B129" s="224" t="s">
        <v>434</v>
      </c>
      <c r="C129" s="131"/>
      <c r="D129" s="53"/>
      <c r="E129" s="28"/>
      <c r="F129" s="30"/>
      <c r="G129" s="53"/>
    </row>
    <row r="130" spans="1:9" ht="63" hidden="1">
      <c r="A130" s="27" t="s">
        <v>1577</v>
      </c>
      <c r="B130" s="44" t="s">
        <v>437</v>
      </c>
      <c r="C130" s="131"/>
      <c r="D130" s="53"/>
      <c r="E130" s="28"/>
      <c r="F130" s="30"/>
      <c r="G130" s="53"/>
    </row>
    <row r="131" spans="1:9" ht="78.75" hidden="1">
      <c r="A131" s="27" t="s">
        <v>1578</v>
      </c>
      <c r="B131" s="224" t="s">
        <v>440</v>
      </c>
      <c r="C131" s="131"/>
      <c r="D131" s="53"/>
      <c r="E131" s="28"/>
      <c r="F131" s="30"/>
      <c r="G131" s="53"/>
    </row>
    <row r="132" spans="1:9" ht="78.75" hidden="1">
      <c r="A132" s="27" t="s">
        <v>2384</v>
      </c>
      <c r="B132" s="44" t="s">
        <v>444</v>
      </c>
      <c r="C132" s="28"/>
      <c r="D132" s="26"/>
      <c r="E132" s="28"/>
      <c r="F132" s="26"/>
      <c r="G132" s="26"/>
      <c r="H132" s="99"/>
      <c r="I132" s="99"/>
    </row>
    <row r="133" spans="1:9" ht="63" hidden="1">
      <c r="A133" s="27" t="s">
        <v>445</v>
      </c>
      <c r="B133" s="160" t="s">
        <v>446</v>
      </c>
      <c r="C133" s="26"/>
      <c r="D133" s="26"/>
      <c r="E133" s="28"/>
      <c r="F133" s="26"/>
      <c r="G133" s="26"/>
      <c r="H133" s="99"/>
      <c r="I133" s="99"/>
    </row>
    <row r="134" spans="1:9" hidden="1">
      <c r="A134" s="27" t="s">
        <v>3117</v>
      </c>
      <c r="B134" s="916" t="s">
        <v>3118</v>
      </c>
      <c r="C134" s="929"/>
      <c r="D134" s="929"/>
      <c r="E134" s="929"/>
      <c r="F134" s="929"/>
      <c r="G134" s="929"/>
      <c r="H134" s="99">
        <f>SUM(D135:D145)</f>
        <v>0</v>
      </c>
      <c r="I134" s="99">
        <f>COUNT(D135:D145)*2</f>
        <v>0</v>
      </c>
    </row>
    <row r="135" spans="1:9" ht="60" hidden="1">
      <c r="A135" s="27" t="s">
        <v>3119</v>
      </c>
      <c r="B135" s="50" t="s">
        <v>3120</v>
      </c>
      <c r="C135" s="66"/>
      <c r="D135" s="66"/>
      <c r="E135" s="66"/>
      <c r="F135" s="66"/>
      <c r="G135" s="66"/>
      <c r="H135" s="99"/>
      <c r="I135" s="99"/>
    </row>
    <row r="136" spans="1:9" ht="30" hidden="1">
      <c r="A136" s="27" t="s">
        <v>3121</v>
      </c>
      <c r="B136" s="50" t="s">
        <v>3122</v>
      </c>
      <c r="C136" s="66"/>
      <c r="D136" s="66"/>
      <c r="E136" s="66"/>
      <c r="F136" s="66"/>
      <c r="G136" s="66"/>
      <c r="H136" s="99"/>
      <c r="I136" s="99"/>
    </row>
    <row r="137" spans="1:9" ht="75" hidden="1">
      <c r="A137" s="27" t="s">
        <v>3123</v>
      </c>
      <c r="B137" s="50" t="s">
        <v>3124</v>
      </c>
      <c r="C137" s="66"/>
      <c r="D137" s="66"/>
      <c r="E137" s="66"/>
      <c r="F137" s="66"/>
      <c r="G137" s="66"/>
      <c r="H137" s="99"/>
      <c r="I137" s="99"/>
    </row>
    <row r="138" spans="1:9" ht="120" hidden="1">
      <c r="A138" s="27" t="s">
        <v>3125</v>
      </c>
      <c r="B138" s="50" t="s">
        <v>3126</v>
      </c>
      <c r="C138" s="66"/>
      <c r="D138" s="50"/>
      <c r="E138" s="66"/>
      <c r="F138" s="66"/>
      <c r="G138" s="66"/>
      <c r="H138" s="99"/>
      <c r="I138" s="99"/>
    </row>
    <row r="139" spans="1:9" ht="90" hidden="1">
      <c r="A139" s="27" t="s">
        <v>3127</v>
      </c>
      <c r="B139" s="50" t="s">
        <v>3128</v>
      </c>
      <c r="C139" s="66"/>
      <c r="D139" s="66"/>
      <c r="E139" s="66"/>
      <c r="F139" s="66"/>
      <c r="G139" s="66"/>
      <c r="H139" s="99"/>
      <c r="I139" s="99"/>
    </row>
    <row r="140" spans="1:9" ht="45" hidden="1">
      <c r="A140" s="27" t="s">
        <v>3129</v>
      </c>
      <c r="B140" s="50" t="s">
        <v>3130</v>
      </c>
      <c r="C140" s="66"/>
      <c r="D140" s="66"/>
      <c r="E140" s="66"/>
      <c r="F140" s="66"/>
      <c r="G140" s="66"/>
      <c r="H140" s="99"/>
      <c r="I140" s="99"/>
    </row>
    <row r="141" spans="1:9" ht="75" hidden="1">
      <c r="A141" s="27" t="s">
        <v>3131</v>
      </c>
      <c r="B141" s="50" t="s">
        <v>3132</v>
      </c>
      <c r="C141" s="66"/>
      <c r="D141" s="66"/>
      <c r="E141" s="66"/>
      <c r="F141" s="66"/>
      <c r="G141" s="66"/>
      <c r="H141" s="99"/>
      <c r="I141" s="99"/>
    </row>
    <row r="142" spans="1:9" ht="90" hidden="1">
      <c r="A142" s="27" t="s">
        <v>3133</v>
      </c>
      <c r="B142" s="50" t="s">
        <v>3134</v>
      </c>
      <c r="C142" s="66"/>
      <c r="D142" s="66"/>
      <c r="E142" s="66"/>
      <c r="F142" s="66"/>
      <c r="G142" s="66"/>
      <c r="H142" s="99"/>
      <c r="I142" s="99"/>
    </row>
    <row r="143" spans="1:9" ht="60" hidden="1">
      <c r="A143" s="27" t="s">
        <v>3135</v>
      </c>
      <c r="B143" s="50" t="s">
        <v>3136</v>
      </c>
      <c r="C143" s="66"/>
      <c r="D143" s="66"/>
      <c r="E143" s="66"/>
      <c r="F143" s="66"/>
      <c r="G143" s="66"/>
      <c r="H143" s="99"/>
      <c r="I143" s="99"/>
    </row>
    <row r="144" spans="1:9" ht="90" hidden="1">
      <c r="A144" s="27" t="s">
        <v>3137</v>
      </c>
      <c r="B144" s="50" t="s">
        <v>3138</v>
      </c>
      <c r="C144" s="66"/>
      <c r="D144" s="66"/>
      <c r="E144" s="66"/>
      <c r="F144" s="66"/>
      <c r="G144" s="66"/>
      <c r="H144" s="99"/>
      <c r="I144" s="99"/>
    </row>
    <row r="145" spans="1:10" ht="60" hidden="1">
      <c r="A145" s="27" t="s">
        <v>3139</v>
      </c>
      <c r="B145" s="50" t="s">
        <v>3140</v>
      </c>
      <c r="C145" s="66"/>
      <c r="D145" s="66"/>
      <c r="E145" s="66"/>
      <c r="F145" s="66"/>
      <c r="G145" s="66"/>
      <c r="H145" s="99"/>
      <c r="I145" s="99"/>
    </row>
    <row r="146" spans="1:10" ht="21">
      <c r="A146" s="98"/>
      <c r="B146" s="1072" t="s">
        <v>447</v>
      </c>
      <c r="C146" s="1146"/>
      <c r="D146" s="1074"/>
      <c r="E146" s="1074"/>
      <c r="F146" s="1146"/>
      <c r="G146" s="1074"/>
      <c r="H146" s="29">
        <f>H147+H164+H171+H175+H182+H194+H208</f>
        <v>116</v>
      </c>
      <c r="I146" s="29">
        <f>I147+I164+I171+I175+I182+I194+I208</f>
        <v>116</v>
      </c>
      <c r="J146" s="29">
        <f>H146*100/I146</f>
        <v>100</v>
      </c>
    </row>
    <row r="147" spans="1:10" ht="40.35" customHeight="1">
      <c r="A147" s="117" t="s">
        <v>1579</v>
      </c>
      <c r="B147" s="989" t="s">
        <v>120</v>
      </c>
      <c r="C147" s="1087"/>
      <c r="D147" s="997"/>
      <c r="E147" s="997"/>
      <c r="F147" s="1087"/>
      <c r="G147" s="998"/>
      <c r="H147" s="29">
        <f>SUM(D148:D163)</f>
        <v>30</v>
      </c>
      <c r="I147" s="29">
        <f>COUNT(D148:D163)*2</f>
        <v>30</v>
      </c>
      <c r="J147" s="29">
        <f>H147*100/I147</f>
        <v>100</v>
      </c>
    </row>
    <row r="148" spans="1:10" ht="47.25">
      <c r="A148" s="18" t="s">
        <v>1580</v>
      </c>
      <c r="B148" s="330" t="s">
        <v>449</v>
      </c>
      <c r="C148" s="20" t="s">
        <v>3141</v>
      </c>
      <c r="D148" s="53">
        <v>2</v>
      </c>
      <c r="E148" s="28" t="s">
        <v>341</v>
      </c>
      <c r="F148" s="30" t="s">
        <v>3142</v>
      </c>
      <c r="G148" s="295"/>
      <c r="H148" s="29"/>
      <c r="I148" s="29"/>
      <c r="J148" s="29"/>
    </row>
    <row r="149" spans="1:10" ht="31.5" hidden="1">
      <c r="A149" s="27" t="s">
        <v>1583</v>
      </c>
      <c r="B149" s="54" t="s">
        <v>454</v>
      </c>
      <c r="C149" s="20"/>
      <c r="D149" s="53"/>
      <c r="E149" s="28"/>
      <c r="F149" s="30"/>
      <c r="G149" s="295"/>
      <c r="H149" s="99"/>
      <c r="I149" s="99"/>
    </row>
    <row r="150" spans="1:10" ht="47.25">
      <c r="A150" s="18" t="s">
        <v>1587</v>
      </c>
      <c r="B150" s="330" t="s">
        <v>459</v>
      </c>
      <c r="C150" s="42" t="s">
        <v>3143</v>
      </c>
      <c r="D150" s="53">
        <v>2</v>
      </c>
      <c r="E150" s="28" t="s">
        <v>341</v>
      </c>
      <c r="F150" s="30" t="s">
        <v>3144</v>
      </c>
      <c r="G150" s="295"/>
      <c r="H150" s="29"/>
      <c r="I150" s="29"/>
      <c r="J150" s="29"/>
    </row>
    <row r="151" spans="1:10" ht="60">
      <c r="A151" s="18"/>
      <c r="B151" s="330"/>
      <c r="C151" s="42" t="s">
        <v>3145</v>
      </c>
      <c r="D151" s="53">
        <v>2</v>
      </c>
      <c r="E151" s="28" t="s">
        <v>341</v>
      </c>
      <c r="F151" s="30" t="s">
        <v>3146</v>
      </c>
      <c r="G151" s="295"/>
      <c r="H151" s="29"/>
      <c r="I151" s="29"/>
      <c r="J151" s="29"/>
    </row>
    <row r="152" spans="1:10" ht="30">
      <c r="A152" s="18"/>
      <c r="B152" s="330"/>
      <c r="C152" s="42" t="s">
        <v>3147</v>
      </c>
      <c r="D152" s="53">
        <v>2</v>
      </c>
      <c r="E152" s="28" t="s">
        <v>341</v>
      </c>
      <c r="F152" s="30" t="s">
        <v>3148</v>
      </c>
      <c r="G152" s="295"/>
      <c r="H152" s="29"/>
      <c r="I152" s="29"/>
      <c r="J152" s="29"/>
    </row>
    <row r="153" spans="1:10" ht="30">
      <c r="A153" s="18"/>
      <c r="B153" s="330"/>
      <c r="C153" s="42" t="s">
        <v>3149</v>
      </c>
      <c r="D153" s="53">
        <v>2</v>
      </c>
      <c r="E153" s="28" t="s">
        <v>341</v>
      </c>
      <c r="F153" s="30" t="s">
        <v>3150</v>
      </c>
      <c r="G153" s="295"/>
      <c r="H153" s="29"/>
      <c r="I153" s="29"/>
      <c r="J153" s="29"/>
    </row>
    <row r="154" spans="1:10" ht="34.5" customHeight="1">
      <c r="A154" s="18"/>
      <c r="B154" s="330"/>
      <c r="C154" s="42" t="s">
        <v>3151</v>
      </c>
      <c r="D154" s="53">
        <v>2</v>
      </c>
      <c r="E154" s="28" t="s">
        <v>341</v>
      </c>
      <c r="F154" s="30" t="s">
        <v>3152</v>
      </c>
      <c r="G154" s="295"/>
      <c r="H154" s="29"/>
      <c r="I154" s="29"/>
      <c r="J154" s="29"/>
    </row>
    <row r="155" spans="1:10" ht="29.25" customHeight="1">
      <c r="A155" s="18"/>
      <c r="B155" s="330"/>
      <c r="C155" s="42" t="s">
        <v>3153</v>
      </c>
      <c r="D155" s="53">
        <v>2</v>
      </c>
      <c r="E155" s="28" t="s">
        <v>341</v>
      </c>
      <c r="F155" s="30" t="s">
        <v>3154</v>
      </c>
      <c r="G155" s="295"/>
      <c r="H155" s="29"/>
      <c r="I155" s="29"/>
      <c r="J155" s="29"/>
    </row>
    <row r="156" spans="1:10" ht="75">
      <c r="A156" s="18"/>
      <c r="B156" s="330"/>
      <c r="C156" s="326" t="s">
        <v>3155</v>
      </c>
      <c r="D156" s="53">
        <v>2</v>
      </c>
      <c r="E156" s="28" t="s">
        <v>341</v>
      </c>
      <c r="F156" s="30" t="s">
        <v>3156</v>
      </c>
      <c r="G156" s="295"/>
      <c r="H156" s="29"/>
      <c r="I156" s="29"/>
      <c r="J156" s="29"/>
    </row>
    <row r="157" spans="1:10" ht="93.95" customHeight="1">
      <c r="A157" s="18"/>
      <c r="B157" s="330"/>
      <c r="C157" s="42" t="s">
        <v>3157</v>
      </c>
      <c r="D157" s="53">
        <v>2</v>
      </c>
      <c r="E157" s="28" t="s">
        <v>341</v>
      </c>
      <c r="F157" s="30" t="s">
        <v>3158</v>
      </c>
      <c r="G157" s="295"/>
      <c r="H157" s="29"/>
      <c r="I157" s="29"/>
      <c r="J157" s="29"/>
    </row>
    <row r="158" spans="1:10" ht="48.95" customHeight="1">
      <c r="A158" s="18"/>
      <c r="B158" s="330"/>
      <c r="C158" s="42" t="s">
        <v>3159</v>
      </c>
      <c r="D158" s="53">
        <v>2</v>
      </c>
      <c r="E158" s="28" t="s">
        <v>341</v>
      </c>
      <c r="F158" s="30" t="s">
        <v>3160</v>
      </c>
      <c r="G158" s="295"/>
      <c r="H158" s="29"/>
      <c r="I158" s="29"/>
      <c r="J158" s="29"/>
    </row>
    <row r="159" spans="1:10" ht="42.95" customHeight="1">
      <c r="A159" s="18"/>
      <c r="B159" s="330"/>
      <c r="C159" s="42" t="s">
        <v>3161</v>
      </c>
      <c r="D159" s="53">
        <v>2</v>
      </c>
      <c r="E159" s="28" t="s">
        <v>341</v>
      </c>
      <c r="F159" s="30"/>
      <c r="G159" s="53"/>
      <c r="H159" s="29"/>
      <c r="I159" s="29"/>
      <c r="J159" s="29"/>
    </row>
    <row r="160" spans="1:10" ht="63">
      <c r="A160" s="18" t="s">
        <v>1602</v>
      </c>
      <c r="B160" s="330" t="s">
        <v>477</v>
      </c>
      <c r="C160" s="30" t="s">
        <v>3162</v>
      </c>
      <c r="D160" s="53">
        <v>2</v>
      </c>
      <c r="E160" s="28" t="s">
        <v>341</v>
      </c>
      <c r="F160" s="30" t="s">
        <v>3163</v>
      </c>
      <c r="G160" s="53"/>
      <c r="H160" s="29"/>
      <c r="I160" s="29"/>
      <c r="J160" s="29"/>
    </row>
    <row r="161" spans="1:10" ht="90">
      <c r="A161" s="18" t="s">
        <v>1605</v>
      </c>
      <c r="B161" s="330" t="s">
        <v>481</v>
      </c>
      <c r="C161" s="42" t="s">
        <v>1606</v>
      </c>
      <c r="D161" s="53">
        <v>2</v>
      </c>
      <c r="E161" s="28" t="s">
        <v>341</v>
      </c>
      <c r="F161" s="30" t="s">
        <v>3164</v>
      </c>
      <c r="G161" s="53"/>
      <c r="H161" s="29"/>
      <c r="I161" s="29"/>
      <c r="J161" s="29"/>
    </row>
    <row r="162" spans="1:10" ht="43.5" customHeight="1">
      <c r="A162" s="18" t="s">
        <v>1608</v>
      </c>
      <c r="B162" s="330" t="s">
        <v>485</v>
      </c>
      <c r="C162" s="42" t="s">
        <v>3165</v>
      </c>
      <c r="D162" s="53">
        <v>2</v>
      </c>
      <c r="E162" s="28" t="s">
        <v>341</v>
      </c>
      <c r="F162" s="30" t="s">
        <v>3166</v>
      </c>
      <c r="G162" s="53"/>
      <c r="H162" s="29"/>
      <c r="I162" s="29"/>
      <c r="J162" s="29"/>
    </row>
    <row r="163" spans="1:10" ht="110.25">
      <c r="A163" s="18" t="s">
        <v>1611</v>
      </c>
      <c r="B163" s="330" t="s">
        <v>490</v>
      </c>
      <c r="C163" s="42" t="s">
        <v>3167</v>
      </c>
      <c r="D163" s="53">
        <v>2</v>
      </c>
      <c r="E163" s="28" t="s">
        <v>341</v>
      </c>
      <c r="F163" s="42" t="s">
        <v>3168</v>
      </c>
      <c r="G163" s="53"/>
      <c r="H163" s="29"/>
      <c r="I163" s="29"/>
      <c r="J163" s="29"/>
    </row>
    <row r="164" spans="1:10" ht="40.35" customHeight="1">
      <c r="A164" s="117" t="s">
        <v>1616</v>
      </c>
      <c r="B164" s="989" t="s">
        <v>118</v>
      </c>
      <c r="C164" s="1087"/>
      <c r="D164" s="997"/>
      <c r="E164" s="997"/>
      <c r="F164" s="1087"/>
      <c r="G164" s="998"/>
      <c r="H164" s="29">
        <f>SUM(D165:D170)</f>
        <v>10</v>
      </c>
      <c r="I164" s="29">
        <f>COUNT(D165:D170)*2</f>
        <v>10</v>
      </c>
      <c r="J164" s="29">
        <f>H164*100/I164</f>
        <v>100</v>
      </c>
    </row>
    <row r="165" spans="1:10" ht="90">
      <c r="A165" s="18" t="s">
        <v>497</v>
      </c>
      <c r="B165" s="298" t="s">
        <v>498</v>
      </c>
      <c r="C165" s="23" t="s">
        <v>499</v>
      </c>
      <c r="D165" s="21">
        <v>2</v>
      </c>
      <c r="E165" s="28" t="s">
        <v>341</v>
      </c>
      <c r="F165" s="23" t="s">
        <v>1617</v>
      </c>
      <c r="G165" s="53"/>
      <c r="H165" s="29"/>
      <c r="I165" s="29"/>
      <c r="J165" s="29"/>
    </row>
    <row r="166" spans="1:10" ht="63" hidden="1">
      <c r="A166" s="27" t="s">
        <v>501</v>
      </c>
      <c r="B166" s="54" t="s">
        <v>502</v>
      </c>
      <c r="C166" s="26"/>
      <c r="D166" s="26"/>
      <c r="E166" s="28"/>
      <c r="F166" s="26"/>
      <c r="G166" s="26"/>
      <c r="H166" s="99"/>
      <c r="I166" s="99"/>
    </row>
    <row r="167" spans="1:10" ht="52.5" customHeight="1">
      <c r="A167" s="18" t="s">
        <v>1618</v>
      </c>
      <c r="B167" s="54" t="s">
        <v>504</v>
      </c>
      <c r="C167" s="131" t="s">
        <v>3169</v>
      </c>
      <c r="D167" s="21">
        <v>2</v>
      </c>
      <c r="E167" s="28" t="s">
        <v>341</v>
      </c>
      <c r="F167" s="42" t="s">
        <v>3170</v>
      </c>
      <c r="G167" s="53"/>
      <c r="H167" s="29"/>
      <c r="I167" s="29"/>
      <c r="J167" s="29"/>
    </row>
    <row r="168" spans="1:10" ht="66.95" customHeight="1">
      <c r="A168" s="18"/>
      <c r="B168" s="331"/>
      <c r="C168" s="131" t="s">
        <v>3171</v>
      </c>
      <c r="D168" s="21">
        <v>2</v>
      </c>
      <c r="E168" s="28" t="s">
        <v>271</v>
      </c>
      <c r="F168" s="42" t="s">
        <v>3172</v>
      </c>
      <c r="G168" s="53"/>
      <c r="H168" s="29"/>
      <c r="I168" s="29"/>
      <c r="J168" s="29"/>
    </row>
    <row r="169" spans="1:10" ht="47.25" customHeight="1">
      <c r="A169" s="18" t="s">
        <v>1621</v>
      </c>
      <c r="B169" s="291" t="s">
        <v>507</v>
      </c>
      <c r="C169" s="45" t="s">
        <v>3173</v>
      </c>
      <c r="D169" s="21">
        <v>2</v>
      </c>
      <c r="E169" s="28" t="s">
        <v>341</v>
      </c>
      <c r="F169" s="30" t="s">
        <v>3174</v>
      </c>
      <c r="G169" s="53"/>
      <c r="H169" s="29"/>
      <c r="I169" s="29"/>
      <c r="J169" s="29"/>
    </row>
    <row r="170" spans="1:10" ht="36" customHeight="1">
      <c r="A170" s="18"/>
      <c r="B170" s="160"/>
      <c r="C170" s="45" t="s">
        <v>2907</v>
      </c>
      <c r="D170" s="21">
        <v>2</v>
      </c>
      <c r="E170" s="28" t="s">
        <v>341</v>
      </c>
      <c r="F170" s="30" t="s">
        <v>3175</v>
      </c>
      <c r="G170" s="53"/>
      <c r="H170" s="29"/>
      <c r="I170" s="29"/>
      <c r="J170" s="29"/>
    </row>
    <row r="171" spans="1:10" ht="40.35" customHeight="1">
      <c r="A171" s="117" t="s">
        <v>1624</v>
      </c>
      <c r="B171" s="989" t="s">
        <v>116</v>
      </c>
      <c r="C171" s="1087"/>
      <c r="D171" s="997"/>
      <c r="E171" s="997"/>
      <c r="F171" s="1087"/>
      <c r="G171" s="998"/>
      <c r="H171" s="29">
        <f>SUM(D172:D174)</f>
        <v>6</v>
      </c>
      <c r="I171" s="29">
        <f>COUNT(D172:D174)*2</f>
        <v>6</v>
      </c>
      <c r="J171" s="29">
        <f>H171*100/I171</f>
        <v>100</v>
      </c>
    </row>
    <row r="172" spans="1:10" ht="60">
      <c r="A172" s="18" t="s">
        <v>1625</v>
      </c>
      <c r="B172" s="298" t="s">
        <v>511</v>
      </c>
      <c r="C172" s="42" t="s">
        <v>3176</v>
      </c>
      <c r="D172" s="156">
        <v>2</v>
      </c>
      <c r="E172" s="23" t="s">
        <v>379</v>
      </c>
      <c r="F172" s="30" t="s">
        <v>3177</v>
      </c>
      <c r="G172" s="53"/>
      <c r="H172" s="29"/>
      <c r="I172" s="29"/>
      <c r="J172" s="29"/>
    </row>
    <row r="173" spans="1:10" ht="105">
      <c r="A173" s="18" t="s">
        <v>1627</v>
      </c>
      <c r="B173" s="332" t="s">
        <v>515</v>
      </c>
      <c r="C173" s="57" t="s">
        <v>1628</v>
      </c>
      <c r="D173" s="21">
        <v>2</v>
      </c>
      <c r="E173" s="28" t="s">
        <v>341</v>
      </c>
      <c r="F173" s="23" t="s">
        <v>1629</v>
      </c>
      <c r="G173" s="53"/>
      <c r="H173" s="29"/>
      <c r="I173" s="29"/>
      <c r="J173" s="29"/>
    </row>
    <row r="174" spans="1:10" ht="90">
      <c r="A174" s="18" t="s">
        <v>1630</v>
      </c>
      <c r="B174" s="298" t="s">
        <v>519</v>
      </c>
      <c r="C174" s="23" t="s">
        <v>520</v>
      </c>
      <c r="D174" s="53">
        <v>2</v>
      </c>
      <c r="E174" s="28" t="s">
        <v>255</v>
      </c>
      <c r="F174" s="30" t="s">
        <v>3178</v>
      </c>
      <c r="G174" s="53"/>
      <c r="H174" s="29"/>
      <c r="I174" s="29"/>
      <c r="J174" s="29"/>
    </row>
    <row r="175" spans="1:10" ht="40.35" customHeight="1">
      <c r="A175" s="117" t="s">
        <v>1632</v>
      </c>
      <c r="B175" s="989" t="s">
        <v>114</v>
      </c>
      <c r="C175" s="1087"/>
      <c r="D175" s="997"/>
      <c r="E175" s="997"/>
      <c r="F175" s="1087"/>
      <c r="G175" s="998"/>
      <c r="H175" s="29">
        <f>SUM(D176:D181)</f>
        <v>10</v>
      </c>
      <c r="I175" s="29">
        <f>COUNT(D176:D181)*2</f>
        <v>10</v>
      </c>
      <c r="J175" s="29">
        <f>H175*100/I175</f>
        <v>100</v>
      </c>
    </row>
    <row r="176" spans="1:10" ht="47.25">
      <c r="A176" s="18" t="s">
        <v>1633</v>
      </c>
      <c r="B176" s="227" t="s">
        <v>522</v>
      </c>
      <c r="C176" s="42" t="s">
        <v>3179</v>
      </c>
      <c r="D176" s="53">
        <v>2</v>
      </c>
      <c r="E176" s="22" t="s">
        <v>377</v>
      </c>
      <c r="F176" s="30" t="s">
        <v>3180</v>
      </c>
      <c r="G176" s="53"/>
      <c r="H176" s="29"/>
      <c r="I176" s="29"/>
      <c r="J176" s="29"/>
    </row>
    <row r="177" spans="1:10" ht="15.75">
      <c r="A177" s="18"/>
      <c r="B177" s="227"/>
      <c r="C177" s="42" t="s">
        <v>3181</v>
      </c>
      <c r="D177" s="53">
        <v>2</v>
      </c>
      <c r="E177" s="22" t="s">
        <v>377</v>
      </c>
      <c r="F177" s="30" t="s">
        <v>3182</v>
      </c>
      <c r="G177" s="53"/>
      <c r="H177" s="29"/>
      <c r="I177" s="29"/>
      <c r="J177" s="29"/>
    </row>
    <row r="178" spans="1:10" ht="63" hidden="1">
      <c r="A178" s="27" t="s">
        <v>1638</v>
      </c>
      <c r="B178" s="227" t="s">
        <v>526</v>
      </c>
      <c r="C178" s="26"/>
      <c r="D178" s="26"/>
      <c r="E178" s="28"/>
      <c r="F178" s="26"/>
      <c r="G178" s="26"/>
      <c r="H178" s="99"/>
      <c r="I178" s="99"/>
    </row>
    <row r="179" spans="1:10" ht="47.25">
      <c r="A179" s="18" t="s">
        <v>1641</v>
      </c>
      <c r="B179" s="227" t="s">
        <v>529</v>
      </c>
      <c r="C179" s="42" t="s">
        <v>530</v>
      </c>
      <c r="D179" s="53">
        <v>2</v>
      </c>
      <c r="E179" s="28" t="s">
        <v>531</v>
      </c>
      <c r="F179" s="30" t="s">
        <v>3183</v>
      </c>
      <c r="G179" s="53"/>
      <c r="H179" s="29"/>
      <c r="I179" s="29"/>
      <c r="J179" s="29"/>
    </row>
    <row r="180" spans="1:10" ht="47.25">
      <c r="A180" s="18" t="s">
        <v>1644</v>
      </c>
      <c r="B180" s="227" t="s">
        <v>534</v>
      </c>
      <c r="C180" s="42" t="s">
        <v>3184</v>
      </c>
      <c r="D180" s="53">
        <v>2</v>
      </c>
      <c r="E180" s="28" t="s">
        <v>379</v>
      </c>
      <c r="F180" s="30" t="s">
        <v>3185</v>
      </c>
      <c r="G180" s="53"/>
      <c r="H180" s="29"/>
      <c r="I180" s="29"/>
      <c r="J180" s="29"/>
    </row>
    <row r="181" spans="1:10" ht="75" customHeight="1">
      <c r="A181" s="18" t="s">
        <v>1645</v>
      </c>
      <c r="B181" s="227" t="s">
        <v>537</v>
      </c>
      <c r="C181" s="42" t="s">
        <v>3186</v>
      </c>
      <c r="D181" s="53">
        <v>2</v>
      </c>
      <c r="E181" s="28" t="s">
        <v>255</v>
      </c>
      <c r="F181" s="30" t="s">
        <v>3187</v>
      </c>
      <c r="G181" s="53"/>
      <c r="H181" s="29"/>
      <c r="I181" s="29"/>
      <c r="J181" s="29"/>
    </row>
    <row r="182" spans="1:10" ht="40.35" customHeight="1">
      <c r="A182" s="117" t="s">
        <v>1650</v>
      </c>
      <c r="B182" s="989" t="s">
        <v>112</v>
      </c>
      <c r="C182" s="1087"/>
      <c r="D182" s="997"/>
      <c r="E182" s="997"/>
      <c r="F182" s="1087"/>
      <c r="G182" s="998"/>
      <c r="H182" s="29">
        <f>SUM(D183:D193)</f>
        <v>22</v>
      </c>
      <c r="I182" s="29">
        <f>COUNT(D183:D193)*2</f>
        <v>22</v>
      </c>
      <c r="J182" s="29">
        <f>H182*100/I182</f>
        <v>100</v>
      </c>
    </row>
    <row r="183" spans="1:10" ht="47.25">
      <c r="A183" s="18" t="s">
        <v>1652</v>
      </c>
      <c r="B183" s="227" t="s">
        <v>552</v>
      </c>
      <c r="C183" s="42" t="s">
        <v>3188</v>
      </c>
      <c r="D183" s="302">
        <v>2</v>
      </c>
      <c r="E183" s="28" t="s">
        <v>554</v>
      </c>
      <c r="F183" s="23" t="s">
        <v>3189</v>
      </c>
      <c r="G183" s="53"/>
      <c r="H183" s="29"/>
      <c r="I183" s="29"/>
      <c r="J183" s="29"/>
    </row>
    <row r="184" spans="1:10" ht="30">
      <c r="A184" s="18"/>
      <c r="B184" s="227"/>
      <c r="C184" s="42" t="s">
        <v>3190</v>
      </c>
      <c r="D184" s="302">
        <v>2</v>
      </c>
      <c r="E184" s="28" t="s">
        <v>554</v>
      </c>
      <c r="F184" s="57" t="s">
        <v>3191</v>
      </c>
      <c r="G184" s="53"/>
      <c r="H184" s="29"/>
      <c r="I184" s="29"/>
      <c r="J184" s="29"/>
    </row>
    <row r="185" spans="1:10" ht="165">
      <c r="A185" s="18"/>
      <c r="B185" s="227"/>
      <c r="C185" s="42" t="s">
        <v>3192</v>
      </c>
      <c r="D185" s="302">
        <v>2</v>
      </c>
      <c r="E185" s="28" t="s">
        <v>554</v>
      </c>
      <c r="F185" s="57" t="s">
        <v>3193</v>
      </c>
      <c r="G185" s="53"/>
      <c r="H185" s="29"/>
      <c r="I185" s="29"/>
      <c r="J185" s="29"/>
    </row>
    <row r="186" spans="1:10" ht="60">
      <c r="A186" s="18"/>
      <c r="B186" s="227"/>
      <c r="C186" s="42" t="s">
        <v>3194</v>
      </c>
      <c r="D186" s="302">
        <v>2</v>
      </c>
      <c r="E186" s="28" t="s">
        <v>554</v>
      </c>
      <c r="F186" s="57" t="s">
        <v>3195</v>
      </c>
      <c r="G186" s="53"/>
      <c r="H186" s="29"/>
      <c r="I186" s="29"/>
      <c r="J186" s="29"/>
    </row>
    <row r="187" spans="1:10" ht="60">
      <c r="A187" s="18"/>
      <c r="B187" s="227"/>
      <c r="C187" s="42" t="s">
        <v>3196</v>
      </c>
      <c r="D187" s="302">
        <v>2</v>
      </c>
      <c r="E187" s="28" t="s">
        <v>554</v>
      </c>
      <c r="F187" s="57" t="s">
        <v>3197</v>
      </c>
      <c r="G187" s="53"/>
      <c r="H187" s="29"/>
      <c r="I187" s="29"/>
      <c r="J187" s="29"/>
    </row>
    <row r="188" spans="1:10" ht="150">
      <c r="A188" s="18"/>
      <c r="C188" s="42" t="s">
        <v>3198</v>
      </c>
      <c r="D188" s="302">
        <v>2</v>
      </c>
      <c r="E188" s="28" t="s">
        <v>554</v>
      </c>
      <c r="F188" s="57" t="s">
        <v>3199</v>
      </c>
      <c r="G188" s="26"/>
      <c r="H188" s="29"/>
      <c r="I188" s="29"/>
      <c r="J188" s="29"/>
    </row>
    <row r="189" spans="1:10" ht="60">
      <c r="A189" s="18"/>
      <c r="B189" s="227"/>
      <c r="C189" s="42" t="s">
        <v>3200</v>
      </c>
      <c r="D189" s="302">
        <v>2</v>
      </c>
      <c r="E189" s="28" t="s">
        <v>554</v>
      </c>
      <c r="F189" s="57" t="s">
        <v>3201</v>
      </c>
      <c r="G189" s="53"/>
      <c r="H189" s="29"/>
      <c r="I189" s="29"/>
      <c r="J189" s="29"/>
    </row>
    <row r="190" spans="1:10" ht="47.25">
      <c r="A190" s="18" t="s">
        <v>1663</v>
      </c>
      <c r="B190" s="227" t="s">
        <v>573</v>
      </c>
      <c r="C190" s="42" t="s">
        <v>3202</v>
      </c>
      <c r="D190" s="302">
        <v>2</v>
      </c>
      <c r="E190" s="28" t="s">
        <v>554</v>
      </c>
      <c r="F190" s="42" t="s">
        <v>3203</v>
      </c>
      <c r="G190" s="53"/>
      <c r="H190" s="29"/>
      <c r="I190" s="29"/>
      <c r="J190" s="29"/>
    </row>
    <row r="191" spans="1:10" ht="30">
      <c r="A191" s="18"/>
      <c r="B191" s="227"/>
      <c r="C191" s="42" t="s">
        <v>3204</v>
      </c>
      <c r="D191" s="302">
        <v>2</v>
      </c>
      <c r="E191" s="28" t="s">
        <v>554</v>
      </c>
      <c r="F191" s="42" t="s">
        <v>3205</v>
      </c>
      <c r="G191" s="53"/>
      <c r="H191" s="29"/>
      <c r="I191" s="29"/>
      <c r="J191" s="29"/>
    </row>
    <row r="192" spans="1:10" ht="75">
      <c r="A192" s="18"/>
      <c r="B192" s="227"/>
      <c r="C192" s="42" t="s">
        <v>2451</v>
      </c>
      <c r="D192" s="302">
        <v>2</v>
      </c>
      <c r="E192" s="28" t="s">
        <v>554</v>
      </c>
      <c r="F192" s="42" t="s">
        <v>3206</v>
      </c>
      <c r="G192" s="53"/>
      <c r="H192" s="29"/>
      <c r="I192" s="29"/>
      <c r="J192" s="29"/>
    </row>
    <row r="193" spans="1:10" ht="63">
      <c r="A193" s="18" t="s">
        <v>1668</v>
      </c>
      <c r="B193" s="54" t="s">
        <v>580</v>
      </c>
      <c r="C193" s="30" t="s">
        <v>3207</v>
      </c>
      <c r="D193" s="302">
        <v>2</v>
      </c>
      <c r="E193" s="28" t="s">
        <v>554</v>
      </c>
      <c r="F193" s="30" t="s">
        <v>3208</v>
      </c>
      <c r="G193" s="53"/>
      <c r="H193" s="29"/>
      <c r="I193" s="29"/>
      <c r="J193" s="29"/>
    </row>
    <row r="194" spans="1:10" ht="40.35" customHeight="1">
      <c r="A194" s="117" t="s">
        <v>1672</v>
      </c>
      <c r="B194" s="989" t="s">
        <v>110</v>
      </c>
      <c r="C194" s="1087"/>
      <c r="D194" s="997"/>
      <c r="E194" s="997"/>
      <c r="F194" s="1087"/>
      <c r="G194" s="998"/>
      <c r="H194" s="29">
        <f>SUM(D195:D207)</f>
        <v>26</v>
      </c>
      <c r="I194" s="29">
        <f>COUNT(D195:D207)*2</f>
        <v>26</v>
      </c>
      <c r="J194" s="29">
        <f>H194*100/I194</f>
        <v>100</v>
      </c>
    </row>
    <row r="195" spans="1:10" ht="63">
      <c r="A195" s="18" t="s">
        <v>1673</v>
      </c>
      <c r="B195" s="227" t="s">
        <v>583</v>
      </c>
      <c r="C195" s="19" t="s">
        <v>584</v>
      </c>
      <c r="D195" s="302">
        <v>2</v>
      </c>
      <c r="E195" s="22" t="s">
        <v>341</v>
      </c>
      <c r="F195" s="42" t="s">
        <v>3209</v>
      </c>
      <c r="G195" s="53"/>
      <c r="H195" s="29"/>
      <c r="I195" s="29"/>
      <c r="J195" s="29"/>
    </row>
    <row r="196" spans="1:10" ht="63">
      <c r="A196" s="18" t="s">
        <v>1675</v>
      </c>
      <c r="B196" s="227" t="s">
        <v>588</v>
      </c>
      <c r="C196" s="326" t="s">
        <v>3210</v>
      </c>
      <c r="D196" s="302">
        <v>2</v>
      </c>
      <c r="E196" s="22" t="s">
        <v>341</v>
      </c>
      <c r="F196" s="42" t="s">
        <v>3211</v>
      </c>
      <c r="G196" s="53"/>
      <c r="H196" s="29"/>
      <c r="I196" s="29"/>
      <c r="J196" s="29"/>
    </row>
    <row r="197" spans="1:10" ht="120">
      <c r="A197" s="18"/>
      <c r="B197" s="227"/>
      <c r="C197" s="326" t="s">
        <v>3212</v>
      </c>
      <c r="D197" s="302">
        <v>2</v>
      </c>
      <c r="E197" s="22" t="s">
        <v>341</v>
      </c>
      <c r="F197" s="42" t="s">
        <v>3213</v>
      </c>
      <c r="G197" s="53"/>
      <c r="H197" s="29"/>
      <c r="I197" s="29"/>
      <c r="J197" s="29"/>
    </row>
    <row r="198" spans="1:10" ht="45">
      <c r="A198" s="18"/>
      <c r="B198" s="227"/>
      <c r="C198" s="326" t="s">
        <v>3214</v>
      </c>
      <c r="D198" s="302">
        <v>2</v>
      </c>
      <c r="E198" s="22" t="s">
        <v>341</v>
      </c>
      <c r="F198" s="42" t="s">
        <v>3215</v>
      </c>
      <c r="G198" s="53"/>
      <c r="H198" s="29"/>
      <c r="I198" s="29"/>
      <c r="J198" s="29"/>
    </row>
    <row r="199" spans="1:10" ht="45">
      <c r="A199" s="18"/>
      <c r="B199" s="227"/>
      <c r="C199" s="326" t="s">
        <v>3216</v>
      </c>
      <c r="D199" s="302">
        <v>2</v>
      </c>
      <c r="E199" s="22" t="s">
        <v>341</v>
      </c>
      <c r="F199" s="42" t="s">
        <v>3217</v>
      </c>
      <c r="G199" s="53"/>
      <c r="H199" s="29"/>
      <c r="I199" s="29"/>
      <c r="J199" s="29"/>
    </row>
    <row r="200" spans="1:10" ht="63">
      <c r="A200" s="18" t="s">
        <v>1690</v>
      </c>
      <c r="B200" s="227" t="s">
        <v>593</v>
      </c>
      <c r="C200" s="19" t="s">
        <v>2457</v>
      </c>
      <c r="D200" s="302">
        <v>2</v>
      </c>
      <c r="E200" s="22" t="s">
        <v>341</v>
      </c>
      <c r="F200" s="30" t="s">
        <v>3218</v>
      </c>
      <c r="G200" s="53"/>
      <c r="H200" s="29"/>
      <c r="I200" s="29"/>
      <c r="J200" s="29"/>
    </row>
    <row r="201" spans="1:10" ht="90">
      <c r="A201" s="18" t="s">
        <v>1693</v>
      </c>
      <c r="B201" s="227" t="s">
        <v>597</v>
      </c>
      <c r="C201" s="326" t="s">
        <v>3219</v>
      </c>
      <c r="D201" s="302">
        <v>2</v>
      </c>
      <c r="E201" s="22" t="s">
        <v>341</v>
      </c>
      <c r="F201" s="42" t="s">
        <v>3220</v>
      </c>
      <c r="G201" s="53"/>
      <c r="H201" s="29"/>
      <c r="I201" s="29"/>
      <c r="J201" s="29"/>
    </row>
    <row r="202" spans="1:10" ht="75">
      <c r="A202" s="18"/>
      <c r="B202" s="227"/>
      <c r="C202" s="326" t="s">
        <v>3221</v>
      </c>
      <c r="D202" s="302">
        <v>2</v>
      </c>
      <c r="E202" s="22" t="s">
        <v>341</v>
      </c>
      <c r="F202" s="42" t="s">
        <v>3222</v>
      </c>
      <c r="G202" s="53"/>
      <c r="H202" s="29"/>
      <c r="I202" s="29"/>
      <c r="J202" s="29"/>
    </row>
    <row r="203" spans="1:10" ht="75">
      <c r="A203" s="18" t="s">
        <v>1696</v>
      </c>
      <c r="B203" s="227" t="s">
        <v>602</v>
      </c>
      <c r="C203" s="19" t="s">
        <v>3223</v>
      </c>
      <c r="D203" s="302">
        <v>2</v>
      </c>
      <c r="E203" s="22" t="s">
        <v>341</v>
      </c>
      <c r="F203" s="23" t="s">
        <v>3224</v>
      </c>
      <c r="G203" s="53"/>
      <c r="H203" s="29"/>
      <c r="I203" s="29"/>
      <c r="J203" s="29"/>
    </row>
    <row r="204" spans="1:10" ht="75">
      <c r="A204" s="18" t="s">
        <v>605</v>
      </c>
      <c r="B204" s="227" t="s">
        <v>606</v>
      </c>
      <c r="C204" s="19" t="s">
        <v>607</v>
      </c>
      <c r="D204" s="302">
        <v>2</v>
      </c>
      <c r="E204" s="22" t="s">
        <v>341</v>
      </c>
      <c r="F204" s="23" t="s">
        <v>3225</v>
      </c>
      <c r="G204" s="53"/>
      <c r="H204" s="29"/>
      <c r="I204" s="29"/>
      <c r="J204" s="29"/>
    </row>
    <row r="205" spans="1:10" ht="45">
      <c r="A205" s="18"/>
      <c r="B205" s="227"/>
      <c r="C205" s="19" t="s">
        <v>3226</v>
      </c>
      <c r="D205" s="302">
        <v>2</v>
      </c>
      <c r="E205" s="22" t="s">
        <v>341</v>
      </c>
      <c r="F205" s="23" t="s">
        <v>3227</v>
      </c>
      <c r="G205" s="53"/>
      <c r="H205" s="29"/>
      <c r="I205" s="29"/>
      <c r="J205" s="29"/>
    </row>
    <row r="206" spans="1:10" ht="47.25">
      <c r="A206" s="18" t="s">
        <v>1700</v>
      </c>
      <c r="B206" s="227" t="s">
        <v>612</v>
      </c>
      <c r="C206" s="30" t="s">
        <v>3228</v>
      </c>
      <c r="D206" s="302">
        <v>2</v>
      </c>
      <c r="E206" s="22" t="s">
        <v>341</v>
      </c>
      <c r="F206" s="30" t="s">
        <v>3229</v>
      </c>
      <c r="G206" s="53"/>
      <c r="H206" s="29"/>
      <c r="I206" s="29"/>
      <c r="J206" s="29"/>
    </row>
    <row r="207" spans="1:10" ht="105">
      <c r="A207" s="98"/>
      <c r="B207" s="26"/>
      <c r="C207" s="30" t="s">
        <v>2464</v>
      </c>
      <c r="D207" s="302">
        <v>2</v>
      </c>
      <c r="E207" s="22" t="s">
        <v>341</v>
      </c>
      <c r="F207" s="42" t="s">
        <v>3230</v>
      </c>
      <c r="G207" s="53"/>
      <c r="H207" s="29"/>
      <c r="I207" s="29"/>
      <c r="J207" s="29"/>
    </row>
    <row r="208" spans="1:10" ht="41.1" customHeight="1">
      <c r="A208" s="333" t="s">
        <v>109</v>
      </c>
      <c r="B208" s="916" t="s">
        <v>108</v>
      </c>
      <c r="C208" s="1090"/>
      <c r="D208" s="923"/>
      <c r="E208" s="923"/>
      <c r="F208" s="1090"/>
      <c r="G208" s="924"/>
      <c r="H208" s="29">
        <f>SUM(D209:D222)</f>
        <v>12</v>
      </c>
      <c r="I208" s="29">
        <f>COUNT(D209:D222)*2</f>
        <v>12</v>
      </c>
      <c r="J208" s="29">
        <f>H208*100/I208</f>
        <v>100</v>
      </c>
    </row>
    <row r="209" spans="1:10" ht="105">
      <c r="A209" s="98" t="s">
        <v>1705</v>
      </c>
      <c r="B209" s="42" t="s">
        <v>1706</v>
      </c>
      <c r="C209" s="50" t="s">
        <v>1707</v>
      </c>
      <c r="D209" s="334">
        <v>2</v>
      </c>
      <c r="E209" s="34" t="s">
        <v>540</v>
      </c>
      <c r="F209" s="50" t="s">
        <v>3231</v>
      </c>
      <c r="G209" s="335"/>
      <c r="H209" s="29"/>
      <c r="I209" s="29"/>
      <c r="J209" s="29"/>
    </row>
    <row r="210" spans="1:10" ht="105">
      <c r="A210" s="60" t="s">
        <v>1709</v>
      </c>
      <c r="B210" s="50" t="s">
        <v>1710</v>
      </c>
      <c r="C210" s="42" t="s">
        <v>1711</v>
      </c>
      <c r="D210" s="156">
        <v>2</v>
      </c>
      <c r="E210" s="59" t="s">
        <v>540</v>
      </c>
      <c r="F210" s="42" t="s">
        <v>3232</v>
      </c>
      <c r="G210" s="336"/>
      <c r="H210" s="29"/>
      <c r="I210" s="29"/>
      <c r="J210" s="29"/>
    </row>
    <row r="211" spans="1:10" ht="45" hidden="1">
      <c r="A211" s="27" t="s">
        <v>3233</v>
      </c>
      <c r="B211" s="42" t="s">
        <v>3234</v>
      </c>
      <c r="C211" s="42"/>
      <c r="D211" s="30"/>
      <c r="E211" s="59"/>
      <c r="F211" s="42"/>
      <c r="G211" s="336"/>
      <c r="H211" s="99"/>
      <c r="I211" s="99"/>
    </row>
    <row r="212" spans="1:10" ht="60" hidden="1">
      <c r="A212" s="27" t="s">
        <v>3235</v>
      </c>
      <c r="B212" s="42" t="s">
        <v>3236</v>
      </c>
      <c r="C212" s="42"/>
      <c r="D212" s="30"/>
      <c r="E212" s="59"/>
      <c r="F212" s="42"/>
      <c r="G212" s="336"/>
      <c r="H212" s="99"/>
      <c r="I212" s="99"/>
    </row>
    <row r="213" spans="1:10" ht="60" hidden="1">
      <c r="A213" s="27" t="s">
        <v>3237</v>
      </c>
      <c r="B213" s="42" t="s">
        <v>3238</v>
      </c>
      <c r="C213" s="42"/>
      <c r="D213" s="30"/>
      <c r="E213" s="59"/>
      <c r="F213" s="42"/>
      <c r="G213" s="336"/>
      <c r="H213" s="99"/>
      <c r="I213" s="99"/>
    </row>
    <row r="214" spans="1:10" ht="60" hidden="1">
      <c r="A214" s="27" t="s">
        <v>3239</v>
      </c>
      <c r="B214" s="42" t="s">
        <v>3240</v>
      </c>
      <c r="C214" s="42"/>
      <c r="D214" s="30"/>
      <c r="E214" s="59"/>
      <c r="F214" s="42"/>
      <c r="G214" s="336"/>
      <c r="H214" s="99"/>
      <c r="I214" s="99"/>
    </row>
    <row r="215" spans="1:10" ht="75" hidden="1">
      <c r="A215" s="27" t="s">
        <v>3241</v>
      </c>
      <c r="B215" s="42" t="s">
        <v>3242</v>
      </c>
      <c r="C215" s="42"/>
      <c r="D215" s="30"/>
      <c r="E215" s="59"/>
      <c r="F215" s="42"/>
      <c r="G215" s="336"/>
      <c r="H215" s="99"/>
      <c r="I215" s="99"/>
    </row>
    <row r="216" spans="1:10" ht="75" hidden="1">
      <c r="A216" s="27" t="s">
        <v>3243</v>
      </c>
      <c r="B216" s="42" t="s">
        <v>3244</v>
      </c>
      <c r="C216" s="42"/>
      <c r="D216" s="30"/>
      <c r="E216" s="59"/>
      <c r="F216" s="42"/>
      <c r="G216" s="336"/>
      <c r="H216" s="99"/>
      <c r="I216" s="99"/>
    </row>
    <row r="217" spans="1:10" ht="60">
      <c r="A217" s="18" t="s">
        <v>1713</v>
      </c>
      <c r="B217" s="91" t="s">
        <v>1714</v>
      </c>
      <c r="C217" s="30" t="s">
        <v>3245</v>
      </c>
      <c r="D217" s="53">
        <v>2</v>
      </c>
      <c r="E217" s="28" t="s">
        <v>255</v>
      </c>
      <c r="F217" s="42" t="s">
        <v>3246</v>
      </c>
      <c r="G217" s="53"/>
      <c r="H217" s="29"/>
      <c r="I217" s="29"/>
      <c r="J217" s="29"/>
    </row>
    <row r="218" spans="1:10" ht="105">
      <c r="A218" s="98"/>
      <c r="B218" s="26"/>
      <c r="C218" s="30" t="s">
        <v>3247</v>
      </c>
      <c r="D218" s="53">
        <v>2</v>
      </c>
      <c r="E218" s="28" t="s">
        <v>255</v>
      </c>
      <c r="F218" s="42" t="s">
        <v>3248</v>
      </c>
      <c r="G218" s="53"/>
      <c r="H218" s="29"/>
      <c r="I218" s="29"/>
      <c r="J218" s="29"/>
    </row>
    <row r="219" spans="1:10" ht="60">
      <c r="A219" s="98"/>
      <c r="B219" s="26"/>
      <c r="C219" s="158" t="s">
        <v>1717</v>
      </c>
      <c r="D219" s="220">
        <v>2</v>
      </c>
      <c r="E219" s="23" t="s">
        <v>540</v>
      </c>
      <c r="F219" s="42" t="s">
        <v>3249</v>
      </c>
      <c r="G219" s="53"/>
      <c r="H219" s="29"/>
      <c r="I219" s="29"/>
      <c r="J219" s="29"/>
    </row>
    <row r="220" spans="1:10" ht="45">
      <c r="A220" s="98"/>
      <c r="B220" s="26"/>
      <c r="C220" s="20" t="s">
        <v>1718</v>
      </c>
      <c r="D220" s="220">
        <v>2</v>
      </c>
      <c r="E220" s="23" t="s">
        <v>540</v>
      </c>
      <c r="F220" s="42" t="s">
        <v>1719</v>
      </c>
      <c r="G220" s="53"/>
      <c r="H220" s="29"/>
      <c r="I220" s="29"/>
      <c r="J220" s="29"/>
    </row>
    <row r="221" spans="1:10" ht="75" hidden="1">
      <c r="A221" s="27" t="s">
        <v>3250</v>
      </c>
      <c r="B221" s="42" t="s">
        <v>1722</v>
      </c>
      <c r="C221" s="20"/>
      <c r="D221" s="220"/>
      <c r="E221" s="23"/>
      <c r="F221" s="42"/>
      <c r="G221" s="53"/>
      <c r="H221" s="99"/>
      <c r="I221" s="99"/>
    </row>
    <row r="222" spans="1:10" ht="60" hidden="1">
      <c r="A222" s="124" t="s">
        <v>3251</v>
      </c>
      <c r="B222" s="42" t="s">
        <v>3252</v>
      </c>
      <c r="C222" s="20"/>
      <c r="D222" s="220"/>
      <c r="E222" s="23"/>
      <c r="F222" s="42"/>
      <c r="G222" s="53"/>
      <c r="H222" s="99"/>
      <c r="I222" s="99"/>
    </row>
    <row r="223" spans="1:10" ht="21">
      <c r="A223" s="98"/>
      <c r="B223" s="1072" t="s">
        <v>620</v>
      </c>
      <c r="C223" s="1146"/>
      <c r="D223" s="1074"/>
      <c r="E223" s="1074"/>
      <c r="F223" s="1146"/>
      <c r="G223" s="1074"/>
      <c r="H223" s="29">
        <f>H224+H230+H241+H247+H257+H266+H281+H262+H271+H274+H277+H285</f>
        <v>70</v>
      </c>
      <c r="I223" s="29">
        <f>I224+I230+I241+I247+I257+I266+I281+I262+I271+I274+I277+I285</f>
        <v>70</v>
      </c>
      <c r="J223" s="29">
        <f>H223*100/I223</f>
        <v>100</v>
      </c>
    </row>
    <row r="224" spans="1:10" ht="40.35" customHeight="1">
      <c r="A224" s="135" t="s">
        <v>1725</v>
      </c>
      <c r="B224" s="989" t="s">
        <v>106</v>
      </c>
      <c r="C224" s="1087"/>
      <c r="D224" s="997"/>
      <c r="E224" s="997"/>
      <c r="F224" s="1087"/>
      <c r="G224" s="998"/>
      <c r="H224" s="29">
        <f>SUM(D225:D229)</f>
        <v>10</v>
      </c>
      <c r="I224" s="29">
        <f>COUNT(D225:D229)*2</f>
        <v>10</v>
      </c>
      <c r="J224" s="29">
        <f>H224*100/I224</f>
        <v>100</v>
      </c>
    </row>
    <row r="225" spans="1:10" ht="47.25">
      <c r="A225" s="18" t="s">
        <v>1726</v>
      </c>
      <c r="B225" s="160" t="s">
        <v>622</v>
      </c>
      <c r="C225" s="23" t="s">
        <v>3253</v>
      </c>
      <c r="D225" s="53">
        <v>2</v>
      </c>
      <c r="E225" s="28" t="s">
        <v>540</v>
      </c>
      <c r="F225" s="30" t="s">
        <v>3254</v>
      </c>
      <c r="G225" s="53"/>
      <c r="H225" s="29"/>
      <c r="I225" s="29"/>
      <c r="J225" s="29"/>
    </row>
    <row r="226" spans="1:10" ht="90">
      <c r="A226" s="18"/>
      <c r="B226" s="160"/>
      <c r="C226" s="20" t="s">
        <v>3255</v>
      </c>
      <c r="D226" s="53">
        <v>2</v>
      </c>
      <c r="E226" s="28" t="s">
        <v>540</v>
      </c>
      <c r="F226" s="30" t="s">
        <v>3256</v>
      </c>
      <c r="G226" s="53"/>
      <c r="H226" s="29"/>
      <c r="I226" s="29"/>
      <c r="J226" s="29"/>
    </row>
    <row r="227" spans="1:10" ht="60">
      <c r="A227" s="18"/>
      <c r="B227" s="160"/>
      <c r="C227" s="23" t="s">
        <v>3257</v>
      </c>
      <c r="D227" s="53">
        <v>2</v>
      </c>
      <c r="E227" s="28" t="s">
        <v>540</v>
      </c>
      <c r="F227" s="30" t="s">
        <v>3258</v>
      </c>
      <c r="G227" s="53"/>
      <c r="H227" s="29"/>
      <c r="I227" s="29"/>
      <c r="J227" s="29"/>
    </row>
    <row r="228" spans="1:10" ht="105">
      <c r="A228" s="18" t="s">
        <v>1729</v>
      </c>
      <c r="B228" s="114" t="s">
        <v>627</v>
      </c>
      <c r="C228" s="23" t="s">
        <v>3259</v>
      </c>
      <c r="D228" s="53">
        <v>2</v>
      </c>
      <c r="E228" s="28" t="s">
        <v>629</v>
      </c>
      <c r="F228" s="42" t="s">
        <v>3260</v>
      </c>
      <c r="G228" s="53"/>
      <c r="H228" s="29"/>
      <c r="I228" s="29"/>
      <c r="J228" s="29"/>
    </row>
    <row r="229" spans="1:10" ht="60">
      <c r="A229" s="18" t="s">
        <v>1731</v>
      </c>
      <c r="B229" s="114" t="s">
        <v>631</v>
      </c>
      <c r="C229" s="42" t="s">
        <v>3261</v>
      </c>
      <c r="D229" s="53">
        <v>2</v>
      </c>
      <c r="E229" s="28" t="s">
        <v>379</v>
      </c>
      <c r="F229" s="30" t="s">
        <v>3262</v>
      </c>
      <c r="G229" s="53"/>
      <c r="H229" s="29"/>
      <c r="I229" s="29"/>
      <c r="J229" s="29"/>
    </row>
    <row r="230" spans="1:10" ht="40.35" customHeight="1">
      <c r="A230" s="135" t="s">
        <v>1734</v>
      </c>
      <c r="B230" s="989" t="s">
        <v>104</v>
      </c>
      <c r="C230" s="1087"/>
      <c r="D230" s="997"/>
      <c r="E230" s="997"/>
      <c r="F230" s="1087"/>
      <c r="G230" s="998"/>
      <c r="H230" s="29">
        <f>SUM(D231:D240)</f>
        <v>18</v>
      </c>
      <c r="I230" s="29">
        <f>COUNT(D231:D240)*2</f>
        <v>18</v>
      </c>
      <c r="J230" s="29">
        <f>H230*100/I230</f>
        <v>100</v>
      </c>
    </row>
    <row r="231" spans="1:10" ht="47.25" customHeight="1">
      <c r="A231" s="18" t="s">
        <v>633</v>
      </c>
      <c r="B231" s="114" t="s">
        <v>634</v>
      </c>
      <c r="C231" s="42" t="s">
        <v>635</v>
      </c>
      <c r="D231" s="21">
        <v>2</v>
      </c>
      <c r="E231" s="28" t="s">
        <v>540</v>
      </c>
      <c r="F231" s="42" t="s">
        <v>636</v>
      </c>
      <c r="G231" s="53"/>
      <c r="H231" s="29"/>
      <c r="I231" s="29"/>
      <c r="J231" s="29"/>
    </row>
    <row r="232" spans="1:10" ht="31.5" hidden="1" customHeight="1">
      <c r="A232" s="27" t="s">
        <v>637</v>
      </c>
      <c r="B232" s="160" t="s">
        <v>638</v>
      </c>
      <c r="C232" s="26"/>
      <c r="D232" s="26"/>
      <c r="E232" s="28"/>
      <c r="F232" s="26"/>
      <c r="G232" s="26"/>
      <c r="H232" s="99"/>
      <c r="I232" s="99"/>
    </row>
    <row r="233" spans="1:10" ht="45" customHeight="1">
      <c r="A233" s="18" t="s">
        <v>1736</v>
      </c>
      <c r="B233" s="114" t="s">
        <v>640</v>
      </c>
      <c r="C233" s="42" t="s">
        <v>3263</v>
      </c>
      <c r="D233" s="21">
        <v>2</v>
      </c>
      <c r="E233" s="28" t="s">
        <v>341</v>
      </c>
      <c r="F233" s="30" t="s">
        <v>3264</v>
      </c>
      <c r="G233" s="53"/>
      <c r="H233" s="29"/>
      <c r="I233" s="29"/>
      <c r="J233" s="29"/>
    </row>
    <row r="234" spans="1:10" ht="30" customHeight="1">
      <c r="A234" s="18"/>
      <c r="B234" s="114"/>
      <c r="C234" s="20" t="s">
        <v>3265</v>
      </c>
      <c r="D234" s="21">
        <v>2</v>
      </c>
      <c r="E234" s="28" t="s">
        <v>341</v>
      </c>
      <c r="F234" s="30" t="s">
        <v>3266</v>
      </c>
      <c r="G234" s="53"/>
      <c r="H234" s="29"/>
      <c r="I234" s="29"/>
      <c r="J234" s="29"/>
    </row>
    <row r="235" spans="1:10" ht="31.5" customHeight="1">
      <c r="A235" s="18" t="s">
        <v>1740</v>
      </c>
      <c r="B235" s="114" t="s">
        <v>644</v>
      </c>
      <c r="C235" s="23" t="s">
        <v>645</v>
      </c>
      <c r="D235" s="118">
        <v>2</v>
      </c>
      <c r="E235" s="23" t="s">
        <v>377</v>
      </c>
      <c r="F235" s="151" t="s">
        <v>3267</v>
      </c>
      <c r="G235" s="53"/>
      <c r="H235" s="29"/>
      <c r="I235" s="29"/>
      <c r="J235" s="29"/>
    </row>
    <row r="236" spans="1:10" ht="122.25" customHeight="1">
      <c r="A236" s="18" t="s">
        <v>1743</v>
      </c>
      <c r="B236" s="160" t="s">
        <v>650</v>
      </c>
      <c r="C236" s="30" t="s">
        <v>1744</v>
      </c>
      <c r="D236" s="21">
        <v>2</v>
      </c>
      <c r="E236" s="37" t="s">
        <v>540</v>
      </c>
      <c r="F236" s="23" t="s">
        <v>1745</v>
      </c>
      <c r="G236" s="53"/>
      <c r="H236" s="29"/>
      <c r="I236" s="29"/>
      <c r="J236" s="29"/>
    </row>
    <row r="237" spans="1:10" ht="47.25" customHeight="1">
      <c r="A237" s="18"/>
      <c r="B237" s="160"/>
      <c r="C237" s="30" t="s">
        <v>1746</v>
      </c>
      <c r="D237" s="21">
        <v>2</v>
      </c>
      <c r="E237" s="28" t="s">
        <v>653</v>
      </c>
      <c r="F237" s="30" t="s">
        <v>3268</v>
      </c>
      <c r="G237" s="53"/>
      <c r="H237" s="29"/>
      <c r="I237" s="29"/>
      <c r="J237" s="29"/>
    </row>
    <row r="238" spans="1:10" ht="45" customHeight="1">
      <c r="A238" s="18" t="s">
        <v>1748</v>
      </c>
      <c r="B238" s="30" t="s">
        <v>657</v>
      </c>
      <c r="C238" s="23" t="s">
        <v>1749</v>
      </c>
      <c r="D238" s="118">
        <v>2</v>
      </c>
      <c r="E238" s="23" t="s">
        <v>540</v>
      </c>
      <c r="F238" s="23" t="s">
        <v>661</v>
      </c>
      <c r="G238" s="53"/>
      <c r="H238" s="29"/>
      <c r="I238" s="29"/>
      <c r="J238" s="29"/>
    </row>
    <row r="239" spans="1:10" ht="63" customHeight="1">
      <c r="A239" s="18" t="s">
        <v>1751</v>
      </c>
      <c r="B239" s="114" t="s">
        <v>663</v>
      </c>
      <c r="C239" s="20" t="s">
        <v>664</v>
      </c>
      <c r="D239" s="21">
        <v>2</v>
      </c>
      <c r="E239" s="28" t="s">
        <v>377</v>
      </c>
      <c r="F239" s="23" t="s">
        <v>665</v>
      </c>
      <c r="G239" s="53"/>
      <c r="H239" s="29"/>
      <c r="I239" s="29"/>
      <c r="J239" s="29"/>
    </row>
    <row r="240" spans="1:10" ht="47.25" customHeight="1">
      <c r="A240" s="18" t="s">
        <v>1753</v>
      </c>
      <c r="B240" s="114" t="s">
        <v>667</v>
      </c>
      <c r="C240" s="30" t="s">
        <v>3269</v>
      </c>
      <c r="D240" s="21">
        <v>2</v>
      </c>
      <c r="E240" s="28" t="s">
        <v>379</v>
      </c>
      <c r="F240" s="30" t="s">
        <v>3270</v>
      </c>
      <c r="G240" s="53"/>
      <c r="H240" s="29"/>
      <c r="I240" s="29"/>
      <c r="J240" s="29"/>
    </row>
    <row r="241" spans="1:10" ht="40.35" customHeight="1">
      <c r="A241" s="135" t="s">
        <v>1754</v>
      </c>
      <c r="B241" s="989" t="s">
        <v>102</v>
      </c>
      <c r="C241" s="1087"/>
      <c r="D241" s="997"/>
      <c r="E241" s="997"/>
      <c r="F241" s="1087"/>
      <c r="G241" s="998"/>
      <c r="H241" s="29">
        <f>SUM(D242:D246)</f>
        <v>8</v>
      </c>
      <c r="I241" s="29">
        <f>COUNT(D242:D246)*2</f>
        <v>8</v>
      </c>
      <c r="J241" s="29">
        <f>H241*100/I241</f>
        <v>100</v>
      </c>
    </row>
    <row r="242" spans="1:10" ht="47.25" customHeight="1">
      <c r="A242" s="18" t="s">
        <v>1755</v>
      </c>
      <c r="B242" s="114" t="s">
        <v>670</v>
      </c>
      <c r="C242" s="131" t="s">
        <v>3271</v>
      </c>
      <c r="D242" s="302">
        <v>2</v>
      </c>
      <c r="E242" s="28" t="s">
        <v>341</v>
      </c>
      <c r="F242" s="42" t="s">
        <v>3272</v>
      </c>
      <c r="G242" s="53"/>
      <c r="H242" s="29"/>
      <c r="I242" s="29"/>
      <c r="J242" s="29"/>
    </row>
    <row r="243" spans="1:10" ht="52.5" customHeight="1">
      <c r="A243" s="18" t="s">
        <v>1758</v>
      </c>
      <c r="B243" s="114" t="s">
        <v>675</v>
      </c>
      <c r="C243" s="42" t="s">
        <v>3273</v>
      </c>
      <c r="D243" s="302">
        <v>2</v>
      </c>
      <c r="E243" s="28" t="s">
        <v>660</v>
      </c>
      <c r="F243" s="123" t="s">
        <v>3274</v>
      </c>
      <c r="G243" s="53"/>
      <c r="H243" s="29"/>
      <c r="I243" s="29"/>
      <c r="J243" s="29"/>
    </row>
    <row r="244" spans="1:10" ht="77.25" customHeight="1">
      <c r="A244" s="18" t="s">
        <v>677</v>
      </c>
      <c r="B244" s="114" t="s">
        <v>678</v>
      </c>
      <c r="C244" s="42" t="s">
        <v>3275</v>
      </c>
      <c r="D244" s="302">
        <v>2</v>
      </c>
      <c r="E244" s="22" t="s">
        <v>540</v>
      </c>
      <c r="F244" s="42" t="s">
        <v>3276</v>
      </c>
      <c r="G244" s="53"/>
      <c r="H244" s="29"/>
      <c r="I244" s="29"/>
      <c r="J244" s="29"/>
    </row>
    <row r="245" spans="1:10" ht="31.5" customHeight="1">
      <c r="A245" s="18" t="s">
        <v>1762</v>
      </c>
      <c r="B245" s="114" t="s">
        <v>684</v>
      </c>
      <c r="C245" s="42" t="s">
        <v>3277</v>
      </c>
      <c r="D245" s="302">
        <v>2</v>
      </c>
      <c r="E245" s="28" t="s">
        <v>341</v>
      </c>
      <c r="F245" s="30" t="s">
        <v>3278</v>
      </c>
      <c r="G245" s="53"/>
      <c r="H245" s="29"/>
      <c r="I245" s="29"/>
      <c r="J245" s="29"/>
    </row>
    <row r="246" spans="1:10" ht="31.5" hidden="1" customHeight="1">
      <c r="A246" s="27" t="s">
        <v>688</v>
      </c>
      <c r="B246" s="161" t="s">
        <v>689</v>
      </c>
      <c r="C246" s="42"/>
      <c r="D246" s="302"/>
      <c r="E246" s="28"/>
      <c r="F246" s="30"/>
      <c r="G246" s="53"/>
      <c r="H246" s="99"/>
      <c r="I246" s="99"/>
    </row>
    <row r="247" spans="1:10" ht="40.35" customHeight="1">
      <c r="A247" s="135" t="s">
        <v>1766</v>
      </c>
      <c r="B247" s="916" t="s">
        <v>100</v>
      </c>
      <c r="C247" s="1090"/>
      <c r="D247" s="923"/>
      <c r="E247" s="923"/>
      <c r="F247" s="1090"/>
      <c r="G247" s="924"/>
      <c r="H247" s="29">
        <f>SUM(D248:D256)</f>
        <v>16</v>
      </c>
      <c r="I247" s="29">
        <f>COUNT(D248:D256)*2</f>
        <v>16</v>
      </c>
      <c r="J247" s="29">
        <f>H247*100/I247</f>
        <v>100</v>
      </c>
    </row>
    <row r="248" spans="1:10" ht="31.5" customHeight="1">
      <c r="A248" s="18" t="s">
        <v>691</v>
      </c>
      <c r="B248" s="51" t="s">
        <v>692</v>
      </c>
      <c r="C248" s="42" t="s">
        <v>3279</v>
      </c>
      <c r="D248" s="156">
        <v>2</v>
      </c>
      <c r="E248" s="23" t="s">
        <v>341</v>
      </c>
      <c r="F248" s="30" t="s">
        <v>3280</v>
      </c>
      <c r="G248" s="53"/>
      <c r="H248" s="29"/>
      <c r="I248" s="29"/>
      <c r="J248" s="29"/>
    </row>
    <row r="249" spans="1:10" ht="45" customHeight="1">
      <c r="A249" s="18" t="s">
        <v>1770</v>
      </c>
      <c r="B249" s="19" t="s">
        <v>696</v>
      </c>
      <c r="C249" s="42" t="s">
        <v>3281</v>
      </c>
      <c r="D249" s="53">
        <v>2</v>
      </c>
      <c r="E249" s="28" t="s">
        <v>341</v>
      </c>
      <c r="F249" s="42" t="s">
        <v>698</v>
      </c>
      <c r="G249" s="53"/>
      <c r="H249" s="29"/>
      <c r="I249" s="29"/>
      <c r="J249" s="29"/>
    </row>
    <row r="250" spans="1:10" ht="45" customHeight="1">
      <c r="A250" s="18"/>
      <c r="B250" s="19"/>
      <c r="C250" s="23" t="s">
        <v>699</v>
      </c>
      <c r="D250" s="53">
        <v>2</v>
      </c>
      <c r="E250" s="28" t="s">
        <v>341</v>
      </c>
      <c r="F250" s="23" t="s">
        <v>3282</v>
      </c>
      <c r="G250" s="53"/>
      <c r="H250" s="29"/>
      <c r="I250" s="29"/>
      <c r="J250" s="29"/>
    </row>
    <row r="251" spans="1:10" ht="31.5" customHeight="1">
      <c r="A251" s="18" t="s">
        <v>1773</v>
      </c>
      <c r="B251" s="19" t="s">
        <v>702</v>
      </c>
      <c r="C251" s="86" t="s">
        <v>703</v>
      </c>
      <c r="D251" s="53">
        <v>2</v>
      </c>
      <c r="E251" s="28" t="s">
        <v>341</v>
      </c>
      <c r="F251" s="30" t="s">
        <v>3283</v>
      </c>
      <c r="G251" s="53"/>
      <c r="H251" s="29"/>
      <c r="I251" s="29"/>
      <c r="J251" s="29"/>
    </row>
    <row r="252" spans="1:10" ht="31.5" customHeight="1">
      <c r="A252" s="18"/>
      <c r="B252" s="19"/>
      <c r="C252" s="42" t="s">
        <v>3284</v>
      </c>
      <c r="D252" s="53">
        <v>2</v>
      </c>
      <c r="E252" s="28" t="s">
        <v>341</v>
      </c>
      <c r="F252" s="42" t="s">
        <v>706</v>
      </c>
      <c r="G252" s="53"/>
      <c r="H252" s="29"/>
      <c r="I252" s="29"/>
      <c r="J252" s="29"/>
    </row>
    <row r="253" spans="1:10" ht="31.5" hidden="1" customHeight="1">
      <c r="A253" s="27" t="s">
        <v>707</v>
      </c>
      <c r="B253" s="19" t="s">
        <v>708</v>
      </c>
      <c r="C253" s="26"/>
      <c r="D253" s="26"/>
      <c r="E253" s="28"/>
      <c r="F253" s="26"/>
      <c r="G253" s="26"/>
      <c r="H253" s="99"/>
      <c r="I253" s="99"/>
    </row>
    <row r="254" spans="1:10" ht="108" customHeight="1">
      <c r="A254" s="18"/>
      <c r="B254" s="19"/>
      <c r="C254" s="30" t="s">
        <v>3285</v>
      </c>
      <c r="D254" s="53">
        <v>2</v>
      </c>
      <c r="E254" s="28"/>
      <c r="F254" s="30" t="s">
        <v>3286</v>
      </c>
      <c r="G254" s="26"/>
      <c r="H254" s="29"/>
      <c r="I254" s="29"/>
      <c r="J254" s="29"/>
    </row>
    <row r="255" spans="1:10" ht="31.5" customHeight="1">
      <c r="A255" s="18" t="s">
        <v>1778</v>
      </c>
      <c r="B255" s="19" t="s">
        <v>710</v>
      </c>
      <c r="C255" s="42" t="s">
        <v>3287</v>
      </c>
      <c r="D255" s="53">
        <v>2</v>
      </c>
      <c r="E255" s="28" t="s">
        <v>341</v>
      </c>
      <c r="F255" s="30" t="s">
        <v>3288</v>
      </c>
      <c r="G255" s="53"/>
      <c r="H255" s="29"/>
      <c r="I255" s="29"/>
      <c r="J255" s="29"/>
    </row>
    <row r="256" spans="1:10" ht="65.25" customHeight="1">
      <c r="A256" s="18" t="s">
        <v>712</v>
      </c>
      <c r="B256" s="19" t="s">
        <v>713</v>
      </c>
      <c r="C256" s="20" t="s">
        <v>714</v>
      </c>
      <c r="D256" s="21">
        <v>2</v>
      </c>
      <c r="E256" s="28" t="s">
        <v>341</v>
      </c>
      <c r="F256" s="23" t="s">
        <v>3289</v>
      </c>
      <c r="G256" s="53"/>
      <c r="H256" s="29"/>
      <c r="I256" s="29"/>
      <c r="J256" s="29"/>
    </row>
    <row r="257" spans="1:10" ht="40.35" customHeight="1">
      <c r="A257" s="135" t="s">
        <v>1782</v>
      </c>
      <c r="B257" s="916" t="s">
        <v>98</v>
      </c>
      <c r="C257" s="1090"/>
      <c r="D257" s="923"/>
      <c r="E257" s="923"/>
      <c r="F257" s="1090"/>
      <c r="G257" s="924"/>
      <c r="H257" s="29">
        <f>SUM(D258:D261)</f>
        <v>8</v>
      </c>
      <c r="I257" s="29">
        <f>COUNT(D258:D261)*2</f>
        <v>8</v>
      </c>
      <c r="J257" s="29">
        <f>H257*100/I257</f>
        <v>100</v>
      </c>
    </row>
    <row r="258" spans="1:10" ht="47.25" customHeight="1">
      <c r="A258" s="18" t="s">
        <v>1783</v>
      </c>
      <c r="B258" s="19" t="s">
        <v>716</v>
      </c>
      <c r="C258" s="23" t="s">
        <v>717</v>
      </c>
      <c r="D258" s="53">
        <v>2</v>
      </c>
      <c r="E258" s="28" t="s">
        <v>379</v>
      </c>
      <c r="F258" s="30" t="s">
        <v>3290</v>
      </c>
      <c r="G258" s="53"/>
      <c r="H258" s="29"/>
      <c r="I258" s="29"/>
      <c r="J258" s="29"/>
    </row>
    <row r="259" spans="1:10" ht="47.25" customHeight="1">
      <c r="A259" s="18" t="s">
        <v>1786</v>
      </c>
      <c r="B259" s="19" t="s">
        <v>719</v>
      </c>
      <c r="C259" s="42" t="s">
        <v>3291</v>
      </c>
      <c r="D259" s="53">
        <v>2</v>
      </c>
      <c r="E259" s="28" t="s">
        <v>379</v>
      </c>
      <c r="F259" s="30" t="s">
        <v>3292</v>
      </c>
      <c r="G259" s="53"/>
      <c r="H259" s="29"/>
      <c r="I259" s="29"/>
      <c r="J259" s="29"/>
    </row>
    <row r="260" spans="1:10" ht="47.25" customHeight="1">
      <c r="A260" s="18"/>
      <c r="B260" s="19"/>
      <c r="C260" s="23" t="s">
        <v>3293</v>
      </c>
      <c r="D260" s="53">
        <v>2</v>
      </c>
      <c r="E260" s="28" t="s">
        <v>379</v>
      </c>
      <c r="F260" s="30" t="s">
        <v>3294</v>
      </c>
      <c r="G260" s="53"/>
      <c r="H260" s="29"/>
      <c r="I260" s="29"/>
      <c r="J260" s="29"/>
    </row>
    <row r="261" spans="1:10" ht="45" customHeight="1">
      <c r="A261" s="18" t="s">
        <v>2483</v>
      </c>
      <c r="B261" s="55" t="s">
        <v>724</v>
      </c>
      <c r="C261" s="23" t="s">
        <v>3295</v>
      </c>
      <c r="D261" s="53">
        <v>2</v>
      </c>
      <c r="E261" s="28" t="s">
        <v>341</v>
      </c>
      <c r="F261" s="123" t="s">
        <v>3296</v>
      </c>
      <c r="G261" s="53"/>
      <c r="H261" s="29"/>
      <c r="I261" s="29"/>
      <c r="J261" s="29"/>
    </row>
    <row r="262" spans="1:10" ht="40.35" hidden="1" customHeight="1">
      <c r="A262" s="162" t="s">
        <v>97</v>
      </c>
      <c r="B262" s="989" t="s">
        <v>96</v>
      </c>
      <c r="C262" s="997"/>
      <c r="D262" s="997"/>
      <c r="E262" s="997"/>
      <c r="F262" s="997"/>
      <c r="G262" s="998"/>
      <c r="H262" s="99">
        <f>SUM(D263:D265)</f>
        <v>0</v>
      </c>
      <c r="I262" s="99">
        <f>COUNT(D263:D265)*2</f>
        <v>0</v>
      </c>
    </row>
    <row r="263" spans="1:10" ht="47.25" hidden="1" customHeight="1">
      <c r="A263" s="68" t="s">
        <v>726</v>
      </c>
      <c r="B263" s="114" t="s">
        <v>727</v>
      </c>
      <c r="C263" s="26"/>
      <c r="D263" s="26"/>
      <c r="E263" s="28"/>
      <c r="F263" s="26"/>
      <c r="G263" s="26"/>
      <c r="H263" s="99"/>
      <c r="I263" s="99"/>
    </row>
    <row r="264" spans="1:10" ht="47.25" hidden="1" customHeight="1">
      <c r="A264" s="68" t="s">
        <v>728</v>
      </c>
      <c r="B264" s="114" t="s">
        <v>729</v>
      </c>
      <c r="C264" s="26"/>
      <c r="D264" s="26"/>
      <c r="E264" s="28"/>
      <c r="F264" s="26"/>
      <c r="G264" s="26"/>
      <c r="H264" s="99"/>
      <c r="I264" s="99"/>
    </row>
    <row r="265" spans="1:10" ht="60" hidden="1" customHeight="1">
      <c r="A265" s="68" t="s">
        <v>730</v>
      </c>
      <c r="B265" s="23" t="s">
        <v>731</v>
      </c>
      <c r="C265" s="7"/>
      <c r="D265" s="26"/>
      <c r="E265" s="28"/>
      <c r="F265" s="26"/>
      <c r="G265" s="26"/>
      <c r="H265" s="99"/>
      <c r="I265" s="99"/>
    </row>
    <row r="266" spans="1:10" ht="40.35" customHeight="1">
      <c r="A266" s="135" t="s">
        <v>1789</v>
      </c>
      <c r="B266" s="989" t="s">
        <v>94</v>
      </c>
      <c r="C266" s="1087"/>
      <c r="D266" s="997"/>
      <c r="E266" s="997"/>
      <c r="F266" s="1087"/>
      <c r="G266" s="998"/>
      <c r="H266" s="29">
        <f>SUM(D267:D270)</f>
        <v>8</v>
      </c>
      <c r="I266" s="29">
        <f>COUNT(D267:D270)*2</f>
        <v>8</v>
      </c>
      <c r="J266" s="29">
        <f>H266*100/I266</f>
        <v>100</v>
      </c>
    </row>
    <row r="267" spans="1:10" ht="45.75" customHeight="1">
      <c r="A267" s="18" t="s">
        <v>1790</v>
      </c>
      <c r="B267" s="114" t="s">
        <v>733</v>
      </c>
      <c r="C267" s="42" t="s">
        <v>3297</v>
      </c>
      <c r="D267" s="220">
        <v>2</v>
      </c>
      <c r="E267" s="28" t="s">
        <v>377</v>
      </c>
      <c r="F267" s="30" t="s">
        <v>3298</v>
      </c>
      <c r="G267" s="53"/>
      <c r="H267" s="29"/>
      <c r="I267" s="29"/>
      <c r="J267" s="29"/>
    </row>
    <row r="268" spans="1:10" ht="30.75" customHeight="1">
      <c r="A268" s="18"/>
      <c r="B268" s="114"/>
      <c r="C268" s="30" t="s">
        <v>3299</v>
      </c>
      <c r="D268" s="220">
        <v>2</v>
      </c>
      <c r="E268" s="28" t="s">
        <v>377</v>
      </c>
      <c r="F268" s="30" t="s">
        <v>3300</v>
      </c>
      <c r="G268" s="53"/>
      <c r="H268" s="29"/>
      <c r="I268" s="29"/>
      <c r="J268" s="29"/>
    </row>
    <row r="269" spans="1:10" ht="47.25" customHeight="1">
      <c r="A269" s="18" t="s">
        <v>1793</v>
      </c>
      <c r="B269" s="114" t="s">
        <v>736</v>
      </c>
      <c r="C269" s="30" t="s">
        <v>3301</v>
      </c>
      <c r="D269" s="220">
        <v>2</v>
      </c>
      <c r="E269" s="28" t="s">
        <v>377</v>
      </c>
      <c r="F269" s="30" t="s">
        <v>3302</v>
      </c>
      <c r="G269" s="53"/>
      <c r="H269" s="29"/>
      <c r="I269" s="29"/>
      <c r="J269" s="29"/>
    </row>
    <row r="270" spans="1:10" ht="75.75" customHeight="1">
      <c r="A270" s="18" t="s">
        <v>738</v>
      </c>
      <c r="B270" s="23" t="s">
        <v>739</v>
      </c>
      <c r="C270" s="42" t="s">
        <v>740</v>
      </c>
      <c r="D270" s="220">
        <v>2</v>
      </c>
      <c r="E270" s="28" t="s">
        <v>540</v>
      </c>
      <c r="F270" s="156" t="s">
        <v>3303</v>
      </c>
      <c r="G270" s="53"/>
      <c r="H270" s="29"/>
      <c r="I270" s="29"/>
      <c r="J270" s="29"/>
    </row>
    <row r="271" spans="1:10" ht="40.35" hidden="1" customHeight="1">
      <c r="A271" s="162" t="s">
        <v>93</v>
      </c>
      <c r="B271" s="989" t="s">
        <v>92</v>
      </c>
      <c r="C271" s="997"/>
      <c r="D271" s="997"/>
      <c r="E271" s="997"/>
      <c r="F271" s="997"/>
      <c r="G271" s="998"/>
      <c r="H271" s="99">
        <f>SUM(D272:D273)</f>
        <v>0</v>
      </c>
      <c r="I271" s="99">
        <f>COUNT(D272:D273)*2</f>
        <v>0</v>
      </c>
    </row>
    <row r="272" spans="1:10" ht="47.25" hidden="1" customHeight="1">
      <c r="A272" s="27" t="s">
        <v>741</v>
      </c>
      <c r="B272" s="114" t="s">
        <v>742</v>
      </c>
      <c r="C272" s="26"/>
      <c r="D272" s="26"/>
      <c r="E272" s="28"/>
      <c r="F272" s="26"/>
      <c r="G272" s="26"/>
      <c r="H272" s="99"/>
      <c r="I272" s="99"/>
    </row>
    <row r="273" spans="1:10" ht="47.25" hidden="1" customHeight="1">
      <c r="A273" s="27" t="s">
        <v>743</v>
      </c>
      <c r="B273" s="19" t="s">
        <v>744</v>
      </c>
      <c r="C273" s="26"/>
      <c r="D273" s="26"/>
      <c r="E273" s="28"/>
      <c r="F273" s="26"/>
      <c r="G273" s="26"/>
      <c r="H273" s="99"/>
      <c r="I273" s="99"/>
    </row>
    <row r="274" spans="1:10" ht="40.35" hidden="1" customHeight="1">
      <c r="A274" s="163" t="s">
        <v>91</v>
      </c>
      <c r="B274" s="989" t="s">
        <v>90</v>
      </c>
      <c r="C274" s="997"/>
      <c r="D274" s="997"/>
      <c r="E274" s="997"/>
      <c r="F274" s="997"/>
      <c r="G274" s="998"/>
      <c r="H274" s="99">
        <f>SUM(D275:D276)</f>
        <v>0</v>
      </c>
      <c r="I274" s="99">
        <f>COUNT(D275:D276)*2</f>
        <v>0</v>
      </c>
    </row>
    <row r="275" spans="1:10" ht="31.5" hidden="1" customHeight="1">
      <c r="A275" s="27" t="s">
        <v>745</v>
      </c>
      <c r="B275" s="114" t="s">
        <v>746</v>
      </c>
      <c r="C275" s="26"/>
      <c r="D275" s="26"/>
      <c r="E275" s="28"/>
      <c r="F275" s="26"/>
      <c r="G275" s="26"/>
      <c r="H275" s="99"/>
      <c r="I275" s="99"/>
    </row>
    <row r="276" spans="1:10" ht="47.25" hidden="1" customHeight="1">
      <c r="A276" s="27" t="s">
        <v>747</v>
      </c>
      <c r="B276" s="114" t="s">
        <v>748</v>
      </c>
      <c r="C276" s="26"/>
      <c r="D276" s="26"/>
      <c r="E276" s="28"/>
      <c r="F276" s="26"/>
      <c r="G276" s="26"/>
      <c r="H276" s="99"/>
      <c r="I276" s="99"/>
    </row>
    <row r="277" spans="1:10" ht="40.35" hidden="1" customHeight="1">
      <c r="A277" s="162" t="s">
        <v>1796</v>
      </c>
      <c r="B277" s="989" t="s">
        <v>88</v>
      </c>
      <c r="C277" s="997"/>
      <c r="D277" s="997"/>
      <c r="E277" s="997"/>
      <c r="F277" s="997"/>
      <c r="G277" s="998"/>
      <c r="H277" s="99">
        <f>SUM(D278:D280)</f>
        <v>0</v>
      </c>
      <c r="I277" s="99">
        <f>COUNT(D278:D280)*2</f>
        <v>0</v>
      </c>
    </row>
    <row r="278" spans="1:10" ht="47.25" hidden="1" customHeight="1">
      <c r="A278" s="27" t="s">
        <v>1798</v>
      </c>
      <c r="B278" s="114" t="s">
        <v>750</v>
      </c>
      <c r="C278" s="26"/>
      <c r="D278" s="26"/>
      <c r="E278" s="28"/>
      <c r="F278" s="26"/>
      <c r="G278" s="26"/>
      <c r="H278" s="99"/>
      <c r="I278" s="99"/>
    </row>
    <row r="279" spans="1:10" ht="47.25" hidden="1" customHeight="1">
      <c r="A279" s="27" t="s">
        <v>752</v>
      </c>
      <c r="B279" s="114" t="s">
        <v>753</v>
      </c>
      <c r="C279" s="26"/>
      <c r="D279" s="26"/>
      <c r="E279" s="28"/>
      <c r="F279" s="26"/>
      <c r="G279" s="26"/>
      <c r="H279" s="99"/>
      <c r="I279" s="99"/>
    </row>
    <row r="280" spans="1:10" ht="47.25" hidden="1" customHeight="1">
      <c r="A280" s="27" t="s">
        <v>1800</v>
      </c>
      <c r="B280" s="160" t="s">
        <v>755</v>
      </c>
      <c r="C280" s="26"/>
      <c r="D280" s="26"/>
      <c r="E280" s="28"/>
      <c r="F280" s="26"/>
      <c r="G280" s="26"/>
      <c r="H280" s="99"/>
      <c r="I280" s="99"/>
    </row>
    <row r="281" spans="1:10" ht="40.35" customHeight="1">
      <c r="A281" s="135" t="s">
        <v>1801</v>
      </c>
      <c r="B281" s="989" t="s">
        <v>86</v>
      </c>
      <c r="C281" s="1087"/>
      <c r="D281" s="997"/>
      <c r="E281" s="997"/>
      <c r="F281" s="1087"/>
      <c r="G281" s="998"/>
      <c r="H281" s="29">
        <f>SUM(D282:D284)</f>
        <v>2</v>
      </c>
      <c r="I281" s="29">
        <f>COUNT(D282:D284)*2</f>
        <v>2</v>
      </c>
      <c r="J281" s="29">
        <f>H281*100/I281</f>
        <v>100</v>
      </c>
    </row>
    <row r="282" spans="1:10" ht="57" hidden="1" customHeight="1">
      <c r="A282" s="27" t="s">
        <v>757</v>
      </c>
      <c r="B282" s="74" t="s">
        <v>758</v>
      </c>
      <c r="C282" s="74"/>
      <c r="D282" s="74"/>
      <c r="E282" s="74"/>
      <c r="F282" s="74"/>
      <c r="G282" s="74"/>
      <c r="H282" s="99"/>
      <c r="I282" s="99"/>
    </row>
    <row r="283" spans="1:10" ht="63" hidden="1" customHeight="1">
      <c r="A283" s="27" t="s">
        <v>760</v>
      </c>
      <c r="B283" s="74" t="s">
        <v>761</v>
      </c>
      <c r="C283" s="74"/>
      <c r="D283" s="74"/>
      <c r="E283" s="74"/>
      <c r="F283" s="74"/>
      <c r="G283" s="74"/>
      <c r="H283" s="99"/>
      <c r="I283" s="99"/>
    </row>
    <row r="284" spans="1:10" ht="63" customHeight="1">
      <c r="A284" s="18" t="s">
        <v>1808</v>
      </c>
      <c r="B284" s="114" t="s">
        <v>766</v>
      </c>
      <c r="C284" s="42" t="s">
        <v>767</v>
      </c>
      <c r="D284" s="53">
        <v>2</v>
      </c>
      <c r="E284" s="28" t="s">
        <v>341</v>
      </c>
      <c r="F284" s="42" t="s">
        <v>3304</v>
      </c>
      <c r="G284" s="53"/>
      <c r="H284" s="29"/>
      <c r="I284" s="29"/>
      <c r="J284" s="29"/>
    </row>
    <row r="285" spans="1:10" ht="63" hidden="1" customHeight="1">
      <c r="A285" s="162" t="s">
        <v>85</v>
      </c>
      <c r="B285" s="989" t="s">
        <v>84</v>
      </c>
      <c r="C285" s="997"/>
      <c r="D285" s="997"/>
      <c r="E285" s="997"/>
      <c r="F285" s="997"/>
      <c r="G285" s="998"/>
      <c r="H285" s="99">
        <f>SUM(D286:D287)</f>
        <v>0</v>
      </c>
      <c r="I285" s="99">
        <f>COUNT(D286:D287)</f>
        <v>0</v>
      </c>
    </row>
    <row r="286" spans="1:10" ht="63" hidden="1" customHeight="1">
      <c r="A286" s="27" t="s">
        <v>768</v>
      </c>
      <c r="B286" s="236" t="s">
        <v>769</v>
      </c>
      <c r="C286" s="50"/>
      <c r="D286" s="53"/>
      <c r="E286" s="28"/>
      <c r="F286" s="30"/>
      <c r="G286" s="53"/>
      <c r="H286" s="99"/>
      <c r="I286" s="99"/>
    </row>
    <row r="287" spans="1:10" ht="30" hidden="1" customHeight="1">
      <c r="A287" s="27" t="s">
        <v>772</v>
      </c>
      <c r="B287" s="236" t="s">
        <v>773</v>
      </c>
      <c r="C287" s="26"/>
      <c r="D287" s="26"/>
      <c r="E287" s="28"/>
      <c r="F287" s="26"/>
      <c r="G287" s="26"/>
      <c r="H287" s="99"/>
      <c r="I287" s="99"/>
    </row>
    <row r="288" spans="1:10" ht="18.75" customHeight="1">
      <c r="A288" s="98"/>
      <c r="B288" s="1072" t="s">
        <v>774</v>
      </c>
      <c r="C288" s="1146"/>
      <c r="D288" s="1074"/>
      <c r="E288" s="1074"/>
      <c r="F288" s="1146"/>
      <c r="G288" s="1074"/>
      <c r="H288" s="29">
        <f>H294+H297+H302+H308+H311+H315+H324+H342+H348+H352+H365+H378+H400+H412+H432+H289+H334+H338+H405+H439+H450+H457+H463</f>
        <v>168</v>
      </c>
      <c r="I288" s="29">
        <f>I294+I297+I302+I308+I311+I315+I324+I342+I348+I352+I365+I378+I400+I412+I432+I289+I334+I338+I405+I439+I450+I457+I463</f>
        <v>168</v>
      </c>
      <c r="J288" s="29">
        <f>H288*100/I288</f>
        <v>100</v>
      </c>
    </row>
    <row r="289" spans="1:10" ht="40.35" hidden="1" customHeight="1">
      <c r="A289" s="162" t="s">
        <v>1810</v>
      </c>
      <c r="B289" s="989" t="s">
        <v>82</v>
      </c>
      <c r="C289" s="997"/>
      <c r="D289" s="997"/>
      <c r="E289" s="997"/>
      <c r="F289" s="997"/>
      <c r="G289" s="998"/>
      <c r="H289" s="99">
        <f>SUM(D290:D293)</f>
        <v>0</v>
      </c>
      <c r="I289" s="99">
        <f>COUNT(D290:D293)*2</f>
        <v>0</v>
      </c>
    </row>
    <row r="290" spans="1:10" ht="31.5" hidden="1" customHeight="1">
      <c r="A290" s="27" t="s">
        <v>1811</v>
      </c>
      <c r="B290" s="19" t="s">
        <v>776</v>
      </c>
      <c r="C290" s="30"/>
      <c r="D290" s="26"/>
      <c r="E290" s="28"/>
      <c r="F290" s="26"/>
      <c r="G290" s="26"/>
      <c r="H290" s="99"/>
      <c r="I290" s="99"/>
    </row>
    <row r="291" spans="1:10" ht="63" hidden="1" customHeight="1">
      <c r="A291" s="27" t="s">
        <v>780</v>
      </c>
      <c r="B291" s="19" t="s">
        <v>781</v>
      </c>
      <c r="C291" s="114"/>
      <c r="D291" s="26"/>
      <c r="E291" s="28"/>
      <c r="F291" s="26"/>
      <c r="G291" s="26"/>
      <c r="H291" s="99"/>
      <c r="I291" s="99"/>
    </row>
    <row r="292" spans="1:10" ht="31.5" hidden="1" customHeight="1">
      <c r="A292" s="27" t="s">
        <v>1814</v>
      </c>
      <c r="B292" s="19" t="s">
        <v>783</v>
      </c>
      <c r="C292" s="26"/>
      <c r="D292" s="26"/>
      <c r="E292" s="28"/>
      <c r="F292" s="26"/>
      <c r="G292" s="26"/>
      <c r="H292" s="99"/>
      <c r="I292" s="99"/>
    </row>
    <row r="293" spans="1:10" ht="47.25" hidden="1" customHeight="1">
      <c r="A293" s="27" t="s">
        <v>1819</v>
      </c>
      <c r="B293" s="19" t="s">
        <v>795</v>
      </c>
      <c r="C293" s="26"/>
      <c r="D293" s="26"/>
      <c r="E293" s="28"/>
      <c r="F293" s="26"/>
      <c r="G293" s="26"/>
      <c r="H293" s="99"/>
      <c r="I293" s="99"/>
    </row>
    <row r="294" spans="1:10" ht="40.35" customHeight="1">
      <c r="A294" s="135" t="s">
        <v>1822</v>
      </c>
      <c r="B294" s="989" t="s">
        <v>80</v>
      </c>
      <c r="C294" s="1087"/>
      <c r="D294" s="997"/>
      <c r="E294" s="997"/>
      <c r="F294" s="1087"/>
      <c r="G294" s="998"/>
      <c r="H294" s="29">
        <f>SUM(D295:D296)</f>
        <v>2</v>
      </c>
      <c r="I294" s="29">
        <f>COUNT(D295:D296)*2</f>
        <v>2</v>
      </c>
      <c r="J294" s="29">
        <f>H294*100/I294</f>
        <v>100</v>
      </c>
    </row>
    <row r="295" spans="1:10" ht="45" customHeight="1">
      <c r="A295" s="18" t="s">
        <v>1823</v>
      </c>
      <c r="B295" s="114" t="s">
        <v>798</v>
      </c>
      <c r="C295" s="42" t="s">
        <v>3305</v>
      </c>
      <c r="D295" s="337">
        <v>2</v>
      </c>
      <c r="E295" s="25" t="s">
        <v>653</v>
      </c>
      <c r="F295" s="140" t="s">
        <v>3306</v>
      </c>
      <c r="G295" s="53"/>
      <c r="H295" s="29"/>
      <c r="I295" s="29"/>
      <c r="J295" s="29"/>
    </row>
    <row r="296" spans="1:10" ht="31.5" hidden="1" customHeight="1">
      <c r="A296" s="27" t="s">
        <v>1833</v>
      </c>
      <c r="B296" s="114" t="s">
        <v>804</v>
      </c>
      <c r="C296" s="26"/>
      <c r="D296" s="26"/>
      <c r="E296" s="28"/>
      <c r="F296" s="26"/>
      <c r="G296" s="26"/>
      <c r="H296" s="99"/>
      <c r="I296" s="99"/>
    </row>
    <row r="297" spans="1:10" ht="40.35" customHeight="1">
      <c r="A297" s="135" t="s">
        <v>1836</v>
      </c>
      <c r="B297" s="989" t="s">
        <v>78</v>
      </c>
      <c r="C297" s="1087"/>
      <c r="D297" s="997"/>
      <c r="E297" s="997"/>
      <c r="F297" s="1087"/>
      <c r="G297" s="998"/>
      <c r="H297" s="29">
        <f>SUM(D298:D301)</f>
        <v>2</v>
      </c>
      <c r="I297" s="29">
        <f>COUNT(D298:D301)*2</f>
        <v>2</v>
      </c>
      <c r="J297" s="29">
        <f>H297*100/I297</f>
        <v>100</v>
      </c>
    </row>
    <row r="298" spans="1:10" ht="78" customHeight="1">
      <c r="A298" s="18" t="s">
        <v>1838</v>
      </c>
      <c r="B298" s="114" t="s">
        <v>807</v>
      </c>
      <c r="C298" s="42" t="s">
        <v>3307</v>
      </c>
      <c r="D298" s="53">
        <v>2</v>
      </c>
      <c r="E298" s="25" t="s">
        <v>540</v>
      </c>
      <c r="F298" s="30" t="s">
        <v>3308</v>
      </c>
      <c r="G298" s="53"/>
      <c r="H298" s="29"/>
      <c r="I298" s="29"/>
      <c r="J298" s="29"/>
    </row>
    <row r="299" spans="1:10" ht="63" hidden="1" customHeight="1">
      <c r="A299" s="27" t="s">
        <v>1844</v>
      </c>
      <c r="B299" s="30" t="s">
        <v>812</v>
      </c>
      <c r="C299" s="114"/>
      <c r="D299" s="26"/>
      <c r="E299" s="28"/>
      <c r="F299" s="26"/>
      <c r="G299" s="26"/>
      <c r="H299" s="99"/>
      <c r="I299" s="99"/>
    </row>
    <row r="300" spans="1:10" ht="47.25" hidden="1" customHeight="1">
      <c r="A300" s="170"/>
      <c r="B300" s="114"/>
      <c r="C300" s="224"/>
      <c r="D300" s="26"/>
      <c r="E300" s="28"/>
      <c r="F300" s="26"/>
      <c r="G300" s="26"/>
      <c r="H300" s="99"/>
      <c r="I300" s="99"/>
    </row>
    <row r="301" spans="1:10" ht="47.25" hidden="1" customHeight="1">
      <c r="A301" s="27" t="s">
        <v>825</v>
      </c>
      <c r="B301" s="114" t="s">
        <v>826</v>
      </c>
      <c r="C301" s="26"/>
      <c r="D301" s="26"/>
      <c r="E301" s="28"/>
      <c r="F301" s="26"/>
      <c r="G301" s="26"/>
      <c r="H301" s="99"/>
      <c r="I301" s="99"/>
    </row>
    <row r="302" spans="1:10" ht="40.35" customHeight="1">
      <c r="A302" s="135" t="s">
        <v>1863</v>
      </c>
      <c r="B302" s="989" t="s">
        <v>76</v>
      </c>
      <c r="C302" s="1087"/>
      <c r="D302" s="997"/>
      <c r="E302" s="997"/>
      <c r="F302" s="1087"/>
      <c r="G302" s="998"/>
      <c r="H302" s="29">
        <f>SUM(D303:D307)</f>
        <v>6</v>
      </c>
      <c r="I302" s="29">
        <f>COUNT(D303:D307)*2</f>
        <v>6</v>
      </c>
      <c r="J302" s="29">
        <f>H302*100/I302</f>
        <v>100</v>
      </c>
    </row>
    <row r="303" spans="1:10" ht="45.75" customHeight="1">
      <c r="A303" s="18" t="s">
        <v>1864</v>
      </c>
      <c r="B303" s="19" t="s">
        <v>828</v>
      </c>
      <c r="C303" s="23" t="s">
        <v>829</v>
      </c>
      <c r="D303" s="21">
        <v>2</v>
      </c>
      <c r="E303" s="28" t="s">
        <v>379</v>
      </c>
      <c r="F303" s="23" t="s">
        <v>3309</v>
      </c>
      <c r="G303" s="53"/>
      <c r="H303" s="29"/>
      <c r="I303" s="29"/>
      <c r="J303" s="29"/>
    </row>
    <row r="304" spans="1:10" ht="45.75" hidden="1" customHeight="1">
      <c r="A304" s="27" t="s">
        <v>1866</v>
      </c>
      <c r="B304" s="23" t="s">
        <v>832</v>
      </c>
      <c r="C304" s="23"/>
      <c r="D304" s="21"/>
      <c r="E304" s="28"/>
      <c r="F304" s="23"/>
      <c r="G304" s="53"/>
    </row>
    <row r="305" spans="1:10" ht="47.25" customHeight="1">
      <c r="A305" s="18" t="s">
        <v>1868</v>
      </c>
      <c r="B305" s="19" t="s">
        <v>838</v>
      </c>
      <c r="C305" s="23" t="s">
        <v>839</v>
      </c>
      <c r="D305" s="21">
        <v>2</v>
      </c>
      <c r="E305" s="28" t="s">
        <v>540</v>
      </c>
      <c r="F305" s="23" t="s">
        <v>3310</v>
      </c>
      <c r="G305" s="53"/>
      <c r="H305" s="29"/>
      <c r="I305" s="29"/>
      <c r="J305" s="29"/>
    </row>
    <row r="306" spans="1:10" ht="15.75" hidden="1" customHeight="1">
      <c r="A306" s="27" t="s">
        <v>1870</v>
      </c>
      <c r="B306" s="19" t="s">
        <v>843</v>
      </c>
      <c r="C306" s="26"/>
      <c r="D306" s="26"/>
      <c r="E306" s="28"/>
      <c r="F306" s="26"/>
      <c r="G306" s="26"/>
      <c r="H306" s="99"/>
      <c r="I306" s="99"/>
    </row>
    <row r="307" spans="1:10" ht="39.950000000000003" customHeight="1">
      <c r="A307" s="18" t="s">
        <v>1871</v>
      </c>
      <c r="B307" s="19" t="s">
        <v>847</v>
      </c>
      <c r="C307" s="19" t="s">
        <v>848</v>
      </c>
      <c r="D307" s="21">
        <v>2</v>
      </c>
      <c r="E307" s="28" t="s">
        <v>653</v>
      </c>
      <c r="F307" s="23" t="s">
        <v>852</v>
      </c>
      <c r="G307" s="53"/>
      <c r="H307" s="29"/>
      <c r="I307" s="29"/>
      <c r="J307" s="29"/>
    </row>
    <row r="308" spans="1:10" ht="40.35" customHeight="1">
      <c r="A308" s="135" t="s">
        <v>1873</v>
      </c>
      <c r="B308" s="989" t="s">
        <v>74</v>
      </c>
      <c r="C308" s="1253"/>
      <c r="D308" s="997"/>
      <c r="E308" s="997"/>
      <c r="F308" s="1087"/>
      <c r="G308" s="998"/>
      <c r="H308" s="29">
        <f>SUM(D309:D310)</f>
        <v>4</v>
      </c>
      <c r="I308" s="29">
        <f>COUNT(D309:D310)*2</f>
        <v>4</v>
      </c>
      <c r="J308" s="29">
        <f>H308*100/I308</f>
        <v>100</v>
      </c>
    </row>
    <row r="309" spans="1:10" ht="56.1" customHeight="1">
      <c r="A309" s="18" t="s">
        <v>1875</v>
      </c>
      <c r="B309" s="23" t="s">
        <v>854</v>
      </c>
      <c r="C309" s="150" t="s">
        <v>855</v>
      </c>
      <c r="D309" s="53">
        <v>2</v>
      </c>
      <c r="E309" s="28" t="s">
        <v>379</v>
      </c>
      <c r="F309" s="30" t="s">
        <v>3311</v>
      </c>
      <c r="G309" s="53"/>
      <c r="H309" s="29"/>
      <c r="I309" s="29"/>
      <c r="J309" s="29"/>
    </row>
    <row r="310" spans="1:10" ht="30" customHeight="1">
      <c r="A310" s="18" t="s">
        <v>1877</v>
      </c>
      <c r="B310" s="23" t="s">
        <v>858</v>
      </c>
      <c r="C310" s="23" t="s">
        <v>2737</v>
      </c>
      <c r="D310" s="53">
        <v>2</v>
      </c>
      <c r="E310" s="28" t="s">
        <v>379</v>
      </c>
      <c r="F310" s="42" t="s">
        <v>3312</v>
      </c>
      <c r="G310" s="53"/>
      <c r="H310" s="29"/>
      <c r="I310" s="29"/>
      <c r="J310" s="29"/>
    </row>
    <row r="311" spans="1:10" ht="40.35" customHeight="1">
      <c r="A311" s="135" t="s">
        <v>1880</v>
      </c>
      <c r="B311" s="989" t="s">
        <v>72</v>
      </c>
      <c r="C311" s="1087"/>
      <c r="D311" s="997"/>
      <c r="E311" s="997"/>
      <c r="F311" s="1087"/>
      <c r="G311" s="998"/>
      <c r="H311" s="29">
        <f>SUM(D312:D314)</f>
        <v>6</v>
      </c>
      <c r="I311" s="29">
        <f>COUNT(D312:D314)*2</f>
        <v>6</v>
      </c>
      <c r="J311" s="29">
        <f>H311*100/I311</f>
        <v>100</v>
      </c>
    </row>
    <row r="312" spans="1:10" ht="30" customHeight="1">
      <c r="A312" s="18" t="s">
        <v>1882</v>
      </c>
      <c r="B312" s="30" t="s">
        <v>861</v>
      </c>
      <c r="C312" s="42" t="s">
        <v>3313</v>
      </c>
      <c r="D312" s="53">
        <v>2</v>
      </c>
      <c r="E312" s="28" t="s">
        <v>648</v>
      </c>
      <c r="F312" s="30" t="s">
        <v>3314</v>
      </c>
      <c r="G312" s="53"/>
      <c r="H312" s="29"/>
      <c r="I312" s="29"/>
      <c r="J312" s="29"/>
    </row>
    <row r="313" spans="1:10" ht="30" customHeight="1">
      <c r="A313" s="18" t="s">
        <v>1886</v>
      </c>
      <c r="B313" s="30" t="s">
        <v>864</v>
      </c>
      <c r="C313" s="23" t="s">
        <v>866</v>
      </c>
      <c r="D313" s="53">
        <v>2</v>
      </c>
      <c r="E313" s="28" t="s">
        <v>540</v>
      </c>
      <c r="F313" s="30" t="s">
        <v>3315</v>
      </c>
      <c r="G313" s="53"/>
      <c r="H313" s="29"/>
      <c r="I313" s="29"/>
      <c r="J313" s="29"/>
    </row>
    <row r="314" spans="1:10" ht="30" customHeight="1">
      <c r="A314" s="18"/>
      <c r="B314" s="30"/>
      <c r="C314" s="23" t="s">
        <v>3316</v>
      </c>
      <c r="D314" s="53">
        <v>2</v>
      </c>
      <c r="E314" s="28" t="s">
        <v>648</v>
      </c>
      <c r="F314" s="30" t="s">
        <v>3315</v>
      </c>
      <c r="G314" s="53"/>
      <c r="H314" s="29"/>
      <c r="I314" s="29"/>
      <c r="J314" s="29"/>
    </row>
    <row r="315" spans="1:10" ht="40.35" customHeight="1">
      <c r="A315" s="135" t="s">
        <v>1890</v>
      </c>
      <c r="B315" s="989" t="s">
        <v>70</v>
      </c>
      <c r="C315" s="1087"/>
      <c r="D315" s="997"/>
      <c r="E315" s="997"/>
      <c r="F315" s="1087"/>
      <c r="G315" s="998"/>
      <c r="H315" s="29">
        <f>SUM(D316:D323)</f>
        <v>14</v>
      </c>
      <c r="I315" s="29">
        <f>COUNT(D316:D323)*2</f>
        <v>14</v>
      </c>
      <c r="J315" s="29">
        <f>H315*100/I315</f>
        <v>100</v>
      </c>
    </row>
    <row r="316" spans="1:10" ht="60" customHeight="1">
      <c r="A316" s="18" t="s">
        <v>1892</v>
      </c>
      <c r="B316" s="19" t="s">
        <v>2995</v>
      </c>
      <c r="C316" s="23" t="s">
        <v>871</v>
      </c>
      <c r="D316" s="53">
        <v>2</v>
      </c>
      <c r="E316" s="147" t="s">
        <v>271</v>
      </c>
      <c r="F316" s="23" t="s">
        <v>2996</v>
      </c>
      <c r="G316" s="53"/>
      <c r="H316" s="29"/>
      <c r="I316" s="29"/>
      <c r="J316" s="29"/>
    </row>
    <row r="317" spans="1:10" ht="110.1" customHeight="1">
      <c r="A317" s="18"/>
      <c r="B317" s="19"/>
      <c r="C317" s="23" t="s">
        <v>1895</v>
      </c>
      <c r="D317" s="118">
        <v>2</v>
      </c>
      <c r="E317" s="23" t="s">
        <v>540</v>
      </c>
      <c r="F317" s="23" t="s">
        <v>1896</v>
      </c>
      <c r="G317" s="53"/>
      <c r="H317" s="29"/>
      <c r="I317" s="29"/>
      <c r="J317" s="29"/>
    </row>
    <row r="318" spans="1:10" ht="63" customHeight="1">
      <c r="A318" s="18" t="s">
        <v>1897</v>
      </c>
      <c r="B318" s="19" t="s">
        <v>878</v>
      </c>
      <c r="C318" s="19" t="s">
        <v>879</v>
      </c>
      <c r="D318" s="53">
        <v>2</v>
      </c>
      <c r="E318" s="147" t="s">
        <v>648</v>
      </c>
      <c r="F318" s="30" t="s">
        <v>3317</v>
      </c>
      <c r="G318" s="53"/>
      <c r="H318" s="29"/>
      <c r="I318" s="29"/>
      <c r="J318" s="29"/>
    </row>
    <row r="319" spans="1:10" ht="45" customHeight="1">
      <c r="A319" s="18"/>
      <c r="B319" s="19"/>
      <c r="C319" s="23" t="s">
        <v>880</v>
      </c>
      <c r="D319" s="53">
        <v>2</v>
      </c>
      <c r="E319" s="147" t="s">
        <v>653</v>
      </c>
      <c r="F319" s="30" t="s">
        <v>3318</v>
      </c>
      <c r="G319" s="53"/>
      <c r="H319" s="29"/>
      <c r="I319" s="29"/>
      <c r="J319" s="29"/>
    </row>
    <row r="320" spans="1:10" ht="75" customHeight="1">
      <c r="A320" s="18" t="s">
        <v>1899</v>
      </c>
      <c r="B320" s="19" t="s">
        <v>882</v>
      </c>
      <c r="C320" s="254" t="s">
        <v>883</v>
      </c>
      <c r="D320" s="21">
        <v>2</v>
      </c>
      <c r="E320" s="28" t="s">
        <v>379</v>
      </c>
      <c r="F320" s="23" t="s">
        <v>3319</v>
      </c>
      <c r="G320" s="53"/>
      <c r="H320" s="29"/>
      <c r="I320" s="29"/>
      <c r="J320" s="29"/>
    </row>
    <row r="321" spans="1:10" ht="63" customHeight="1">
      <c r="A321" s="18"/>
      <c r="B321" s="19"/>
      <c r="C321" s="23" t="s">
        <v>888</v>
      </c>
      <c r="D321" s="118">
        <v>2</v>
      </c>
      <c r="E321" s="23" t="s">
        <v>653</v>
      </c>
      <c r="F321" s="23" t="s">
        <v>3320</v>
      </c>
      <c r="G321" s="53"/>
      <c r="H321" s="29"/>
      <c r="I321" s="29"/>
      <c r="J321" s="29"/>
    </row>
    <row r="322" spans="1:10" ht="63" customHeight="1">
      <c r="A322" s="18" t="s">
        <v>1902</v>
      </c>
      <c r="B322" s="19" t="s">
        <v>890</v>
      </c>
      <c r="C322" s="20" t="s">
        <v>1903</v>
      </c>
      <c r="D322" s="21">
        <v>2</v>
      </c>
      <c r="E322" s="28" t="s">
        <v>540</v>
      </c>
      <c r="F322" s="23" t="s">
        <v>1904</v>
      </c>
      <c r="G322" s="53"/>
      <c r="H322" s="29"/>
      <c r="I322" s="29"/>
      <c r="J322" s="29"/>
    </row>
    <row r="323" spans="1:10" ht="31.5" hidden="1" customHeight="1">
      <c r="A323" s="27" t="s">
        <v>1905</v>
      </c>
      <c r="B323" s="19" t="s">
        <v>893</v>
      </c>
      <c r="C323" s="26"/>
      <c r="D323" s="26"/>
      <c r="E323" s="28"/>
      <c r="F323" s="26"/>
      <c r="G323" s="26"/>
      <c r="H323" s="99"/>
      <c r="I323" s="99"/>
    </row>
    <row r="324" spans="1:10" ht="40.35" customHeight="1">
      <c r="A324" s="135" t="s">
        <v>1906</v>
      </c>
      <c r="B324" s="989" t="s">
        <v>68</v>
      </c>
      <c r="C324" s="1087"/>
      <c r="D324" s="997"/>
      <c r="E324" s="997"/>
      <c r="F324" s="1087"/>
      <c r="G324" s="998"/>
      <c r="H324" s="29">
        <f>SUM(D325:D333)</f>
        <v>16</v>
      </c>
      <c r="I324" s="29">
        <f>COUNT(D325:D333)*2</f>
        <v>16</v>
      </c>
      <c r="J324" s="29">
        <f>H324*100/I324</f>
        <v>100</v>
      </c>
    </row>
    <row r="325" spans="1:10" ht="47.25" customHeight="1">
      <c r="A325" s="18" t="s">
        <v>1908</v>
      </c>
      <c r="B325" s="19" t="s">
        <v>897</v>
      </c>
      <c r="C325" s="30" t="s">
        <v>3321</v>
      </c>
      <c r="D325" s="53">
        <v>2</v>
      </c>
      <c r="E325" s="28" t="s">
        <v>648</v>
      </c>
      <c r="F325" s="42" t="s">
        <v>3322</v>
      </c>
      <c r="G325" s="53"/>
      <c r="H325" s="29"/>
      <c r="I325" s="29"/>
      <c r="J325" s="29"/>
    </row>
    <row r="326" spans="1:10" ht="47.25" customHeight="1">
      <c r="A326" s="18" t="s">
        <v>1911</v>
      </c>
      <c r="B326" s="19" t="s">
        <v>901</v>
      </c>
      <c r="C326" s="23" t="s">
        <v>3323</v>
      </c>
      <c r="D326" s="53">
        <v>2</v>
      </c>
      <c r="E326" s="28" t="s">
        <v>648</v>
      </c>
      <c r="F326" s="23" t="s">
        <v>903</v>
      </c>
      <c r="G326" s="53"/>
      <c r="H326" s="29"/>
      <c r="I326" s="29"/>
      <c r="J326" s="29"/>
    </row>
    <row r="327" spans="1:10" ht="31.5" hidden="1" customHeight="1">
      <c r="A327" s="27" t="s">
        <v>1913</v>
      </c>
      <c r="B327" s="19" t="s">
        <v>905</v>
      </c>
      <c r="C327" s="23"/>
      <c r="D327" s="26"/>
      <c r="E327" s="28"/>
      <c r="F327" s="23"/>
      <c r="G327" s="26"/>
      <c r="H327" s="99"/>
      <c r="I327" s="99"/>
    </row>
    <row r="328" spans="1:10" ht="144.75" customHeight="1">
      <c r="A328" s="18" t="s">
        <v>1914</v>
      </c>
      <c r="B328" s="51" t="s">
        <v>909</v>
      </c>
      <c r="C328" s="42" t="s">
        <v>3324</v>
      </c>
      <c r="D328" s="53">
        <v>2</v>
      </c>
      <c r="E328" s="28" t="s">
        <v>648</v>
      </c>
      <c r="F328" s="30" t="s">
        <v>3325</v>
      </c>
      <c r="G328" s="53"/>
      <c r="H328" s="29"/>
      <c r="I328" s="29"/>
      <c r="J328" s="29"/>
    </row>
    <row r="329" spans="1:10" ht="87.95" customHeight="1">
      <c r="A329" s="18"/>
      <c r="B329" s="51"/>
      <c r="C329" s="42" t="s">
        <v>3326</v>
      </c>
      <c r="D329" s="53">
        <v>2</v>
      </c>
      <c r="E329" s="28" t="s">
        <v>648</v>
      </c>
      <c r="F329" s="30" t="s">
        <v>3327</v>
      </c>
      <c r="G329" s="53"/>
      <c r="H329" s="29"/>
      <c r="I329" s="29"/>
      <c r="J329" s="29"/>
    </row>
    <row r="330" spans="1:10" ht="30.95" customHeight="1">
      <c r="A330" s="18" t="s">
        <v>1919</v>
      </c>
      <c r="B330" s="19" t="s">
        <v>913</v>
      </c>
      <c r="C330" s="42" t="s">
        <v>1920</v>
      </c>
      <c r="D330" s="53">
        <v>2</v>
      </c>
      <c r="E330" s="28" t="s">
        <v>369</v>
      </c>
      <c r="F330" s="42" t="s">
        <v>3328</v>
      </c>
      <c r="G330" s="53"/>
      <c r="H330" s="29"/>
      <c r="I330" s="29"/>
      <c r="J330" s="29"/>
    </row>
    <row r="331" spans="1:10" ht="45" customHeight="1">
      <c r="A331" s="18" t="s">
        <v>1922</v>
      </c>
      <c r="B331" s="19" t="s">
        <v>917</v>
      </c>
      <c r="C331" s="42" t="s">
        <v>1923</v>
      </c>
      <c r="D331" s="53">
        <v>2</v>
      </c>
      <c r="E331" s="28" t="s">
        <v>648</v>
      </c>
      <c r="F331" s="30" t="s">
        <v>3329</v>
      </c>
      <c r="G331" s="53"/>
      <c r="H331" s="29"/>
      <c r="I331" s="29"/>
      <c r="J331" s="29"/>
    </row>
    <row r="332" spans="1:10" ht="30" customHeight="1">
      <c r="A332" s="18"/>
      <c r="B332" s="19"/>
      <c r="C332" s="30" t="s">
        <v>920</v>
      </c>
      <c r="D332" s="53">
        <v>2</v>
      </c>
      <c r="E332" s="28" t="s">
        <v>648</v>
      </c>
      <c r="F332" s="30" t="s">
        <v>3330</v>
      </c>
      <c r="G332" s="53"/>
      <c r="H332" s="29"/>
      <c r="I332" s="29"/>
      <c r="J332" s="29"/>
    </row>
    <row r="333" spans="1:10" ht="47.25" customHeight="1">
      <c r="A333" s="18" t="s">
        <v>1926</v>
      </c>
      <c r="B333" s="19" t="s">
        <v>922</v>
      </c>
      <c r="C333" s="69" t="s">
        <v>2527</v>
      </c>
      <c r="D333" s="53">
        <v>2</v>
      </c>
      <c r="E333" s="28" t="s">
        <v>648</v>
      </c>
      <c r="F333" s="30" t="s">
        <v>3331</v>
      </c>
      <c r="G333" s="53"/>
      <c r="H333" s="29"/>
      <c r="I333" s="29"/>
      <c r="J333" s="29"/>
    </row>
    <row r="334" spans="1:10" ht="40.35" hidden="1" customHeight="1">
      <c r="A334" s="162" t="s">
        <v>1927</v>
      </c>
      <c r="B334" s="989" t="s">
        <v>66</v>
      </c>
      <c r="C334" s="997"/>
      <c r="D334" s="997"/>
      <c r="E334" s="997"/>
      <c r="F334" s="997"/>
      <c r="G334" s="998"/>
      <c r="H334" s="99">
        <f>SUM(D335:D337)</f>
        <v>0</v>
      </c>
      <c r="I334" s="99">
        <f>COUNT(D335:D337)*2</f>
        <v>0</v>
      </c>
    </row>
    <row r="335" spans="1:10" ht="31.5" hidden="1" customHeight="1">
      <c r="A335" s="27" t="s">
        <v>1928</v>
      </c>
      <c r="B335" s="19" t="s">
        <v>925</v>
      </c>
      <c r="C335" s="26"/>
      <c r="D335" s="26"/>
      <c r="E335" s="28"/>
      <c r="F335" s="26"/>
      <c r="G335" s="26"/>
      <c r="H335" s="99"/>
      <c r="I335" s="99"/>
    </row>
    <row r="336" spans="1:10" ht="47.25" hidden="1" customHeight="1">
      <c r="A336" s="27" t="s">
        <v>1929</v>
      </c>
      <c r="B336" s="19" t="s">
        <v>932</v>
      </c>
      <c r="C336" s="26"/>
      <c r="D336" s="26"/>
      <c r="E336" s="28"/>
      <c r="F336" s="26"/>
      <c r="G336" s="26"/>
      <c r="H336" s="99"/>
      <c r="I336" s="99"/>
    </row>
    <row r="337" spans="1:10" ht="31.5" hidden="1" customHeight="1">
      <c r="A337" s="27" t="s">
        <v>1930</v>
      </c>
      <c r="B337" s="19" t="s">
        <v>939</v>
      </c>
      <c r="C337" s="26"/>
      <c r="D337" s="26"/>
      <c r="E337" s="28"/>
      <c r="F337" s="26"/>
      <c r="G337" s="26"/>
      <c r="H337" s="99"/>
      <c r="I337" s="99"/>
    </row>
    <row r="338" spans="1:10" ht="40.35" hidden="1" customHeight="1">
      <c r="A338" s="162" t="s">
        <v>1931</v>
      </c>
      <c r="B338" s="989" t="s">
        <v>64</v>
      </c>
      <c r="C338" s="997"/>
      <c r="D338" s="997"/>
      <c r="E338" s="997"/>
      <c r="F338" s="997"/>
      <c r="G338" s="998"/>
      <c r="H338" s="99">
        <f>SUM(D339:D341)</f>
        <v>0</v>
      </c>
      <c r="I338" s="99">
        <f>COUNT(D339:D341)*2</f>
        <v>0</v>
      </c>
    </row>
    <row r="339" spans="1:10" ht="60" hidden="1" customHeight="1">
      <c r="A339" s="27" t="s">
        <v>1932</v>
      </c>
      <c r="B339" s="30" t="s">
        <v>943</v>
      </c>
      <c r="C339" s="26"/>
      <c r="D339" s="26"/>
      <c r="E339" s="28"/>
      <c r="F339" s="26"/>
      <c r="G339" s="26"/>
      <c r="H339" s="99"/>
      <c r="I339" s="99"/>
    </row>
    <row r="340" spans="1:10" ht="45" hidden="1" customHeight="1">
      <c r="A340" s="27" t="s">
        <v>944</v>
      </c>
      <c r="B340" s="30" t="s">
        <v>945</v>
      </c>
      <c r="C340" s="26"/>
      <c r="D340" s="26"/>
      <c r="E340" s="28"/>
      <c r="F340" s="26"/>
      <c r="G340" s="26"/>
      <c r="H340" s="99"/>
      <c r="I340" s="99"/>
    </row>
    <row r="341" spans="1:10" ht="78.75" hidden="1" customHeight="1">
      <c r="A341" s="27" t="s">
        <v>1933</v>
      </c>
      <c r="B341" s="114" t="s">
        <v>947</v>
      </c>
      <c r="C341" s="26"/>
      <c r="D341" s="26"/>
      <c r="E341" s="28"/>
      <c r="F341" s="26"/>
      <c r="G341" s="26"/>
      <c r="H341" s="99"/>
      <c r="I341" s="99"/>
    </row>
    <row r="342" spans="1:10" ht="40.35" customHeight="1">
      <c r="A342" s="135" t="s">
        <v>2532</v>
      </c>
      <c r="B342" s="989" t="s">
        <v>62</v>
      </c>
      <c r="C342" s="1087"/>
      <c r="D342" s="997"/>
      <c r="E342" s="997"/>
      <c r="F342" s="1087"/>
      <c r="G342" s="998"/>
      <c r="H342" s="29">
        <f>SUM(D343:D347)</f>
        <v>2</v>
      </c>
      <c r="I342" s="29">
        <f>COUNT(D343:D347)*2</f>
        <v>2</v>
      </c>
      <c r="J342" s="29">
        <f>H342*100/I342</f>
        <v>100</v>
      </c>
    </row>
    <row r="343" spans="1:10" ht="31.5" hidden="1" customHeight="1">
      <c r="A343" s="27" t="s">
        <v>1935</v>
      </c>
      <c r="B343" s="19" t="s">
        <v>949</v>
      </c>
      <c r="C343" s="26"/>
      <c r="D343" s="26"/>
      <c r="E343" s="28"/>
      <c r="F343" s="26"/>
      <c r="G343" s="26"/>
      <c r="H343" s="99"/>
      <c r="I343" s="99"/>
    </row>
    <row r="344" spans="1:10" ht="31.5" hidden="1" customHeight="1">
      <c r="A344" s="27" t="s">
        <v>1936</v>
      </c>
      <c r="B344" s="19" t="s">
        <v>956</v>
      </c>
      <c r="C344" s="26"/>
      <c r="D344" s="26"/>
      <c r="E344" s="28"/>
      <c r="F344" s="26"/>
      <c r="G344" s="26"/>
      <c r="H344" s="99"/>
      <c r="I344" s="99"/>
    </row>
    <row r="345" spans="1:10" ht="65.25" customHeight="1">
      <c r="A345" s="18" t="s">
        <v>2533</v>
      </c>
      <c r="B345" s="19" t="s">
        <v>962</v>
      </c>
      <c r="C345" s="23" t="s">
        <v>3332</v>
      </c>
      <c r="D345" s="53">
        <v>2</v>
      </c>
      <c r="E345" s="37" t="s">
        <v>540</v>
      </c>
      <c r="F345" s="30" t="s">
        <v>3333</v>
      </c>
      <c r="G345" s="53"/>
      <c r="H345" s="29"/>
      <c r="I345" s="29"/>
      <c r="J345" s="29"/>
    </row>
    <row r="346" spans="1:10" ht="63" hidden="1" customHeight="1">
      <c r="A346" s="27" t="s">
        <v>1937</v>
      </c>
      <c r="B346" s="51" t="s">
        <v>970</v>
      </c>
      <c r="C346" s="26"/>
      <c r="D346" s="26"/>
      <c r="E346" s="28"/>
      <c r="F346" s="26"/>
      <c r="G346" s="26"/>
      <c r="H346" s="99"/>
      <c r="I346" s="99"/>
    </row>
    <row r="347" spans="1:10" ht="31.5" hidden="1" customHeight="1">
      <c r="A347" s="27" t="s">
        <v>1939</v>
      </c>
      <c r="B347" s="19" t="s">
        <v>981</v>
      </c>
      <c r="C347" s="26"/>
      <c r="D347" s="26"/>
      <c r="E347" s="28"/>
      <c r="F347" s="26"/>
      <c r="G347" s="26"/>
      <c r="H347" s="99"/>
      <c r="I347" s="99"/>
    </row>
    <row r="348" spans="1:10" ht="40.35" customHeight="1">
      <c r="A348" s="135" t="s">
        <v>1940</v>
      </c>
      <c r="B348" s="989" t="s">
        <v>60</v>
      </c>
      <c r="C348" s="1087"/>
      <c r="D348" s="997"/>
      <c r="E348" s="997"/>
      <c r="F348" s="1087"/>
      <c r="G348" s="998"/>
      <c r="H348" s="29">
        <f>SUM(D349:D351)</f>
        <v>4</v>
      </c>
      <c r="I348" s="29">
        <f>COUNT(D349:D351)*2</f>
        <v>4</v>
      </c>
      <c r="J348" s="29">
        <f>H348*100/I348</f>
        <v>100</v>
      </c>
    </row>
    <row r="349" spans="1:10" ht="31.5" customHeight="1">
      <c r="A349" s="18" t="s">
        <v>1941</v>
      </c>
      <c r="B349" s="114" t="s">
        <v>990</v>
      </c>
      <c r="C349" s="23" t="s">
        <v>991</v>
      </c>
      <c r="D349" s="53">
        <v>2</v>
      </c>
      <c r="E349" s="28" t="s">
        <v>341</v>
      </c>
      <c r="F349" s="30" t="s">
        <v>3334</v>
      </c>
      <c r="G349" s="53"/>
      <c r="H349" s="29"/>
      <c r="I349" s="29"/>
      <c r="J349" s="29"/>
    </row>
    <row r="350" spans="1:10" ht="31.5" hidden="1" customHeight="1">
      <c r="A350" s="27" t="s">
        <v>992</v>
      </c>
      <c r="B350" s="114" t="s">
        <v>993</v>
      </c>
      <c r="C350" s="26"/>
      <c r="D350" s="26"/>
      <c r="E350" s="28"/>
      <c r="F350" s="26"/>
      <c r="G350" s="26"/>
      <c r="H350" s="99"/>
      <c r="I350" s="99"/>
    </row>
    <row r="351" spans="1:10" ht="45" customHeight="1">
      <c r="A351" s="18" t="s">
        <v>1942</v>
      </c>
      <c r="B351" s="114" t="s">
        <v>995</v>
      </c>
      <c r="C351" s="42" t="s">
        <v>3335</v>
      </c>
      <c r="D351" s="53">
        <v>2</v>
      </c>
      <c r="E351" s="28" t="s">
        <v>540</v>
      </c>
      <c r="F351" s="30" t="s">
        <v>3336</v>
      </c>
      <c r="G351" s="53"/>
      <c r="H351" s="29"/>
      <c r="I351" s="29"/>
      <c r="J351" s="29"/>
    </row>
    <row r="352" spans="1:10" ht="40.35" customHeight="1">
      <c r="A352" s="135" t="s">
        <v>1945</v>
      </c>
      <c r="B352" s="989" t="s">
        <v>58</v>
      </c>
      <c r="C352" s="1087"/>
      <c r="D352" s="997"/>
      <c r="E352" s="997"/>
      <c r="F352" s="1087"/>
      <c r="G352" s="998"/>
      <c r="H352" s="29">
        <f>SUM(D353:D364)</f>
        <v>10</v>
      </c>
      <c r="I352" s="29">
        <f>COUNT(D353:D364)*2</f>
        <v>10</v>
      </c>
      <c r="J352" s="29">
        <f>H352*100/I352</f>
        <v>100</v>
      </c>
    </row>
    <row r="353" spans="1:10" ht="31.5" hidden="1" customHeight="1">
      <c r="A353" s="27" t="s">
        <v>997</v>
      </c>
      <c r="B353" s="114" t="s">
        <v>998</v>
      </c>
      <c r="C353" s="26"/>
      <c r="D353" s="26"/>
      <c r="E353" s="28"/>
      <c r="F353" s="26"/>
      <c r="G353" s="26"/>
      <c r="H353" s="99"/>
      <c r="I353" s="99"/>
    </row>
    <row r="354" spans="1:10" ht="31.5" hidden="1" customHeight="1">
      <c r="A354" s="27" t="s">
        <v>999</v>
      </c>
      <c r="B354" s="114" t="s">
        <v>1000</v>
      </c>
      <c r="C354" s="26"/>
      <c r="D354" s="26"/>
      <c r="E354" s="28"/>
      <c r="F354" s="26"/>
      <c r="G354" s="26"/>
      <c r="H354" s="99"/>
      <c r="I354" s="99"/>
    </row>
    <row r="355" spans="1:10" ht="31.5" hidden="1" customHeight="1">
      <c r="A355" s="27" t="s">
        <v>1001</v>
      </c>
      <c r="B355" s="114" t="s">
        <v>1002</v>
      </c>
      <c r="C355" s="26"/>
      <c r="D355" s="26"/>
      <c r="E355" s="28"/>
      <c r="F355" s="26"/>
      <c r="G355" s="26"/>
      <c r="H355" s="99"/>
      <c r="I355" s="99"/>
    </row>
    <row r="356" spans="1:10" ht="31.5" hidden="1" customHeight="1">
      <c r="A356" s="27" t="s">
        <v>1003</v>
      </c>
      <c r="B356" s="114" t="s">
        <v>1004</v>
      </c>
      <c r="C356" s="26"/>
      <c r="D356" s="26"/>
      <c r="E356" s="28"/>
      <c r="F356" s="26"/>
      <c r="G356" s="26"/>
      <c r="H356" s="99"/>
      <c r="I356" s="99"/>
    </row>
    <row r="357" spans="1:10" ht="47.25" hidden="1" customHeight="1">
      <c r="A357" s="27" t="s">
        <v>1946</v>
      </c>
      <c r="B357" s="114" t="s">
        <v>1006</v>
      </c>
      <c r="C357" s="26"/>
      <c r="D357" s="26"/>
      <c r="E357" s="28"/>
      <c r="F357" s="26"/>
      <c r="G357" s="26"/>
      <c r="H357" s="99"/>
      <c r="I357" s="99"/>
    </row>
    <row r="358" spans="1:10" ht="31.5" hidden="1" customHeight="1">
      <c r="A358" s="27" t="s">
        <v>1007</v>
      </c>
      <c r="B358" s="114" t="s">
        <v>1008</v>
      </c>
      <c r="C358" s="26"/>
      <c r="D358" s="26"/>
      <c r="E358" s="28"/>
      <c r="F358" s="26"/>
      <c r="G358" s="26"/>
      <c r="H358" s="99"/>
      <c r="I358" s="99"/>
    </row>
    <row r="359" spans="1:10" ht="31.5" hidden="1" customHeight="1">
      <c r="A359" s="27" t="s">
        <v>1009</v>
      </c>
      <c r="B359" s="114" t="s">
        <v>1010</v>
      </c>
      <c r="C359" s="26"/>
      <c r="D359" s="26"/>
      <c r="E359" s="28"/>
      <c r="F359" s="26"/>
      <c r="G359" s="26"/>
      <c r="H359" s="99"/>
      <c r="I359" s="99"/>
    </row>
    <row r="360" spans="1:10" ht="66" customHeight="1">
      <c r="A360" s="18" t="s">
        <v>1011</v>
      </c>
      <c r="B360" s="19" t="s">
        <v>1012</v>
      </c>
      <c r="C360" s="140" t="s">
        <v>3337</v>
      </c>
      <c r="D360" s="302">
        <v>2</v>
      </c>
      <c r="E360" s="28" t="s">
        <v>653</v>
      </c>
      <c r="F360" s="338" t="s">
        <v>3338</v>
      </c>
      <c r="G360" s="53"/>
      <c r="H360" s="29"/>
      <c r="I360" s="29"/>
      <c r="J360" s="29"/>
    </row>
    <row r="361" spans="1:10" ht="31.5" customHeight="1">
      <c r="A361" s="18" t="s">
        <v>1014</v>
      </c>
      <c r="B361" s="19" t="s">
        <v>1015</v>
      </c>
      <c r="C361" s="20" t="s">
        <v>1016</v>
      </c>
      <c r="D361" s="21">
        <v>2</v>
      </c>
      <c r="E361" s="28" t="s">
        <v>648</v>
      </c>
      <c r="F361" s="23" t="s">
        <v>3339</v>
      </c>
      <c r="G361" s="53"/>
      <c r="H361" s="29"/>
      <c r="I361" s="29"/>
      <c r="J361" s="29"/>
    </row>
    <row r="362" spans="1:10" ht="30" customHeight="1">
      <c r="A362" s="18"/>
      <c r="B362" s="19"/>
      <c r="C362" s="20" t="s">
        <v>1017</v>
      </c>
      <c r="D362" s="21">
        <v>2</v>
      </c>
      <c r="E362" s="28" t="s">
        <v>271</v>
      </c>
      <c r="F362" s="23" t="s">
        <v>3340</v>
      </c>
      <c r="G362" s="53"/>
      <c r="H362" s="29"/>
      <c r="I362" s="29"/>
      <c r="J362" s="29"/>
    </row>
    <row r="363" spans="1:10" ht="77.099999999999994" customHeight="1">
      <c r="A363" s="18"/>
      <c r="B363" s="19"/>
      <c r="C363" s="20" t="s">
        <v>1947</v>
      </c>
      <c r="D363" s="21">
        <v>2</v>
      </c>
      <c r="E363" s="28" t="s">
        <v>648</v>
      </c>
      <c r="F363" s="23" t="s">
        <v>3341</v>
      </c>
      <c r="G363" s="53"/>
      <c r="H363" s="29"/>
      <c r="I363" s="29"/>
      <c r="J363" s="29"/>
    </row>
    <row r="364" spans="1:10" ht="60" customHeight="1">
      <c r="A364" s="18" t="s">
        <v>1021</v>
      </c>
      <c r="B364" s="19" t="s">
        <v>1022</v>
      </c>
      <c r="C364" s="42" t="s">
        <v>1023</v>
      </c>
      <c r="D364" s="302">
        <v>2</v>
      </c>
      <c r="E364" s="28" t="s">
        <v>648</v>
      </c>
      <c r="F364" s="30" t="s">
        <v>3342</v>
      </c>
      <c r="G364" s="53"/>
      <c r="H364" s="29"/>
      <c r="I364" s="29"/>
      <c r="J364" s="29"/>
    </row>
    <row r="365" spans="1:10" ht="40.35" customHeight="1">
      <c r="A365" s="135" t="s">
        <v>57</v>
      </c>
      <c r="B365" s="989" t="s">
        <v>56</v>
      </c>
      <c r="C365" s="1087"/>
      <c r="D365" s="997"/>
      <c r="E365" s="997"/>
      <c r="F365" s="1087"/>
      <c r="G365" s="998"/>
      <c r="H365" s="29">
        <f>SUM(D366:D377)</f>
        <v>24</v>
      </c>
      <c r="I365" s="29">
        <f>COUNT(D366:D377)*2</f>
        <v>24</v>
      </c>
      <c r="J365" s="29">
        <f>H365*100/I365</f>
        <v>100</v>
      </c>
    </row>
    <row r="366" spans="1:10" ht="43.5" customHeight="1">
      <c r="A366" s="18" t="s">
        <v>1024</v>
      </c>
      <c r="B366" s="114" t="s">
        <v>1025</v>
      </c>
      <c r="C366" s="42" t="s">
        <v>3343</v>
      </c>
      <c r="D366" s="53">
        <v>2</v>
      </c>
      <c r="E366" s="28" t="s">
        <v>653</v>
      </c>
      <c r="F366" s="42" t="s">
        <v>3344</v>
      </c>
      <c r="G366" s="53"/>
      <c r="H366" s="29"/>
      <c r="I366" s="29"/>
      <c r="J366" s="29"/>
    </row>
    <row r="367" spans="1:10" ht="109.5" customHeight="1">
      <c r="A367" s="18"/>
      <c r="B367" s="114"/>
      <c r="C367" s="42" t="s">
        <v>3345</v>
      </c>
      <c r="D367" s="53">
        <v>2</v>
      </c>
      <c r="E367" s="28" t="s">
        <v>653</v>
      </c>
      <c r="F367" s="42" t="s">
        <v>3346</v>
      </c>
      <c r="G367" s="53"/>
      <c r="H367" s="29"/>
      <c r="I367" s="29"/>
      <c r="J367" s="29"/>
    </row>
    <row r="368" spans="1:10" ht="45" customHeight="1">
      <c r="A368" s="18" t="s">
        <v>1026</v>
      </c>
      <c r="B368" s="114" t="s">
        <v>1027</v>
      </c>
      <c r="C368" s="42" t="s">
        <v>3347</v>
      </c>
      <c r="D368" s="53">
        <v>2</v>
      </c>
      <c r="E368" s="28" t="s">
        <v>648</v>
      </c>
      <c r="F368" s="23" t="s">
        <v>3348</v>
      </c>
      <c r="G368" s="53"/>
      <c r="H368" s="29"/>
      <c r="I368" s="29"/>
      <c r="J368" s="29"/>
    </row>
    <row r="369" spans="1:10" ht="69.95" customHeight="1">
      <c r="A369" s="18"/>
      <c r="B369" s="114"/>
      <c r="C369" s="42" t="s">
        <v>3349</v>
      </c>
      <c r="D369" s="53">
        <v>2</v>
      </c>
      <c r="E369" s="28" t="s">
        <v>648</v>
      </c>
      <c r="F369" s="23" t="s">
        <v>3350</v>
      </c>
      <c r="G369" s="53"/>
      <c r="H369" s="29"/>
      <c r="I369" s="29"/>
      <c r="J369" s="29"/>
    </row>
    <row r="370" spans="1:10" ht="69.95" customHeight="1">
      <c r="A370" s="18"/>
      <c r="B370" s="114"/>
      <c r="C370" s="42" t="s">
        <v>3351</v>
      </c>
      <c r="D370" s="53">
        <v>2</v>
      </c>
      <c r="E370" s="28" t="s">
        <v>648</v>
      </c>
      <c r="F370" s="23" t="s">
        <v>3352</v>
      </c>
      <c r="G370" s="53"/>
      <c r="H370" s="29"/>
      <c r="I370" s="29"/>
      <c r="J370" s="29"/>
    </row>
    <row r="371" spans="1:10" ht="45" customHeight="1">
      <c r="A371" s="18"/>
      <c r="B371" s="114"/>
      <c r="C371" s="42" t="s">
        <v>3353</v>
      </c>
      <c r="D371" s="53">
        <v>2</v>
      </c>
      <c r="E371" s="28" t="s">
        <v>653</v>
      </c>
      <c r="F371" s="30" t="s">
        <v>3354</v>
      </c>
      <c r="G371" s="53"/>
      <c r="H371" s="29"/>
      <c r="I371" s="29"/>
      <c r="J371" s="29"/>
    </row>
    <row r="372" spans="1:10" ht="45" customHeight="1">
      <c r="A372" s="18"/>
      <c r="B372" s="114"/>
      <c r="C372" s="42" t="s">
        <v>3355</v>
      </c>
      <c r="D372" s="53">
        <v>2</v>
      </c>
      <c r="E372" s="28" t="s">
        <v>648</v>
      </c>
      <c r="F372" s="30" t="s">
        <v>3356</v>
      </c>
      <c r="G372" s="53"/>
      <c r="H372" s="29"/>
      <c r="I372" s="29"/>
      <c r="J372" s="29"/>
    </row>
    <row r="373" spans="1:10" ht="75" customHeight="1">
      <c r="A373" s="18"/>
      <c r="B373" s="114"/>
      <c r="C373" s="42" t="s">
        <v>3357</v>
      </c>
      <c r="D373" s="53">
        <v>2</v>
      </c>
      <c r="E373" s="28" t="s">
        <v>653</v>
      </c>
      <c r="F373" s="30" t="s">
        <v>3358</v>
      </c>
      <c r="G373" s="53"/>
      <c r="H373" s="29"/>
      <c r="I373" s="29"/>
      <c r="J373" s="29"/>
    </row>
    <row r="374" spans="1:10" ht="45" customHeight="1">
      <c r="A374" s="18"/>
      <c r="B374" s="114"/>
      <c r="C374" s="42" t="s">
        <v>3359</v>
      </c>
      <c r="D374" s="53">
        <v>2</v>
      </c>
      <c r="E374" s="28" t="s">
        <v>653</v>
      </c>
      <c r="F374" s="30" t="s">
        <v>3360</v>
      </c>
      <c r="G374" s="53"/>
      <c r="H374" s="29"/>
      <c r="I374" s="29"/>
      <c r="J374" s="29"/>
    </row>
    <row r="375" spans="1:10" ht="45" customHeight="1">
      <c r="A375" s="18"/>
      <c r="B375" s="114"/>
      <c r="C375" s="339" t="s">
        <v>3361</v>
      </c>
      <c r="D375" s="53">
        <v>2</v>
      </c>
      <c r="E375" s="28" t="s">
        <v>648</v>
      </c>
      <c r="F375" s="30" t="s">
        <v>3362</v>
      </c>
      <c r="G375" s="53"/>
      <c r="H375" s="29"/>
      <c r="I375" s="29"/>
      <c r="J375" s="29"/>
    </row>
    <row r="376" spans="1:10" ht="77.099999999999994" customHeight="1">
      <c r="A376" s="18"/>
      <c r="B376" s="114"/>
      <c r="C376" s="339" t="s">
        <v>3363</v>
      </c>
      <c r="D376" s="53">
        <v>2</v>
      </c>
      <c r="E376" s="28" t="s">
        <v>648</v>
      </c>
      <c r="F376" s="30" t="s">
        <v>3364</v>
      </c>
      <c r="G376" s="53"/>
      <c r="H376" s="29"/>
      <c r="I376" s="29"/>
      <c r="J376" s="29"/>
    </row>
    <row r="377" spans="1:10" ht="71.25" customHeight="1">
      <c r="A377" s="18" t="s">
        <v>1028</v>
      </c>
      <c r="B377" s="114" t="s">
        <v>3365</v>
      </c>
      <c r="C377" s="339" t="s">
        <v>3366</v>
      </c>
      <c r="D377" s="53">
        <v>2</v>
      </c>
      <c r="E377" s="28" t="s">
        <v>653</v>
      </c>
      <c r="F377" s="30" t="s">
        <v>3367</v>
      </c>
      <c r="G377" s="53"/>
      <c r="H377" s="29"/>
      <c r="I377" s="29"/>
      <c r="J377" s="29"/>
    </row>
    <row r="378" spans="1:10" ht="40.35" customHeight="1">
      <c r="A378" s="135" t="s">
        <v>1953</v>
      </c>
      <c r="B378" s="989" t="s">
        <v>54</v>
      </c>
      <c r="C378" s="1087"/>
      <c r="D378" s="997"/>
      <c r="E378" s="997"/>
      <c r="F378" s="1087"/>
      <c r="G378" s="998"/>
      <c r="H378" s="29">
        <f>SUM(D379:D399)</f>
        <v>42</v>
      </c>
      <c r="I378" s="29">
        <f>COUNT(D379:D399)*2</f>
        <v>42</v>
      </c>
      <c r="J378" s="29">
        <f>H378*100/I378</f>
        <v>100</v>
      </c>
    </row>
    <row r="379" spans="1:10" ht="60" customHeight="1">
      <c r="A379" s="18" t="s">
        <v>1955</v>
      </c>
      <c r="B379" s="114" t="s">
        <v>1031</v>
      </c>
      <c r="C379" s="131" t="s">
        <v>3368</v>
      </c>
      <c r="D379" s="302">
        <v>2</v>
      </c>
      <c r="E379" s="28" t="s">
        <v>653</v>
      </c>
      <c r="F379" s="131" t="s">
        <v>3369</v>
      </c>
      <c r="G379" s="53"/>
      <c r="H379" s="29"/>
      <c r="I379" s="29"/>
      <c r="J379" s="29"/>
    </row>
    <row r="380" spans="1:10" ht="117" customHeight="1">
      <c r="A380" s="18"/>
      <c r="B380" s="114"/>
      <c r="C380" s="131" t="s">
        <v>3370</v>
      </c>
      <c r="D380" s="302">
        <v>2</v>
      </c>
      <c r="E380" s="28" t="s">
        <v>660</v>
      </c>
      <c r="F380" s="131" t="s">
        <v>3371</v>
      </c>
      <c r="G380" s="53"/>
      <c r="H380" s="29"/>
      <c r="I380" s="29"/>
      <c r="J380" s="29"/>
    </row>
    <row r="381" spans="1:10" ht="42.95" customHeight="1">
      <c r="A381" s="18"/>
      <c r="B381" s="114"/>
      <c r="C381" s="131" t="s">
        <v>3372</v>
      </c>
      <c r="D381" s="302">
        <v>2</v>
      </c>
      <c r="E381" s="28" t="s">
        <v>653</v>
      </c>
      <c r="F381" s="131" t="s">
        <v>3373</v>
      </c>
      <c r="G381" s="53"/>
      <c r="H381" s="29"/>
      <c r="I381" s="29"/>
      <c r="J381" s="29"/>
    </row>
    <row r="382" spans="1:10" ht="36.950000000000003" customHeight="1">
      <c r="A382" s="18"/>
      <c r="B382" s="114"/>
      <c r="C382" s="131" t="s">
        <v>3374</v>
      </c>
      <c r="D382" s="53">
        <v>2</v>
      </c>
      <c r="E382" s="28" t="s">
        <v>653</v>
      </c>
      <c r="F382" s="131" t="s">
        <v>3375</v>
      </c>
      <c r="G382" s="53"/>
      <c r="H382" s="29"/>
      <c r="I382" s="29"/>
      <c r="J382" s="29"/>
    </row>
    <row r="383" spans="1:10" ht="42.95" customHeight="1">
      <c r="A383" s="18"/>
      <c r="B383" s="114"/>
      <c r="C383" s="131" t="s">
        <v>3376</v>
      </c>
      <c r="D383" s="53">
        <v>2</v>
      </c>
      <c r="E383" s="28" t="s">
        <v>653</v>
      </c>
      <c r="F383" s="140" t="s">
        <v>3377</v>
      </c>
      <c r="G383" s="53"/>
      <c r="H383" s="29"/>
      <c r="I383" s="29"/>
      <c r="J383" s="29"/>
    </row>
    <row r="384" spans="1:10" ht="31.5" customHeight="1">
      <c r="A384" s="18" t="s">
        <v>1036</v>
      </c>
      <c r="B384" s="114" t="s">
        <v>1037</v>
      </c>
      <c r="C384" s="131" t="s">
        <v>3378</v>
      </c>
      <c r="D384" s="302">
        <v>2</v>
      </c>
      <c r="E384" s="28" t="s">
        <v>653</v>
      </c>
      <c r="F384" s="90" t="s">
        <v>3379</v>
      </c>
      <c r="G384" s="53"/>
      <c r="H384" s="29"/>
      <c r="I384" s="29"/>
      <c r="J384" s="29"/>
    </row>
    <row r="385" spans="1:10" ht="31.5" customHeight="1">
      <c r="A385" s="18"/>
      <c r="B385" s="114"/>
      <c r="C385" s="131" t="s">
        <v>3380</v>
      </c>
      <c r="D385" s="302">
        <v>2</v>
      </c>
      <c r="E385" s="28" t="s">
        <v>653</v>
      </c>
      <c r="F385" s="90" t="s">
        <v>3381</v>
      </c>
      <c r="G385" s="53"/>
      <c r="H385" s="29"/>
      <c r="I385" s="29"/>
      <c r="J385" s="29"/>
    </row>
    <row r="386" spans="1:10" ht="51" customHeight="1">
      <c r="A386" s="18"/>
      <c r="B386" s="114"/>
      <c r="C386" s="131" t="s">
        <v>3382</v>
      </c>
      <c r="D386" s="302">
        <v>2</v>
      </c>
      <c r="E386" s="28" t="s">
        <v>653</v>
      </c>
      <c r="F386" s="90" t="s">
        <v>3383</v>
      </c>
      <c r="G386" s="53"/>
      <c r="H386" s="29"/>
      <c r="I386" s="29"/>
      <c r="J386" s="29"/>
    </row>
    <row r="387" spans="1:10" ht="31.5" customHeight="1">
      <c r="A387" s="18"/>
      <c r="B387" s="114"/>
      <c r="C387" s="131" t="s">
        <v>3384</v>
      </c>
      <c r="D387" s="302">
        <v>2</v>
      </c>
      <c r="E387" s="28" t="s">
        <v>653</v>
      </c>
      <c r="F387" s="90" t="s">
        <v>3385</v>
      </c>
      <c r="G387" s="53"/>
      <c r="H387" s="29"/>
      <c r="I387" s="29"/>
      <c r="J387" s="29"/>
    </row>
    <row r="388" spans="1:10" ht="31.5" customHeight="1">
      <c r="A388" s="18"/>
      <c r="B388" s="114"/>
      <c r="C388" s="131" t="s">
        <v>3386</v>
      </c>
      <c r="D388" s="302">
        <v>2</v>
      </c>
      <c r="E388" s="28" t="s">
        <v>540</v>
      </c>
      <c r="F388" s="90" t="s">
        <v>3387</v>
      </c>
      <c r="G388" s="53"/>
      <c r="H388" s="29"/>
      <c r="I388" s="29"/>
      <c r="J388" s="29"/>
    </row>
    <row r="389" spans="1:10" ht="31.5" customHeight="1">
      <c r="A389" s="18"/>
      <c r="B389" s="114"/>
      <c r="C389" s="131" t="s">
        <v>3388</v>
      </c>
      <c r="D389" s="302">
        <v>2</v>
      </c>
      <c r="E389" s="28" t="s">
        <v>540</v>
      </c>
      <c r="F389" s="90" t="s">
        <v>3389</v>
      </c>
      <c r="G389" s="53"/>
      <c r="H389" s="29"/>
      <c r="I389" s="29"/>
      <c r="J389" s="29"/>
    </row>
    <row r="390" spans="1:10" ht="117" customHeight="1">
      <c r="A390" s="18"/>
      <c r="B390" s="114"/>
      <c r="C390" s="131" t="s">
        <v>3390</v>
      </c>
      <c r="D390" s="302">
        <v>2</v>
      </c>
      <c r="E390" s="28" t="s">
        <v>653</v>
      </c>
      <c r="F390" s="90" t="s">
        <v>3391</v>
      </c>
      <c r="G390" s="53"/>
      <c r="H390" s="29"/>
      <c r="I390" s="29"/>
      <c r="J390" s="29"/>
    </row>
    <row r="391" spans="1:10" ht="90.95" customHeight="1">
      <c r="A391" s="18"/>
      <c r="B391" s="114"/>
      <c r="C391" s="131" t="s">
        <v>3392</v>
      </c>
      <c r="D391" s="302">
        <v>2</v>
      </c>
      <c r="E391" s="28" t="s">
        <v>271</v>
      </c>
      <c r="F391" s="140" t="s">
        <v>3393</v>
      </c>
      <c r="G391" s="53"/>
      <c r="H391" s="29"/>
      <c r="I391" s="29"/>
      <c r="J391" s="29"/>
    </row>
    <row r="392" spans="1:10" ht="45.95" customHeight="1">
      <c r="A392" s="18" t="s">
        <v>1038</v>
      </c>
      <c r="B392" s="114" t="s">
        <v>1039</v>
      </c>
      <c r="C392" s="131" t="s">
        <v>3394</v>
      </c>
      <c r="D392" s="302">
        <v>2</v>
      </c>
      <c r="E392" s="28" t="s">
        <v>653</v>
      </c>
      <c r="F392" s="131" t="s">
        <v>3395</v>
      </c>
      <c r="G392" s="53"/>
      <c r="H392" s="29"/>
      <c r="I392" s="29"/>
      <c r="J392" s="29"/>
    </row>
    <row r="393" spans="1:10" ht="93.75" customHeight="1">
      <c r="A393" s="18"/>
      <c r="B393" s="114"/>
      <c r="C393" s="131" t="s">
        <v>3396</v>
      </c>
      <c r="D393" s="302">
        <v>2</v>
      </c>
      <c r="E393" s="28" t="s">
        <v>653</v>
      </c>
      <c r="F393" s="131" t="s">
        <v>3397</v>
      </c>
      <c r="G393" s="53"/>
      <c r="H393" s="29"/>
      <c r="I393" s="29"/>
      <c r="J393" s="29"/>
    </row>
    <row r="394" spans="1:10" ht="57" customHeight="1">
      <c r="A394" s="18"/>
      <c r="B394" s="114"/>
      <c r="C394" s="90" t="s">
        <v>3398</v>
      </c>
      <c r="D394" s="302">
        <v>2</v>
      </c>
      <c r="E394" s="28" t="s">
        <v>653</v>
      </c>
      <c r="F394" s="90" t="s">
        <v>3399</v>
      </c>
      <c r="G394" s="53"/>
      <c r="H394" s="29"/>
      <c r="I394" s="29"/>
      <c r="J394" s="29"/>
    </row>
    <row r="395" spans="1:10" ht="156" customHeight="1">
      <c r="A395" s="18"/>
      <c r="B395" s="114"/>
      <c r="C395" s="90" t="s">
        <v>3400</v>
      </c>
      <c r="D395" s="302">
        <v>2</v>
      </c>
      <c r="E395" s="28" t="s">
        <v>653</v>
      </c>
      <c r="F395" s="123" t="s">
        <v>3401</v>
      </c>
      <c r="G395" s="156"/>
      <c r="H395" s="29"/>
      <c r="I395" s="29"/>
      <c r="J395" s="29"/>
    </row>
    <row r="396" spans="1:10" ht="72" customHeight="1">
      <c r="A396" s="18"/>
      <c r="B396" s="114"/>
      <c r="C396" s="131" t="s">
        <v>3402</v>
      </c>
      <c r="D396" s="302">
        <v>2</v>
      </c>
      <c r="E396" s="28" t="s">
        <v>653</v>
      </c>
      <c r="F396" s="131" t="s">
        <v>3403</v>
      </c>
      <c r="G396" s="156"/>
      <c r="H396" s="29"/>
      <c r="I396" s="29"/>
      <c r="J396" s="29"/>
    </row>
    <row r="397" spans="1:10" ht="63.75" customHeight="1">
      <c r="A397" s="18" t="s">
        <v>1040</v>
      </c>
      <c r="B397" s="114" t="s">
        <v>1041</v>
      </c>
      <c r="C397" s="131" t="s">
        <v>3404</v>
      </c>
      <c r="D397" s="302">
        <v>2</v>
      </c>
      <c r="E397" s="28" t="s">
        <v>653</v>
      </c>
      <c r="F397" s="90" t="s">
        <v>3405</v>
      </c>
      <c r="G397" s="53"/>
      <c r="H397" s="29"/>
      <c r="I397" s="29"/>
      <c r="J397" s="29"/>
    </row>
    <row r="398" spans="1:10" ht="99" customHeight="1">
      <c r="A398" s="18"/>
      <c r="B398" s="227"/>
      <c r="C398" s="131" t="s">
        <v>3406</v>
      </c>
      <c r="D398" s="302">
        <v>2</v>
      </c>
      <c r="E398" s="28" t="s">
        <v>653</v>
      </c>
      <c r="F398" s="340" t="s">
        <v>3407</v>
      </c>
      <c r="G398" s="53"/>
      <c r="H398" s="29"/>
      <c r="I398" s="29"/>
      <c r="J398" s="29"/>
    </row>
    <row r="399" spans="1:10" ht="78.75" customHeight="1">
      <c r="A399" s="18"/>
      <c r="B399" s="114"/>
      <c r="C399" s="42" t="s">
        <v>3408</v>
      </c>
      <c r="D399" s="302">
        <v>2</v>
      </c>
      <c r="E399" s="28" t="s">
        <v>653</v>
      </c>
      <c r="F399" s="30" t="s">
        <v>3409</v>
      </c>
      <c r="G399" s="53"/>
      <c r="H399" s="29"/>
      <c r="I399" s="29"/>
      <c r="J399" s="29"/>
    </row>
    <row r="400" spans="1:10" ht="40.35" customHeight="1">
      <c r="A400" s="135" t="s">
        <v>1960</v>
      </c>
      <c r="B400" s="989" t="s">
        <v>52</v>
      </c>
      <c r="C400" s="1087"/>
      <c r="D400" s="997"/>
      <c r="E400" s="997"/>
      <c r="F400" s="1087"/>
      <c r="G400" s="998"/>
      <c r="H400" s="29">
        <f>SUM(D401:D403)</f>
        <v>2</v>
      </c>
      <c r="I400" s="29">
        <f>COUNT(D401:D403)*2</f>
        <v>2</v>
      </c>
      <c r="J400" s="29">
        <f>H400*100/I400</f>
        <v>100</v>
      </c>
    </row>
    <row r="401" spans="1:10" ht="57" hidden="1" customHeight="1">
      <c r="A401" s="27" t="s">
        <v>2541</v>
      </c>
      <c r="B401" s="19" t="s">
        <v>1043</v>
      </c>
      <c r="C401" s="23"/>
      <c r="D401" s="53"/>
      <c r="E401" s="28"/>
      <c r="F401" s="26"/>
      <c r="G401" s="504"/>
      <c r="H401" s="99"/>
      <c r="I401" s="99"/>
    </row>
    <row r="402" spans="1:10" ht="75" customHeight="1">
      <c r="A402" s="18" t="s">
        <v>1961</v>
      </c>
      <c r="B402" s="19" t="s">
        <v>1047</v>
      </c>
      <c r="C402" s="42" t="s">
        <v>2544</v>
      </c>
      <c r="D402" s="53">
        <v>2</v>
      </c>
      <c r="E402" s="303" t="s">
        <v>648</v>
      </c>
      <c r="F402" s="131" t="s">
        <v>3410</v>
      </c>
      <c r="G402" s="53"/>
      <c r="H402" s="29"/>
      <c r="I402" s="29"/>
      <c r="J402" s="29"/>
    </row>
    <row r="403" spans="1:10" ht="63" hidden="1" customHeight="1">
      <c r="A403" s="27" t="s">
        <v>1054</v>
      </c>
      <c r="B403" s="19" t="s">
        <v>1059</v>
      </c>
      <c r="C403" s="26"/>
      <c r="D403" s="26"/>
      <c r="E403" s="28"/>
      <c r="F403" s="26"/>
      <c r="G403" s="26"/>
      <c r="H403" s="99"/>
      <c r="I403" s="99"/>
    </row>
    <row r="404" spans="1:10" ht="30.75" customHeight="1">
      <c r="A404" s="18"/>
      <c r="B404" s="1003" t="s">
        <v>4720</v>
      </c>
      <c r="C404" s="929"/>
      <c r="D404" s="929"/>
      <c r="E404" s="929"/>
      <c r="F404" s="929"/>
      <c r="G404" s="929"/>
      <c r="H404" s="29"/>
      <c r="I404" s="29"/>
      <c r="J404" s="29"/>
    </row>
    <row r="405" spans="1:10" ht="40.35" hidden="1" customHeight="1">
      <c r="A405" s="162" t="s">
        <v>51</v>
      </c>
      <c r="B405" s="989" t="s">
        <v>50</v>
      </c>
      <c r="C405" s="997"/>
      <c r="D405" s="997"/>
      <c r="E405" s="997"/>
      <c r="F405" s="997"/>
      <c r="G405" s="998"/>
      <c r="H405" s="99">
        <f>SUM(D406:D411)</f>
        <v>0</v>
      </c>
      <c r="I405" s="99">
        <f>COUNT(D406:D411)*2</f>
        <v>0</v>
      </c>
    </row>
    <row r="406" spans="1:10" ht="47.25" hidden="1" customHeight="1">
      <c r="A406" s="27" t="s">
        <v>1060</v>
      </c>
      <c r="B406" s="114" t="s">
        <v>1061</v>
      </c>
      <c r="C406" s="114"/>
      <c r="D406" s="26"/>
      <c r="E406" s="28"/>
      <c r="F406" s="26"/>
      <c r="G406" s="26"/>
      <c r="H406" s="99"/>
      <c r="I406" s="99"/>
    </row>
    <row r="407" spans="1:10" ht="63" hidden="1" customHeight="1">
      <c r="A407" s="27" t="s">
        <v>1062</v>
      </c>
      <c r="B407" s="114" t="s">
        <v>1063</v>
      </c>
      <c r="C407" s="26"/>
      <c r="D407" s="26"/>
      <c r="E407" s="28"/>
      <c r="F407" s="26"/>
      <c r="G407" s="26"/>
      <c r="H407" s="99"/>
      <c r="I407" s="99"/>
    </row>
    <row r="408" spans="1:10" ht="47.25" hidden="1" customHeight="1">
      <c r="A408" s="27" t="s">
        <v>1064</v>
      </c>
      <c r="B408" s="114" t="s">
        <v>1065</v>
      </c>
      <c r="C408" s="26"/>
      <c r="D408" s="26"/>
      <c r="E408" s="28"/>
      <c r="F408" s="26"/>
      <c r="G408" s="26"/>
      <c r="H408" s="99"/>
      <c r="I408" s="99"/>
    </row>
    <row r="409" spans="1:10" ht="63" hidden="1" customHeight="1">
      <c r="A409" s="27" t="s">
        <v>1066</v>
      </c>
      <c r="B409" s="114" t="s">
        <v>1067</v>
      </c>
      <c r="C409" s="26"/>
      <c r="D409" s="26"/>
      <c r="E409" s="28"/>
      <c r="F409" s="26"/>
      <c r="G409" s="26"/>
      <c r="H409" s="99"/>
      <c r="I409" s="99"/>
    </row>
    <row r="410" spans="1:10" ht="47.25" hidden="1" customHeight="1">
      <c r="A410" s="27" t="s">
        <v>1068</v>
      </c>
      <c r="B410" s="114" t="s">
        <v>1069</v>
      </c>
      <c r="C410" s="26"/>
      <c r="D410" s="26"/>
      <c r="E410" s="28"/>
      <c r="F410" s="26"/>
      <c r="G410" s="26"/>
      <c r="H410" s="99"/>
      <c r="I410" s="99"/>
    </row>
    <row r="411" spans="1:10" ht="56.25" hidden="1" customHeight="1">
      <c r="A411" s="27" t="s">
        <v>1070</v>
      </c>
      <c r="B411" s="30" t="s">
        <v>1071</v>
      </c>
      <c r="C411" s="26"/>
      <c r="D411" s="26"/>
      <c r="E411" s="28"/>
      <c r="F411" s="26"/>
      <c r="G411" s="26"/>
      <c r="H411" s="99"/>
      <c r="I411" s="99"/>
    </row>
    <row r="412" spans="1:10" ht="40.35" customHeight="1">
      <c r="A412" s="135" t="s">
        <v>49</v>
      </c>
      <c r="B412" s="989" t="s">
        <v>48</v>
      </c>
      <c r="C412" s="1087"/>
      <c r="D412" s="997"/>
      <c r="E412" s="997"/>
      <c r="F412" s="1087"/>
      <c r="G412" s="998"/>
      <c r="H412" s="29">
        <f>SUM(D413:D431)</f>
        <v>28</v>
      </c>
      <c r="I412" s="29">
        <f>COUNT(D413:D431)*2</f>
        <v>28</v>
      </c>
      <c r="J412" s="29">
        <f>H412*100/I412</f>
        <v>100</v>
      </c>
    </row>
    <row r="413" spans="1:10" ht="78.75" hidden="1" customHeight="1">
      <c r="A413" s="27" t="s">
        <v>3411</v>
      </c>
      <c r="B413" s="666" t="s">
        <v>3412</v>
      </c>
      <c r="C413" s="26"/>
      <c r="D413" s="26"/>
      <c r="E413" s="28"/>
      <c r="F413" s="26"/>
      <c r="G413" s="26"/>
      <c r="H413" s="99"/>
      <c r="I413" s="99"/>
    </row>
    <row r="414" spans="1:10" ht="78.75" hidden="1" customHeight="1">
      <c r="A414" s="27" t="s">
        <v>3413</v>
      </c>
      <c r="B414" s="666" t="s">
        <v>3414</v>
      </c>
      <c r="C414" s="26"/>
      <c r="D414" s="26"/>
      <c r="E414" s="28"/>
      <c r="F414" s="26"/>
      <c r="G414" s="26"/>
      <c r="H414" s="99"/>
      <c r="I414" s="99"/>
    </row>
    <row r="415" spans="1:10" ht="78.75" customHeight="1">
      <c r="A415" s="18" t="s">
        <v>3415</v>
      </c>
      <c r="B415" s="341" t="s">
        <v>3416</v>
      </c>
      <c r="C415" s="172" t="s">
        <v>1992</v>
      </c>
      <c r="D415" s="58">
        <v>2</v>
      </c>
      <c r="E415" s="59" t="s">
        <v>208</v>
      </c>
      <c r="F415" s="171" t="s">
        <v>1993</v>
      </c>
      <c r="G415" s="26"/>
      <c r="H415" s="29"/>
      <c r="I415" s="29"/>
      <c r="J415" s="29"/>
    </row>
    <row r="416" spans="1:10" ht="78.75" customHeight="1">
      <c r="A416" s="18"/>
      <c r="B416" s="341"/>
      <c r="C416" s="172" t="s">
        <v>1994</v>
      </c>
      <c r="D416" s="58">
        <v>2</v>
      </c>
      <c r="E416" s="59" t="s">
        <v>208</v>
      </c>
      <c r="F416" s="171" t="s">
        <v>1993</v>
      </c>
      <c r="G416" s="26"/>
      <c r="H416" s="29"/>
      <c r="I416" s="29"/>
      <c r="J416" s="29"/>
    </row>
    <row r="417" spans="1:10" ht="78.75" customHeight="1">
      <c r="A417" s="18"/>
      <c r="B417" s="341"/>
      <c r="C417" s="172" t="s">
        <v>1995</v>
      </c>
      <c r="D417" s="58">
        <v>2</v>
      </c>
      <c r="E417" s="59" t="s">
        <v>208</v>
      </c>
      <c r="F417" s="171" t="s">
        <v>1993</v>
      </c>
      <c r="G417" s="26"/>
      <c r="H417" s="29"/>
      <c r="I417" s="29"/>
      <c r="J417" s="29"/>
    </row>
    <row r="418" spans="1:10" ht="78.75" customHeight="1">
      <c r="A418" s="18"/>
      <c r="B418" s="341"/>
      <c r="C418" s="172" t="s">
        <v>1996</v>
      </c>
      <c r="D418" s="58">
        <v>2</v>
      </c>
      <c r="E418" s="59" t="s">
        <v>208</v>
      </c>
      <c r="F418" s="171" t="s">
        <v>1993</v>
      </c>
      <c r="G418" s="26"/>
      <c r="H418" s="29"/>
      <c r="I418" s="29"/>
      <c r="J418" s="29"/>
    </row>
    <row r="419" spans="1:10" ht="92.25" customHeight="1">
      <c r="A419" s="18" t="s">
        <v>1076</v>
      </c>
      <c r="B419" s="114" t="s">
        <v>1074</v>
      </c>
      <c r="C419" s="42" t="s">
        <v>3417</v>
      </c>
      <c r="D419" s="53">
        <v>2</v>
      </c>
      <c r="E419" s="28" t="s">
        <v>540</v>
      </c>
      <c r="F419" s="30" t="s">
        <v>3418</v>
      </c>
      <c r="G419" s="53"/>
      <c r="H419" s="29"/>
      <c r="I419" s="29"/>
      <c r="J419" s="29"/>
    </row>
    <row r="420" spans="1:10" ht="84" customHeight="1">
      <c r="A420" s="18"/>
      <c r="B420" s="114"/>
      <c r="C420" s="42" t="s">
        <v>3419</v>
      </c>
      <c r="D420" s="53">
        <v>2</v>
      </c>
      <c r="E420" s="28" t="s">
        <v>540</v>
      </c>
      <c r="F420" s="30" t="s">
        <v>3420</v>
      </c>
      <c r="G420" s="53"/>
      <c r="H420" s="29"/>
      <c r="I420" s="29"/>
      <c r="J420" s="29"/>
    </row>
    <row r="421" spans="1:10" ht="74.849999999999994" customHeight="1">
      <c r="A421" s="18"/>
      <c r="B421" s="114"/>
      <c r="C421" s="42" t="s">
        <v>3421</v>
      </c>
      <c r="D421" s="53">
        <v>2</v>
      </c>
      <c r="E421" s="28" t="s">
        <v>540</v>
      </c>
      <c r="F421" s="30" t="s">
        <v>3422</v>
      </c>
      <c r="G421" s="53"/>
      <c r="H421" s="29"/>
      <c r="I421" s="29"/>
      <c r="J421" s="29"/>
    </row>
    <row r="422" spans="1:10" ht="45" customHeight="1">
      <c r="A422" s="18"/>
      <c r="B422" s="114"/>
      <c r="C422" s="42" t="s">
        <v>3423</v>
      </c>
      <c r="D422" s="53">
        <v>2</v>
      </c>
      <c r="E422" s="28" t="s">
        <v>540</v>
      </c>
      <c r="F422" s="30" t="s">
        <v>3424</v>
      </c>
      <c r="G422" s="53"/>
      <c r="H422" s="29"/>
      <c r="I422" s="29"/>
      <c r="J422" s="29"/>
    </row>
    <row r="423" spans="1:10" ht="86.1" customHeight="1">
      <c r="A423" s="18" t="s">
        <v>3425</v>
      </c>
      <c r="B423" s="342" t="s">
        <v>3426</v>
      </c>
      <c r="C423" s="343" t="s">
        <v>3427</v>
      </c>
      <c r="D423" s="53">
        <v>2</v>
      </c>
      <c r="E423" s="28" t="s">
        <v>540</v>
      </c>
      <c r="F423" s="23" t="s">
        <v>3428</v>
      </c>
      <c r="G423" s="53"/>
      <c r="H423" s="29"/>
      <c r="I423" s="29"/>
      <c r="J423" s="29"/>
    </row>
    <row r="424" spans="1:10" ht="63" customHeight="1">
      <c r="A424" s="18" t="s">
        <v>3429</v>
      </c>
      <c r="B424" s="342" t="s">
        <v>2008</v>
      </c>
      <c r="C424" s="343" t="s">
        <v>3430</v>
      </c>
      <c r="D424" s="53">
        <v>2</v>
      </c>
      <c r="E424" s="28" t="s">
        <v>540</v>
      </c>
      <c r="F424" s="30" t="s">
        <v>3431</v>
      </c>
      <c r="G424" s="53"/>
      <c r="H424" s="29"/>
      <c r="I424" s="29"/>
      <c r="J424" s="29"/>
    </row>
    <row r="425" spans="1:10" ht="30" customHeight="1">
      <c r="A425" s="18"/>
      <c r="B425" s="160"/>
      <c r="C425" s="343" t="s">
        <v>3432</v>
      </c>
      <c r="D425" s="53">
        <v>2</v>
      </c>
      <c r="E425" s="28" t="s">
        <v>540</v>
      </c>
      <c r="F425" s="30" t="s">
        <v>3433</v>
      </c>
      <c r="G425" s="53"/>
      <c r="H425" s="29"/>
      <c r="I425" s="29"/>
      <c r="J425" s="29"/>
    </row>
    <row r="426" spans="1:10" ht="78.75">
      <c r="A426" s="18" t="s">
        <v>3434</v>
      </c>
      <c r="B426" s="74" t="s">
        <v>2020</v>
      </c>
      <c r="C426" s="173" t="s">
        <v>2021</v>
      </c>
      <c r="D426" s="58">
        <v>2</v>
      </c>
      <c r="E426" s="55" t="s">
        <v>540</v>
      </c>
      <c r="F426" s="55" t="s">
        <v>2022</v>
      </c>
      <c r="G426" s="53"/>
      <c r="H426" s="29"/>
      <c r="I426" s="29"/>
      <c r="J426" s="29"/>
    </row>
    <row r="427" spans="1:10" ht="45">
      <c r="A427" s="18"/>
      <c r="B427" s="74"/>
      <c r="C427" s="173" t="s">
        <v>2023</v>
      </c>
      <c r="D427" s="58">
        <v>2</v>
      </c>
      <c r="E427" s="55" t="s">
        <v>540</v>
      </c>
      <c r="F427" s="55" t="s">
        <v>2022</v>
      </c>
      <c r="G427" s="53"/>
      <c r="H427" s="29"/>
      <c r="I427" s="29"/>
      <c r="J427" s="29"/>
    </row>
    <row r="428" spans="1:10" ht="78.75" hidden="1">
      <c r="A428" s="27" t="s">
        <v>3435</v>
      </c>
      <c r="B428" s="666" t="s">
        <v>2025</v>
      </c>
      <c r="C428" s="26"/>
      <c r="D428" s="26"/>
      <c r="E428" s="26"/>
      <c r="F428" s="26"/>
      <c r="G428" s="53"/>
      <c r="H428" s="99"/>
      <c r="I428" s="99"/>
    </row>
    <row r="429" spans="1:10" ht="124.5" hidden="1" customHeight="1">
      <c r="A429" s="27" t="s">
        <v>3436</v>
      </c>
      <c r="B429" s="342" t="s">
        <v>2033</v>
      </c>
      <c r="C429" s="344"/>
      <c r="D429" s="295"/>
      <c r="E429" s="59"/>
      <c r="F429" s="318"/>
      <c r="G429" s="295"/>
      <c r="H429" s="7"/>
      <c r="I429" s="7"/>
    </row>
    <row r="430" spans="1:10" ht="48" customHeight="1">
      <c r="A430" s="18" t="s">
        <v>2036</v>
      </c>
      <c r="B430" s="342" t="s">
        <v>2037</v>
      </c>
      <c r="C430" s="345" t="s">
        <v>3437</v>
      </c>
      <c r="D430" s="346">
        <v>2</v>
      </c>
      <c r="E430" s="59" t="s">
        <v>540</v>
      </c>
      <c r="F430" s="55" t="s">
        <v>3438</v>
      </c>
      <c r="G430" s="53"/>
      <c r="H430" s="29"/>
      <c r="I430" s="29"/>
      <c r="J430" s="29"/>
    </row>
    <row r="431" spans="1:10" ht="48.75" hidden="1" customHeight="1">
      <c r="A431" s="27" t="s">
        <v>3439</v>
      </c>
      <c r="B431" s="666" t="s">
        <v>2045</v>
      </c>
      <c r="C431" s="345"/>
      <c r="D431" s="346"/>
      <c r="E431" s="59"/>
      <c r="F431" s="55"/>
      <c r="G431" s="53"/>
      <c r="H431" s="99"/>
      <c r="I431" s="99"/>
    </row>
    <row r="432" spans="1:10" ht="40.35" customHeight="1">
      <c r="A432" s="135" t="s">
        <v>47</v>
      </c>
      <c r="B432" s="989" t="s">
        <v>46</v>
      </c>
      <c r="C432" s="1087"/>
      <c r="D432" s="997"/>
      <c r="E432" s="997"/>
      <c r="F432" s="1087"/>
      <c r="G432" s="998"/>
      <c r="H432" s="29">
        <f>SUM(D433:D438)</f>
        <v>6</v>
      </c>
      <c r="I432" s="29">
        <f>COUNT(D433:D438)*2</f>
        <v>6</v>
      </c>
      <c r="J432" s="29">
        <f>H432*100/I432</f>
        <v>100</v>
      </c>
    </row>
    <row r="433" spans="1:10" ht="45" customHeight="1">
      <c r="A433" s="18" t="s">
        <v>1077</v>
      </c>
      <c r="B433" s="23" t="s">
        <v>2049</v>
      </c>
      <c r="C433" s="42" t="s">
        <v>3440</v>
      </c>
      <c r="D433" s="53">
        <v>2</v>
      </c>
      <c r="E433" s="28" t="s">
        <v>540</v>
      </c>
      <c r="F433" s="30" t="s">
        <v>3441</v>
      </c>
      <c r="G433" s="53"/>
      <c r="H433" s="29"/>
      <c r="I433" s="29"/>
      <c r="J433" s="29"/>
    </row>
    <row r="434" spans="1:10" ht="30" customHeight="1">
      <c r="A434" s="18" t="s">
        <v>1078</v>
      </c>
      <c r="B434" s="23" t="s">
        <v>2058</v>
      </c>
      <c r="C434" s="140" t="s">
        <v>2557</v>
      </c>
      <c r="D434" s="53">
        <v>2</v>
      </c>
      <c r="E434" s="28" t="s">
        <v>432</v>
      </c>
      <c r="F434" s="30" t="s">
        <v>3442</v>
      </c>
      <c r="G434" s="53"/>
      <c r="H434" s="29"/>
      <c r="I434" s="29"/>
      <c r="J434" s="29"/>
    </row>
    <row r="435" spans="1:10" ht="47.25" hidden="1" customHeight="1">
      <c r="A435" s="27" t="s">
        <v>1079</v>
      </c>
      <c r="B435" s="23" t="s">
        <v>2061</v>
      </c>
      <c r="C435" s="26"/>
      <c r="D435" s="26"/>
      <c r="E435" s="28"/>
      <c r="F435" s="26"/>
      <c r="G435" s="26"/>
      <c r="H435" s="99"/>
      <c r="I435" s="99"/>
    </row>
    <row r="436" spans="1:10" ht="31.5" hidden="1" customHeight="1">
      <c r="A436" s="27" t="s">
        <v>1080</v>
      </c>
      <c r="B436" s="23" t="s">
        <v>2067</v>
      </c>
      <c r="C436" s="26"/>
      <c r="D436" s="26"/>
      <c r="E436" s="28"/>
      <c r="F436" s="26"/>
      <c r="G436" s="26"/>
      <c r="H436" s="99"/>
      <c r="I436" s="99"/>
    </row>
    <row r="437" spans="1:10" ht="31.5" customHeight="1">
      <c r="A437" s="18" t="s">
        <v>1081</v>
      </c>
      <c r="B437" s="23" t="s">
        <v>6226</v>
      </c>
      <c r="C437" s="42" t="s">
        <v>3443</v>
      </c>
      <c r="D437" s="53">
        <v>2</v>
      </c>
      <c r="E437" s="28" t="s">
        <v>540</v>
      </c>
      <c r="F437" s="30" t="s">
        <v>3444</v>
      </c>
      <c r="G437" s="53"/>
      <c r="H437" s="29"/>
      <c r="I437" s="29"/>
      <c r="J437" s="29"/>
    </row>
    <row r="438" spans="1:10" ht="47.25" hidden="1" customHeight="1">
      <c r="A438" s="27" t="s">
        <v>6224</v>
      </c>
      <c r="B438" s="116" t="s">
        <v>1082</v>
      </c>
      <c r="C438" s="26"/>
      <c r="D438" s="26"/>
      <c r="E438" s="28"/>
      <c r="F438" s="26"/>
      <c r="G438" s="26"/>
      <c r="H438" s="99"/>
      <c r="I438" s="99"/>
    </row>
    <row r="439" spans="1:10" ht="40.35" hidden="1" customHeight="1">
      <c r="A439" s="162" t="s">
        <v>45</v>
      </c>
      <c r="B439" s="989" t="s">
        <v>44</v>
      </c>
      <c r="C439" s="997"/>
      <c r="D439" s="997"/>
      <c r="E439" s="997"/>
      <c r="F439" s="997"/>
      <c r="G439" s="998"/>
      <c r="H439" s="99">
        <f>SUM(D440:D449)</f>
        <v>0</v>
      </c>
      <c r="I439" s="99">
        <f>COUNT(D440:D449)*2</f>
        <v>0</v>
      </c>
    </row>
    <row r="440" spans="1:10" ht="31.5" hidden="1" customHeight="1">
      <c r="A440" s="27" t="s">
        <v>1083</v>
      </c>
      <c r="B440" s="19" t="s">
        <v>1084</v>
      </c>
      <c r="C440" s="26"/>
      <c r="D440" s="26"/>
      <c r="E440" s="28"/>
      <c r="F440" s="26"/>
      <c r="G440" s="26"/>
      <c r="H440" s="99"/>
      <c r="I440" s="99"/>
    </row>
    <row r="441" spans="1:10" ht="60" hidden="1" customHeight="1">
      <c r="A441" s="27" t="s">
        <v>1085</v>
      </c>
      <c r="B441" s="565" t="s">
        <v>3445</v>
      </c>
      <c r="C441" s="26"/>
      <c r="D441" s="26"/>
      <c r="E441" s="28"/>
      <c r="F441" s="26"/>
      <c r="G441" s="26"/>
      <c r="H441" s="99"/>
      <c r="I441" s="99"/>
    </row>
    <row r="442" spans="1:10" ht="31.5" hidden="1" customHeight="1">
      <c r="A442" s="27" t="s">
        <v>1087</v>
      </c>
      <c r="B442" s="19" t="s">
        <v>1088</v>
      </c>
      <c r="C442" s="26"/>
      <c r="D442" s="26"/>
      <c r="E442" s="28"/>
      <c r="F442" s="26"/>
      <c r="G442" s="26"/>
      <c r="H442" s="99"/>
      <c r="I442" s="99"/>
    </row>
    <row r="443" spans="1:10" ht="47.25" hidden="1" customHeight="1">
      <c r="A443" s="27" t="s">
        <v>1089</v>
      </c>
      <c r="B443" s="114" t="s">
        <v>6227</v>
      </c>
      <c r="C443" s="26"/>
      <c r="D443" s="26"/>
      <c r="E443" s="28"/>
      <c r="F443" s="26"/>
      <c r="G443" s="26"/>
      <c r="H443" s="99"/>
      <c r="I443" s="99"/>
    </row>
    <row r="444" spans="1:10" ht="47.25" hidden="1" customHeight="1">
      <c r="A444" s="68" t="s">
        <v>1090</v>
      </c>
      <c r="B444" s="114" t="s">
        <v>6228</v>
      </c>
      <c r="C444" s="26"/>
      <c r="D444" s="26"/>
      <c r="E444" s="28"/>
      <c r="F444" s="26"/>
      <c r="G444" s="26"/>
      <c r="H444" s="99"/>
      <c r="I444" s="99"/>
    </row>
    <row r="445" spans="1:10" ht="47.25" hidden="1" customHeight="1">
      <c r="A445" s="68" t="s">
        <v>1092</v>
      </c>
      <c r="B445" s="19" t="s">
        <v>6229</v>
      </c>
      <c r="C445" s="26"/>
      <c r="D445" s="26"/>
      <c r="E445" s="28"/>
      <c r="F445" s="26"/>
      <c r="G445" s="26"/>
      <c r="H445" s="99"/>
      <c r="I445" s="99"/>
    </row>
    <row r="446" spans="1:10" ht="31.5" hidden="1" customHeight="1">
      <c r="A446" s="68" t="s">
        <v>1094</v>
      </c>
      <c r="B446" s="74" t="s">
        <v>3446</v>
      </c>
      <c r="C446" s="26"/>
      <c r="D446" s="26"/>
      <c r="E446" s="28"/>
      <c r="F446" s="26"/>
      <c r="G446" s="26"/>
      <c r="H446" s="99"/>
      <c r="I446" s="99"/>
    </row>
    <row r="447" spans="1:10" ht="31.5" hidden="1" customHeight="1">
      <c r="A447" s="68" t="s">
        <v>3447</v>
      </c>
      <c r="B447" s="19" t="s">
        <v>1093</v>
      </c>
      <c r="C447" s="26"/>
      <c r="D447" s="26"/>
      <c r="E447" s="28"/>
      <c r="F447" s="26"/>
      <c r="G447" s="26"/>
      <c r="H447" s="99"/>
      <c r="I447" s="99"/>
    </row>
    <row r="448" spans="1:10" ht="31.5" hidden="1" customHeight="1">
      <c r="A448" s="68" t="s">
        <v>3448</v>
      </c>
      <c r="B448" s="19" t="s">
        <v>1095</v>
      </c>
      <c r="C448" s="26"/>
      <c r="D448" s="26"/>
      <c r="E448" s="28"/>
      <c r="F448" s="26"/>
      <c r="G448" s="26"/>
      <c r="H448" s="99"/>
      <c r="I448" s="99"/>
    </row>
    <row r="449" spans="1:9" ht="31.5" hidden="1" customHeight="1">
      <c r="A449" s="27" t="s">
        <v>3449</v>
      </c>
      <c r="B449" s="342" t="s">
        <v>3450</v>
      </c>
      <c r="C449" s="26"/>
      <c r="D449" s="26"/>
      <c r="E449" s="28"/>
      <c r="F449" s="26"/>
      <c r="G449" s="26"/>
      <c r="H449" s="99"/>
      <c r="I449" s="99"/>
    </row>
    <row r="450" spans="1:9" ht="40.35" hidden="1" customHeight="1">
      <c r="A450" s="162" t="s">
        <v>43</v>
      </c>
      <c r="B450" s="989" t="s">
        <v>42</v>
      </c>
      <c r="C450" s="997"/>
      <c r="D450" s="997"/>
      <c r="E450" s="997"/>
      <c r="F450" s="997"/>
      <c r="G450" s="998"/>
      <c r="H450" s="99">
        <f>SUM(D451:D456)</f>
        <v>0</v>
      </c>
      <c r="I450" s="99">
        <f>COUNT(D451:D456)*2</f>
        <v>0</v>
      </c>
    </row>
    <row r="451" spans="1:9" ht="31.5" hidden="1" customHeight="1">
      <c r="A451" s="27" t="s">
        <v>1096</v>
      </c>
      <c r="B451" s="114" t="s">
        <v>1097</v>
      </c>
      <c r="C451" s="26"/>
      <c r="D451" s="26"/>
      <c r="E451" s="28"/>
      <c r="F451" s="26"/>
      <c r="G451" s="26"/>
      <c r="H451" s="99"/>
      <c r="I451" s="99"/>
    </row>
    <row r="452" spans="1:9" ht="31.5" hidden="1" customHeight="1">
      <c r="A452" s="27" t="s">
        <v>1098</v>
      </c>
      <c r="B452" s="114" t="s">
        <v>1099</v>
      </c>
      <c r="C452" s="26"/>
      <c r="D452" s="26"/>
      <c r="E452" s="28"/>
      <c r="F452" s="26"/>
      <c r="G452" s="26"/>
      <c r="H452" s="99"/>
      <c r="I452" s="99"/>
    </row>
    <row r="453" spans="1:9" ht="31.5" hidden="1" customHeight="1">
      <c r="A453" s="27" t="s">
        <v>1100</v>
      </c>
      <c r="B453" s="114" t="s">
        <v>1101</v>
      </c>
      <c r="C453" s="26"/>
      <c r="D453" s="26"/>
      <c r="E453" s="28"/>
      <c r="F453" s="26"/>
      <c r="G453" s="26"/>
      <c r="H453" s="99"/>
      <c r="I453" s="99"/>
    </row>
    <row r="454" spans="1:9" ht="31.5" hidden="1" customHeight="1">
      <c r="A454" s="27" t="s">
        <v>1102</v>
      </c>
      <c r="B454" s="114" t="s">
        <v>1103</v>
      </c>
      <c r="C454" s="26"/>
      <c r="D454" s="26"/>
      <c r="E454" s="28"/>
      <c r="F454" s="26"/>
      <c r="G454" s="26"/>
      <c r="H454" s="99"/>
      <c r="I454" s="99"/>
    </row>
    <row r="455" spans="1:9" ht="31.5" hidden="1" customHeight="1">
      <c r="A455" s="27" t="s">
        <v>1104</v>
      </c>
      <c r="B455" s="114" t="s">
        <v>1105</v>
      </c>
      <c r="C455" s="26"/>
      <c r="D455" s="26"/>
      <c r="E455" s="28"/>
      <c r="F455" s="26"/>
      <c r="G455" s="26"/>
      <c r="H455" s="99"/>
      <c r="I455" s="99"/>
    </row>
    <row r="456" spans="1:9" ht="31.5" hidden="1" customHeight="1">
      <c r="A456" s="27" t="s">
        <v>1106</v>
      </c>
      <c r="B456" s="114" t="s">
        <v>1107</v>
      </c>
      <c r="C456" s="26"/>
      <c r="D456" s="26"/>
      <c r="E456" s="28"/>
      <c r="F456" s="26"/>
      <c r="G456" s="26"/>
      <c r="H456" s="99"/>
      <c r="I456" s="99"/>
    </row>
    <row r="457" spans="1:9" ht="40.35" hidden="1" customHeight="1">
      <c r="A457" s="162" t="s">
        <v>41</v>
      </c>
      <c r="B457" s="989" t="s">
        <v>40</v>
      </c>
      <c r="C457" s="997"/>
      <c r="D457" s="997"/>
      <c r="E457" s="997"/>
      <c r="F457" s="997"/>
      <c r="G457" s="998"/>
      <c r="H457" s="99">
        <f>SUM(D458:D461)</f>
        <v>0</v>
      </c>
      <c r="I457" s="99">
        <f>COUNT(D458:D461)*2</f>
        <v>0</v>
      </c>
    </row>
    <row r="458" spans="1:9" ht="31.5" hidden="1" customHeight="1">
      <c r="A458" s="27" t="s">
        <v>1108</v>
      </c>
      <c r="B458" s="114" t="s">
        <v>1109</v>
      </c>
      <c r="C458" s="26"/>
      <c r="D458" s="26"/>
      <c r="E458" s="28"/>
      <c r="F458" s="26"/>
      <c r="G458" s="26"/>
      <c r="H458" s="99"/>
      <c r="I458" s="99"/>
    </row>
    <row r="459" spans="1:9" ht="31.5" hidden="1" customHeight="1">
      <c r="A459" s="27" t="s">
        <v>1110</v>
      </c>
      <c r="B459" s="114" t="s">
        <v>1111</v>
      </c>
      <c r="C459" s="26"/>
      <c r="D459" s="26"/>
      <c r="E459" s="28"/>
      <c r="F459" s="26"/>
      <c r="G459" s="26"/>
      <c r="H459" s="99"/>
      <c r="I459" s="99"/>
    </row>
    <row r="460" spans="1:9" ht="31.5" hidden="1" customHeight="1">
      <c r="A460" s="27" t="s">
        <v>1112</v>
      </c>
      <c r="B460" s="114" t="s">
        <v>1113</v>
      </c>
      <c r="C460" s="26"/>
      <c r="D460" s="26"/>
      <c r="E460" s="28"/>
      <c r="F460" s="26"/>
      <c r="G460" s="26"/>
      <c r="H460" s="99"/>
      <c r="I460" s="99"/>
    </row>
    <row r="461" spans="1:9" ht="31.5" hidden="1" customHeight="1">
      <c r="A461" s="27" t="s">
        <v>1114</v>
      </c>
      <c r="B461" s="114" t="s">
        <v>1115</v>
      </c>
      <c r="C461" s="26"/>
      <c r="D461" s="26"/>
      <c r="E461" s="28"/>
      <c r="F461" s="26"/>
      <c r="G461" s="26"/>
      <c r="H461" s="99"/>
      <c r="I461" s="99"/>
    </row>
    <row r="462" spans="1:9" ht="31.5" hidden="1" customHeight="1">
      <c r="A462" s="27"/>
      <c r="B462" s="928" t="s">
        <v>6538</v>
      </c>
      <c r="C462" s="929"/>
      <c r="D462" s="929"/>
      <c r="E462" s="929"/>
      <c r="F462" s="929"/>
      <c r="G462" s="929"/>
      <c r="H462" s="99"/>
      <c r="I462" s="99"/>
    </row>
    <row r="463" spans="1:9" ht="40.35" hidden="1" customHeight="1">
      <c r="A463" s="162" t="s">
        <v>39</v>
      </c>
      <c r="B463" s="989" t="s">
        <v>38</v>
      </c>
      <c r="C463" s="997"/>
      <c r="D463" s="997"/>
      <c r="E463" s="997"/>
      <c r="F463" s="997"/>
      <c r="G463" s="998"/>
      <c r="H463" s="99">
        <f>SUM(D464:D473)</f>
        <v>0</v>
      </c>
      <c r="I463" s="99">
        <f>COUNT(D464:D473)*2</f>
        <v>0</v>
      </c>
    </row>
    <row r="464" spans="1:9" ht="47.25" hidden="1" customHeight="1">
      <c r="A464" s="27" t="s">
        <v>1116</v>
      </c>
      <c r="B464" s="114" t="s">
        <v>1117</v>
      </c>
      <c r="C464" s="26"/>
      <c r="D464" s="26"/>
      <c r="E464" s="28"/>
      <c r="F464" s="26"/>
      <c r="G464" s="26"/>
      <c r="H464" s="99"/>
      <c r="I464" s="99"/>
    </row>
    <row r="465" spans="1:10" ht="47.25" hidden="1" customHeight="1">
      <c r="A465" s="27" t="s">
        <v>1118</v>
      </c>
      <c r="B465" s="114" t="s">
        <v>1119</v>
      </c>
      <c r="C465" s="26"/>
      <c r="D465" s="26"/>
      <c r="E465" s="28"/>
      <c r="F465" s="26"/>
      <c r="G465" s="26"/>
      <c r="H465" s="99"/>
      <c r="I465" s="99"/>
    </row>
    <row r="466" spans="1:10" ht="47.25" hidden="1" customHeight="1">
      <c r="A466" s="27" t="s">
        <v>1120</v>
      </c>
      <c r="B466" s="114" t="s">
        <v>1121</v>
      </c>
      <c r="C466" s="26"/>
      <c r="D466" s="26"/>
      <c r="E466" s="28"/>
      <c r="F466" s="26"/>
      <c r="G466" s="26"/>
      <c r="H466" s="99"/>
      <c r="I466" s="99"/>
    </row>
    <row r="467" spans="1:10" ht="47.25" hidden="1" customHeight="1">
      <c r="A467" s="27" t="s">
        <v>1122</v>
      </c>
      <c r="B467" s="114" t="s">
        <v>1123</v>
      </c>
      <c r="C467" s="26"/>
      <c r="D467" s="26"/>
      <c r="E467" s="28"/>
      <c r="F467" s="26"/>
      <c r="G467" s="26"/>
      <c r="H467" s="99"/>
      <c r="I467" s="99"/>
    </row>
    <row r="468" spans="1:10" ht="47.25" hidden="1" customHeight="1">
      <c r="A468" s="27" t="s">
        <v>1124</v>
      </c>
      <c r="B468" s="114" t="s">
        <v>1125</v>
      </c>
      <c r="C468" s="26"/>
      <c r="D468" s="26"/>
      <c r="E468" s="28"/>
      <c r="F468" s="26"/>
      <c r="G468" s="26"/>
      <c r="H468" s="99"/>
      <c r="I468" s="99"/>
    </row>
    <row r="469" spans="1:10" ht="47.25" hidden="1" customHeight="1">
      <c r="A469" s="27" t="s">
        <v>1126</v>
      </c>
      <c r="B469" s="114" t="s">
        <v>1127</v>
      </c>
      <c r="C469" s="26"/>
      <c r="D469" s="26"/>
      <c r="E469" s="28"/>
      <c r="F469" s="26"/>
      <c r="G469" s="26"/>
      <c r="H469" s="99"/>
      <c r="I469" s="99"/>
    </row>
    <row r="470" spans="1:10" ht="47.25" hidden="1" customHeight="1">
      <c r="A470" s="27" t="s">
        <v>1128</v>
      </c>
      <c r="B470" s="114" t="s">
        <v>1129</v>
      </c>
      <c r="C470" s="26"/>
      <c r="D470" s="26"/>
      <c r="E470" s="28"/>
      <c r="F470" s="26"/>
      <c r="G470" s="26"/>
      <c r="H470" s="99"/>
      <c r="I470" s="99"/>
    </row>
    <row r="471" spans="1:10" ht="78.75" hidden="1" customHeight="1">
      <c r="A471" s="27" t="s">
        <v>1130</v>
      </c>
      <c r="B471" s="114" t="s">
        <v>1131</v>
      </c>
      <c r="C471" s="26"/>
      <c r="D471" s="26"/>
      <c r="E471" s="28"/>
      <c r="F471" s="26"/>
      <c r="G471" s="26"/>
      <c r="H471" s="99"/>
      <c r="I471" s="99"/>
    </row>
    <row r="472" spans="1:10" ht="31.5" hidden="1" customHeight="1">
      <c r="A472" s="27" t="s">
        <v>1132</v>
      </c>
      <c r="B472" s="114" t="s">
        <v>1133</v>
      </c>
      <c r="C472" s="26"/>
      <c r="D472" s="26"/>
      <c r="E472" s="28"/>
      <c r="F472" s="26"/>
      <c r="G472" s="26"/>
      <c r="H472" s="99"/>
      <c r="I472" s="99"/>
    </row>
    <row r="473" spans="1:10" ht="47.25" hidden="1" customHeight="1">
      <c r="A473" s="27" t="s">
        <v>1134</v>
      </c>
      <c r="B473" s="114" t="s">
        <v>1135</v>
      </c>
      <c r="C473" s="26"/>
      <c r="D473" s="26"/>
      <c r="E473" s="28"/>
      <c r="F473" s="26"/>
      <c r="G473" s="26"/>
      <c r="H473" s="99"/>
      <c r="I473" s="99"/>
    </row>
    <row r="474" spans="1:10" ht="18.75" customHeight="1">
      <c r="A474" s="307"/>
      <c r="B474" s="1072" t="s">
        <v>1136</v>
      </c>
      <c r="C474" s="1146"/>
      <c r="D474" s="1074"/>
      <c r="E474" s="1074"/>
      <c r="F474" s="1146"/>
      <c r="G474" s="1074"/>
      <c r="H474" s="29">
        <f>H475+H482+H495+H504+H520+H536</f>
        <v>126</v>
      </c>
      <c r="I474" s="29">
        <f>I475+I482+I495+I504+I520+I536</f>
        <v>126</v>
      </c>
      <c r="J474" s="29">
        <f>H474*100/I474</f>
        <v>100</v>
      </c>
    </row>
    <row r="475" spans="1:10" ht="40.35" customHeight="1">
      <c r="A475" s="135" t="s">
        <v>2086</v>
      </c>
      <c r="B475" s="989" t="s">
        <v>36</v>
      </c>
      <c r="C475" s="1087"/>
      <c r="D475" s="997"/>
      <c r="E475" s="997"/>
      <c r="F475" s="1087"/>
      <c r="G475" s="998"/>
      <c r="H475" s="29">
        <f>SUM(D476:D481)</f>
        <v>10</v>
      </c>
      <c r="I475" s="29">
        <f>COUNT(D476:D481)*2</f>
        <v>10</v>
      </c>
      <c r="J475" s="29">
        <f>H475*100/I475</f>
        <v>100</v>
      </c>
    </row>
    <row r="476" spans="1:10" ht="31.5" hidden="1" customHeight="1">
      <c r="A476" s="79" t="s">
        <v>1137</v>
      </c>
      <c r="B476" s="114" t="s">
        <v>1138</v>
      </c>
      <c r="C476" s="66"/>
      <c r="D476" s="66"/>
      <c r="E476" s="22"/>
      <c r="F476" s="66"/>
      <c r="G476" s="66"/>
      <c r="H476" s="99"/>
      <c r="I476" s="99"/>
    </row>
    <row r="477" spans="1:10" ht="47.25" customHeight="1">
      <c r="A477" s="182" t="s">
        <v>2089</v>
      </c>
      <c r="B477" s="114" t="s">
        <v>1140</v>
      </c>
      <c r="C477" s="20" t="s">
        <v>1141</v>
      </c>
      <c r="D477" s="148">
        <v>2</v>
      </c>
      <c r="E477" s="22" t="s">
        <v>540</v>
      </c>
      <c r="F477" s="20" t="s">
        <v>1142</v>
      </c>
      <c r="G477" s="183"/>
      <c r="H477" s="29"/>
      <c r="I477" s="29"/>
      <c r="J477" s="29"/>
    </row>
    <row r="478" spans="1:10" ht="66" customHeight="1">
      <c r="A478" s="182" t="s">
        <v>1143</v>
      </c>
      <c r="B478" s="114" t="s">
        <v>1144</v>
      </c>
      <c r="C478" s="20" t="s">
        <v>2568</v>
      </c>
      <c r="D478" s="148">
        <v>2</v>
      </c>
      <c r="E478" s="22" t="s">
        <v>540</v>
      </c>
      <c r="F478" s="20" t="s">
        <v>2569</v>
      </c>
      <c r="G478" s="183"/>
      <c r="H478" s="29"/>
      <c r="I478" s="29"/>
      <c r="J478" s="29"/>
    </row>
    <row r="479" spans="1:10" ht="31.5" customHeight="1">
      <c r="A479" s="182" t="s">
        <v>2094</v>
      </c>
      <c r="B479" s="114" t="s">
        <v>3451</v>
      </c>
      <c r="C479" s="23" t="s">
        <v>3452</v>
      </c>
      <c r="D479" s="148">
        <v>2</v>
      </c>
      <c r="E479" s="22" t="s">
        <v>540</v>
      </c>
      <c r="F479" s="20" t="s">
        <v>3453</v>
      </c>
      <c r="G479" s="183"/>
      <c r="H479" s="29"/>
      <c r="I479" s="29"/>
      <c r="J479" s="29"/>
    </row>
    <row r="480" spans="1:10" ht="47.25" customHeight="1">
      <c r="A480" s="182" t="s">
        <v>2098</v>
      </c>
      <c r="B480" s="114" t="s">
        <v>1151</v>
      </c>
      <c r="C480" s="158" t="s">
        <v>1152</v>
      </c>
      <c r="D480" s="148">
        <v>2</v>
      </c>
      <c r="E480" s="22" t="s">
        <v>540</v>
      </c>
      <c r="F480" s="30" t="s">
        <v>1153</v>
      </c>
      <c r="G480" s="183"/>
      <c r="H480" s="29"/>
      <c r="I480" s="29"/>
      <c r="J480" s="29"/>
    </row>
    <row r="481" spans="1:10" ht="31.5" customHeight="1">
      <c r="A481" s="182" t="s">
        <v>1154</v>
      </c>
      <c r="B481" s="184" t="s">
        <v>1155</v>
      </c>
      <c r="C481" s="20" t="s">
        <v>1156</v>
      </c>
      <c r="D481" s="148">
        <v>2</v>
      </c>
      <c r="E481" s="22" t="s">
        <v>540</v>
      </c>
      <c r="F481" s="42" t="s">
        <v>3454</v>
      </c>
      <c r="G481" s="183"/>
      <c r="H481" s="29"/>
      <c r="I481" s="29"/>
      <c r="J481" s="29"/>
    </row>
    <row r="482" spans="1:10" ht="40.35" customHeight="1">
      <c r="A482" s="135" t="s">
        <v>2101</v>
      </c>
      <c r="B482" s="989" t="s">
        <v>34</v>
      </c>
      <c r="C482" s="1087"/>
      <c r="D482" s="997"/>
      <c r="E482" s="997"/>
      <c r="F482" s="1087"/>
      <c r="G482" s="998"/>
      <c r="H482" s="29">
        <f>SUM(D483:D494)</f>
        <v>24</v>
      </c>
      <c r="I482" s="29">
        <f>COUNT(D483:D494)*2</f>
        <v>24</v>
      </c>
      <c r="J482" s="29">
        <f>H482*100/I482</f>
        <v>100</v>
      </c>
    </row>
    <row r="483" spans="1:10" ht="31.5" customHeight="1">
      <c r="A483" s="182" t="s">
        <v>2103</v>
      </c>
      <c r="B483" s="114" t="s">
        <v>1158</v>
      </c>
      <c r="C483" s="23" t="s">
        <v>2104</v>
      </c>
      <c r="D483" s="148">
        <v>2</v>
      </c>
      <c r="E483" s="22" t="s">
        <v>341</v>
      </c>
      <c r="F483" s="42" t="s">
        <v>2105</v>
      </c>
      <c r="G483" s="302"/>
      <c r="H483" s="29"/>
      <c r="I483" s="29"/>
      <c r="J483" s="29"/>
    </row>
    <row r="484" spans="1:10" ht="51" customHeight="1">
      <c r="A484" s="182"/>
      <c r="B484" s="114"/>
      <c r="C484" s="23" t="s">
        <v>1163</v>
      </c>
      <c r="D484" s="148">
        <v>2</v>
      </c>
      <c r="E484" s="22" t="s">
        <v>379</v>
      </c>
      <c r="F484" s="42" t="s">
        <v>3455</v>
      </c>
      <c r="G484" s="302"/>
      <c r="H484" s="29"/>
      <c r="I484" s="29"/>
      <c r="J484" s="29"/>
    </row>
    <row r="485" spans="1:10" ht="30" customHeight="1">
      <c r="A485" s="182"/>
      <c r="B485" s="114"/>
      <c r="C485" s="23" t="s">
        <v>1167</v>
      </c>
      <c r="D485" s="302">
        <v>2</v>
      </c>
      <c r="E485" s="22" t="s">
        <v>341</v>
      </c>
      <c r="F485" s="42" t="s">
        <v>1168</v>
      </c>
      <c r="G485" s="302"/>
      <c r="H485" s="29"/>
      <c r="I485" s="29"/>
      <c r="J485" s="29"/>
    </row>
    <row r="486" spans="1:10" ht="28.5" customHeight="1">
      <c r="A486" s="182"/>
      <c r="B486" s="114"/>
      <c r="C486" s="20" t="s">
        <v>3026</v>
      </c>
      <c r="D486" s="302">
        <v>2</v>
      </c>
      <c r="E486" s="22" t="s">
        <v>341</v>
      </c>
      <c r="F486" s="42" t="s">
        <v>3456</v>
      </c>
      <c r="G486" s="302"/>
      <c r="H486" s="29"/>
      <c r="I486" s="29"/>
      <c r="J486" s="29"/>
    </row>
    <row r="487" spans="1:10" ht="58.5" customHeight="1">
      <c r="A487" s="182"/>
      <c r="B487" s="114"/>
      <c r="C487" s="20" t="s">
        <v>3027</v>
      </c>
      <c r="D487" s="302">
        <v>2</v>
      </c>
      <c r="E487" s="22" t="s">
        <v>341</v>
      </c>
      <c r="F487" s="42" t="s">
        <v>3457</v>
      </c>
      <c r="G487" s="302"/>
      <c r="H487" s="29"/>
      <c r="I487" s="29"/>
      <c r="J487" s="29"/>
    </row>
    <row r="488" spans="1:10" ht="153.75" customHeight="1">
      <c r="A488" s="182" t="s">
        <v>2109</v>
      </c>
      <c r="B488" s="114" t="s">
        <v>1170</v>
      </c>
      <c r="C488" s="30" t="s">
        <v>3458</v>
      </c>
      <c r="D488" s="302">
        <v>2</v>
      </c>
      <c r="E488" s="25" t="s">
        <v>1817</v>
      </c>
      <c r="F488" s="123" t="s">
        <v>3459</v>
      </c>
      <c r="G488" s="302"/>
      <c r="H488" s="29"/>
      <c r="I488" s="29"/>
      <c r="J488" s="29"/>
    </row>
    <row r="489" spans="1:10" ht="108.75" customHeight="1">
      <c r="A489" s="182"/>
      <c r="B489" s="114"/>
      <c r="C489" s="326" t="s">
        <v>3460</v>
      </c>
      <c r="D489" s="302">
        <v>2</v>
      </c>
      <c r="E489" s="22" t="s">
        <v>271</v>
      </c>
      <c r="F489" s="326" t="s">
        <v>3461</v>
      </c>
      <c r="G489" s="302"/>
      <c r="H489" s="29"/>
      <c r="I489" s="29"/>
      <c r="J489" s="29"/>
    </row>
    <row r="490" spans="1:10" ht="108.75" customHeight="1">
      <c r="A490" s="182"/>
      <c r="B490" s="114"/>
      <c r="C490" s="326" t="s">
        <v>3462</v>
      </c>
      <c r="D490" s="302">
        <v>2</v>
      </c>
      <c r="E490" s="22" t="s">
        <v>271</v>
      </c>
      <c r="F490" s="326" t="s">
        <v>3463</v>
      </c>
      <c r="G490" s="302"/>
      <c r="H490" s="29"/>
      <c r="I490" s="29"/>
      <c r="J490" s="29"/>
    </row>
    <row r="491" spans="1:10" ht="30" customHeight="1">
      <c r="A491" s="182"/>
      <c r="B491" s="114"/>
      <c r="C491" s="23" t="s">
        <v>1173</v>
      </c>
      <c r="D491" s="302">
        <v>2</v>
      </c>
      <c r="E491" s="22" t="s">
        <v>420</v>
      </c>
      <c r="F491" s="20" t="s">
        <v>3464</v>
      </c>
      <c r="G491" s="302"/>
      <c r="H491" s="29"/>
      <c r="I491" s="29"/>
      <c r="J491" s="29"/>
    </row>
    <row r="492" spans="1:10" ht="31.5" customHeight="1">
      <c r="A492" s="182" t="s">
        <v>2113</v>
      </c>
      <c r="B492" s="114" t="s">
        <v>1175</v>
      </c>
      <c r="C492" s="23" t="s">
        <v>1176</v>
      </c>
      <c r="D492" s="302">
        <v>2</v>
      </c>
      <c r="E492" s="22" t="s">
        <v>341</v>
      </c>
      <c r="F492" s="20" t="s">
        <v>3465</v>
      </c>
      <c r="G492" s="302"/>
      <c r="H492" s="29"/>
      <c r="I492" s="29"/>
      <c r="J492" s="29"/>
    </row>
    <row r="493" spans="1:10" ht="71.25" customHeight="1">
      <c r="A493" s="182"/>
      <c r="B493" s="114"/>
      <c r="C493" s="30" t="s">
        <v>2572</v>
      </c>
      <c r="D493" s="302">
        <v>2</v>
      </c>
      <c r="E493" s="22" t="s">
        <v>379</v>
      </c>
      <c r="F493" s="20" t="s">
        <v>2573</v>
      </c>
      <c r="G493" s="302"/>
      <c r="H493" s="29"/>
      <c r="I493" s="29"/>
      <c r="J493" s="29"/>
    </row>
    <row r="494" spans="1:10" ht="62.25" customHeight="1">
      <c r="A494" s="182"/>
      <c r="B494" s="114"/>
      <c r="C494" s="30" t="s">
        <v>3466</v>
      </c>
      <c r="D494" s="302">
        <v>2</v>
      </c>
      <c r="E494" s="22" t="s">
        <v>379</v>
      </c>
      <c r="F494" s="20" t="s">
        <v>3467</v>
      </c>
      <c r="G494" s="302"/>
      <c r="H494" s="29"/>
      <c r="I494" s="29"/>
      <c r="J494" s="29"/>
    </row>
    <row r="495" spans="1:10" ht="40.35" customHeight="1">
      <c r="A495" s="135" t="s">
        <v>2119</v>
      </c>
      <c r="B495" s="989" t="s">
        <v>32</v>
      </c>
      <c r="C495" s="1087"/>
      <c r="D495" s="997"/>
      <c r="E495" s="997"/>
      <c r="F495" s="1087"/>
      <c r="G495" s="998"/>
      <c r="H495" s="29">
        <f>SUM(D496:D503)</f>
        <v>16</v>
      </c>
      <c r="I495" s="29">
        <f>COUNT(D496:D503)*2</f>
        <v>16</v>
      </c>
      <c r="J495" s="29">
        <f>H495*100/I495</f>
        <v>100</v>
      </c>
    </row>
    <row r="496" spans="1:10" ht="47.25" customHeight="1">
      <c r="A496" s="182" t="s">
        <v>2121</v>
      </c>
      <c r="B496" s="191" t="s">
        <v>3468</v>
      </c>
      <c r="C496" s="42" t="s">
        <v>3469</v>
      </c>
      <c r="D496" s="302">
        <v>2</v>
      </c>
      <c r="E496" s="22" t="s">
        <v>379</v>
      </c>
      <c r="F496" s="42" t="s">
        <v>3470</v>
      </c>
      <c r="G496" s="183"/>
      <c r="H496" s="29"/>
      <c r="I496" s="29"/>
      <c r="J496" s="29"/>
    </row>
    <row r="497" spans="1:10" ht="15.75" customHeight="1">
      <c r="A497" s="182"/>
      <c r="B497" s="191"/>
      <c r="C497" s="42" t="s">
        <v>1182</v>
      </c>
      <c r="D497" s="302">
        <v>2</v>
      </c>
      <c r="E497" s="22" t="s">
        <v>379</v>
      </c>
      <c r="F497" s="42" t="s">
        <v>3470</v>
      </c>
      <c r="G497" s="183"/>
      <c r="H497" s="29"/>
      <c r="I497" s="29"/>
      <c r="J497" s="29"/>
    </row>
    <row r="498" spans="1:10" ht="30" customHeight="1">
      <c r="A498" s="182"/>
      <c r="B498" s="191"/>
      <c r="C498" s="42" t="s">
        <v>3471</v>
      </c>
      <c r="D498" s="302">
        <v>2</v>
      </c>
      <c r="E498" s="22" t="s">
        <v>379</v>
      </c>
      <c r="F498" s="42" t="s">
        <v>3470</v>
      </c>
      <c r="G498" s="183"/>
      <c r="H498" s="29"/>
      <c r="I498" s="29"/>
      <c r="J498" s="29"/>
    </row>
    <row r="499" spans="1:10" ht="39" customHeight="1">
      <c r="A499" s="182"/>
      <c r="B499" s="191"/>
      <c r="C499" s="20" t="s">
        <v>1183</v>
      </c>
      <c r="D499" s="302">
        <v>2</v>
      </c>
      <c r="E499" s="22" t="s">
        <v>379</v>
      </c>
      <c r="F499" s="20" t="s">
        <v>3472</v>
      </c>
      <c r="G499" s="183"/>
      <c r="H499" s="29"/>
      <c r="I499" s="29"/>
      <c r="J499" s="29"/>
    </row>
    <row r="500" spans="1:10" ht="39" customHeight="1">
      <c r="A500" s="182"/>
      <c r="B500" s="191"/>
      <c r="C500" s="20" t="s">
        <v>3473</v>
      </c>
      <c r="D500" s="302">
        <v>2</v>
      </c>
      <c r="E500" s="22" t="s">
        <v>379</v>
      </c>
      <c r="F500" s="42" t="s">
        <v>3470</v>
      </c>
      <c r="G500" s="183"/>
      <c r="H500" s="29"/>
      <c r="I500" s="29"/>
      <c r="J500" s="29"/>
    </row>
    <row r="501" spans="1:10" ht="45" customHeight="1">
      <c r="A501" s="182" t="s">
        <v>2133</v>
      </c>
      <c r="B501" s="114" t="s">
        <v>1185</v>
      </c>
      <c r="C501" s="20" t="s">
        <v>1186</v>
      </c>
      <c r="D501" s="302">
        <v>2</v>
      </c>
      <c r="E501" s="22" t="s">
        <v>1817</v>
      </c>
      <c r="F501" s="42" t="s">
        <v>3474</v>
      </c>
      <c r="G501" s="183"/>
      <c r="H501" s="29"/>
      <c r="I501" s="29"/>
      <c r="J501" s="29"/>
    </row>
    <row r="502" spans="1:10" ht="59.1" customHeight="1">
      <c r="A502" s="182"/>
      <c r="B502" s="114"/>
      <c r="C502" s="20" t="s">
        <v>1187</v>
      </c>
      <c r="D502" s="302">
        <v>2</v>
      </c>
      <c r="E502" s="22" t="s">
        <v>420</v>
      </c>
      <c r="F502" s="42" t="s">
        <v>3475</v>
      </c>
      <c r="G502" s="183"/>
      <c r="H502" s="29"/>
      <c r="I502" s="29"/>
      <c r="J502" s="29"/>
    </row>
    <row r="503" spans="1:10" ht="63" customHeight="1">
      <c r="A503" s="182"/>
      <c r="B503" s="114"/>
      <c r="C503" s="30" t="s">
        <v>3476</v>
      </c>
      <c r="D503" s="53">
        <v>2</v>
      </c>
      <c r="E503" s="28" t="s">
        <v>420</v>
      </c>
      <c r="F503" s="42" t="s">
        <v>3475</v>
      </c>
      <c r="G503" s="183"/>
      <c r="H503" s="29"/>
      <c r="I503" s="29"/>
      <c r="J503" s="29"/>
    </row>
    <row r="504" spans="1:10" ht="40.35" customHeight="1">
      <c r="A504" s="135" t="s">
        <v>2136</v>
      </c>
      <c r="B504" s="989" t="s">
        <v>3477</v>
      </c>
      <c r="C504" s="1087"/>
      <c r="D504" s="997"/>
      <c r="E504" s="997"/>
      <c r="F504" s="1087"/>
      <c r="G504" s="998"/>
      <c r="H504" s="29">
        <f>SUM(D505:D519)</f>
        <v>30</v>
      </c>
      <c r="I504" s="29">
        <f>COUNT(D505:D519)*2</f>
        <v>30</v>
      </c>
      <c r="J504" s="29">
        <f>H504*100/I504</f>
        <v>100</v>
      </c>
    </row>
    <row r="505" spans="1:10" ht="86.25" customHeight="1">
      <c r="A505" s="182" t="s">
        <v>2138</v>
      </c>
      <c r="B505" s="42" t="s">
        <v>3478</v>
      </c>
      <c r="C505" s="20" t="s">
        <v>1190</v>
      </c>
      <c r="D505" s="148">
        <v>2</v>
      </c>
      <c r="E505" s="22" t="s">
        <v>271</v>
      </c>
      <c r="F505" s="42" t="s">
        <v>3479</v>
      </c>
      <c r="G505" s="183"/>
      <c r="H505" s="29"/>
      <c r="I505" s="29"/>
      <c r="J505" s="29"/>
    </row>
    <row r="506" spans="1:10" ht="102.6" customHeight="1">
      <c r="A506" s="182"/>
      <c r="B506" s="42"/>
      <c r="C506" s="20" t="s">
        <v>3480</v>
      </c>
      <c r="D506" s="148">
        <v>2</v>
      </c>
      <c r="E506" s="22" t="s">
        <v>271</v>
      </c>
      <c r="F506" s="42" t="s">
        <v>3481</v>
      </c>
      <c r="G506" s="183"/>
      <c r="H506" s="29"/>
      <c r="I506" s="29"/>
      <c r="J506" s="29"/>
    </row>
    <row r="507" spans="1:10" ht="48" customHeight="1">
      <c r="A507" s="182"/>
      <c r="B507" s="42"/>
      <c r="C507" s="20" t="s">
        <v>1198</v>
      </c>
      <c r="D507" s="148">
        <v>2</v>
      </c>
      <c r="E507" s="22" t="s">
        <v>271</v>
      </c>
      <c r="F507" s="42" t="s">
        <v>3482</v>
      </c>
      <c r="G507" s="183"/>
      <c r="H507" s="29"/>
      <c r="I507" s="29"/>
      <c r="J507" s="29"/>
    </row>
    <row r="508" spans="1:10" ht="30" customHeight="1">
      <c r="A508" s="182"/>
      <c r="B508" s="42"/>
      <c r="C508" s="120" t="s">
        <v>3483</v>
      </c>
      <c r="D508" s="148">
        <v>2</v>
      </c>
      <c r="E508" s="22" t="s">
        <v>271</v>
      </c>
      <c r="F508" s="42" t="s">
        <v>3484</v>
      </c>
      <c r="G508" s="347"/>
      <c r="H508" s="29"/>
      <c r="I508" s="29"/>
      <c r="J508" s="29"/>
    </row>
    <row r="509" spans="1:10" ht="75" customHeight="1">
      <c r="A509" s="182" t="s">
        <v>2144</v>
      </c>
      <c r="B509" s="42" t="s">
        <v>3485</v>
      </c>
      <c r="C509" s="76" t="s">
        <v>2146</v>
      </c>
      <c r="D509" s="148">
        <v>2</v>
      </c>
      <c r="E509" s="304" t="s">
        <v>379</v>
      </c>
      <c r="F509" s="30" t="s">
        <v>3486</v>
      </c>
      <c r="G509" s="53"/>
      <c r="H509" s="29"/>
      <c r="I509" s="29"/>
      <c r="J509" s="29"/>
    </row>
    <row r="510" spans="1:10" ht="60" customHeight="1">
      <c r="A510" s="182"/>
      <c r="B510" s="42"/>
      <c r="C510" s="23" t="s">
        <v>3487</v>
      </c>
      <c r="D510" s="148">
        <v>2</v>
      </c>
      <c r="E510" s="304" t="s">
        <v>379</v>
      </c>
      <c r="F510" s="30" t="s">
        <v>3488</v>
      </c>
      <c r="G510" s="53"/>
      <c r="H510" s="29"/>
      <c r="I510" s="29"/>
      <c r="J510" s="29"/>
    </row>
    <row r="511" spans="1:10" ht="45" customHeight="1">
      <c r="A511" s="182"/>
      <c r="B511" s="42"/>
      <c r="C511" s="42" t="s">
        <v>3489</v>
      </c>
      <c r="D511" s="148">
        <v>2</v>
      </c>
      <c r="E511" s="304" t="s">
        <v>379</v>
      </c>
      <c r="F511" s="30" t="s">
        <v>3490</v>
      </c>
      <c r="G511" s="53"/>
      <c r="H511" s="29"/>
      <c r="I511" s="29"/>
      <c r="J511" s="29"/>
    </row>
    <row r="512" spans="1:10" ht="45" customHeight="1">
      <c r="A512" s="182"/>
      <c r="B512" s="42"/>
      <c r="C512" s="20" t="s">
        <v>3491</v>
      </c>
      <c r="D512" s="148">
        <v>2</v>
      </c>
      <c r="E512" s="304" t="s">
        <v>379</v>
      </c>
      <c r="F512" s="30" t="s">
        <v>3492</v>
      </c>
      <c r="G512" s="53"/>
      <c r="H512" s="29"/>
      <c r="I512" s="29"/>
      <c r="J512" s="29"/>
    </row>
    <row r="513" spans="1:10" ht="45" customHeight="1">
      <c r="A513" s="182"/>
      <c r="B513" s="42"/>
      <c r="C513" s="42" t="s">
        <v>3493</v>
      </c>
      <c r="D513" s="148">
        <v>2</v>
      </c>
      <c r="E513" s="304" t="s">
        <v>379</v>
      </c>
      <c r="F513" s="30" t="s">
        <v>3494</v>
      </c>
      <c r="G513" s="53"/>
      <c r="H513" s="29"/>
      <c r="I513" s="29"/>
      <c r="J513" s="29"/>
    </row>
    <row r="514" spans="1:10" ht="45" customHeight="1">
      <c r="A514" s="182"/>
      <c r="B514" s="42"/>
      <c r="C514" s="23" t="s">
        <v>3038</v>
      </c>
      <c r="D514" s="148">
        <v>2</v>
      </c>
      <c r="E514" s="304" t="s">
        <v>379</v>
      </c>
      <c r="F514" s="30" t="s">
        <v>3039</v>
      </c>
      <c r="G514" s="83"/>
      <c r="H514" s="29"/>
      <c r="I514" s="29"/>
      <c r="J514" s="29"/>
    </row>
    <row r="515" spans="1:10" ht="45" customHeight="1">
      <c r="A515" s="182"/>
      <c r="B515" s="42"/>
      <c r="C515" s="42" t="s">
        <v>3495</v>
      </c>
      <c r="D515" s="148">
        <v>2</v>
      </c>
      <c r="E515" s="22" t="s">
        <v>1817</v>
      </c>
      <c r="F515" s="20" t="s">
        <v>3496</v>
      </c>
      <c r="G515" s="83"/>
      <c r="H515" s="29"/>
      <c r="I515" s="29"/>
      <c r="J515" s="29"/>
    </row>
    <row r="516" spans="1:10" ht="126" customHeight="1">
      <c r="A516" s="182"/>
      <c r="B516" s="42"/>
      <c r="C516" s="42" t="s">
        <v>3497</v>
      </c>
      <c r="D516" s="148">
        <v>2</v>
      </c>
      <c r="E516" s="22" t="s">
        <v>1817</v>
      </c>
      <c r="F516" s="20" t="s">
        <v>3498</v>
      </c>
      <c r="G516" s="83"/>
      <c r="H516" s="29"/>
      <c r="I516" s="29"/>
      <c r="J516" s="29"/>
    </row>
    <row r="517" spans="1:10" ht="60.95" customHeight="1">
      <c r="A517" s="182"/>
      <c r="B517" s="42"/>
      <c r="C517" s="42" t="s">
        <v>3499</v>
      </c>
      <c r="D517" s="148">
        <v>2</v>
      </c>
      <c r="E517" s="22" t="s">
        <v>1817</v>
      </c>
      <c r="F517" s="42" t="s">
        <v>3500</v>
      </c>
      <c r="G517" s="183"/>
      <c r="H517" s="29"/>
      <c r="I517" s="29"/>
      <c r="J517" s="29"/>
    </row>
    <row r="518" spans="1:10" ht="45" customHeight="1">
      <c r="A518" s="182"/>
      <c r="B518" s="42"/>
      <c r="C518" s="42" t="s">
        <v>3042</v>
      </c>
      <c r="D518" s="148">
        <v>2</v>
      </c>
      <c r="E518" s="22" t="s">
        <v>1817</v>
      </c>
      <c r="F518" s="42" t="s">
        <v>3501</v>
      </c>
      <c r="G518" s="183"/>
      <c r="H518" s="29"/>
      <c r="I518" s="29"/>
      <c r="J518" s="29"/>
    </row>
    <row r="519" spans="1:10" ht="45" customHeight="1">
      <c r="A519" s="182"/>
      <c r="B519" s="42"/>
      <c r="C519" s="42" t="s">
        <v>3043</v>
      </c>
      <c r="D519" s="148">
        <v>2</v>
      </c>
      <c r="E519" s="22" t="s">
        <v>660</v>
      </c>
      <c r="F519" s="42" t="s">
        <v>2151</v>
      </c>
      <c r="G519" s="183"/>
      <c r="H519" s="29"/>
      <c r="I519" s="29"/>
      <c r="J519" s="29"/>
    </row>
    <row r="520" spans="1:10" ht="40.35" customHeight="1">
      <c r="A520" s="135" t="s">
        <v>2152</v>
      </c>
      <c r="B520" s="989" t="s">
        <v>28</v>
      </c>
      <c r="C520" s="1087"/>
      <c r="D520" s="997"/>
      <c r="E520" s="997"/>
      <c r="F520" s="1087"/>
      <c r="G520" s="998"/>
      <c r="H520" s="29">
        <f>SUM(D521:D535)</f>
        <v>28</v>
      </c>
      <c r="I520" s="29">
        <f>COUNT(D521:D535)*2</f>
        <v>28</v>
      </c>
      <c r="J520" s="29">
        <f>H520*100/I520</f>
        <v>100</v>
      </c>
    </row>
    <row r="521" spans="1:10" ht="66" customHeight="1">
      <c r="A521" s="182" t="s">
        <v>2153</v>
      </c>
      <c r="B521" s="23" t="s">
        <v>3502</v>
      </c>
      <c r="C521" s="42" t="s">
        <v>2154</v>
      </c>
      <c r="D521" s="302">
        <v>2</v>
      </c>
      <c r="E521" s="22" t="s">
        <v>341</v>
      </c>
      <c r="F521" s="42" t="s">
        <v>3503</v>
      </c>
      <c r="G521" s="302"/>
      <c r="H521" s="29"/>
      <c r="I521" s="29"/>
      <c r="J521" s="29"/>
    </row>
    <row r="522" spans="1:10" ht="75.75" customHeight="1">
      <c r="A522" s="182"/>
      <c r="B522" s="30"/>
      <c r="C522" s="42" t="s">
        <v>3504</v>
      </c>
      <c r="D522" s="302">
        <v>2</v>
      </c>
      <c r="E522" s="22" t="s">
        <v>341</v>
      </c>
      <c r="F522" s="42" t="s">
        <v>3505</v>
      </c>
      <c r="G522" s="302"/>
      <c r="H522" s="29"/>
      <c r="I522" s="29"/>
      <c r="J522" s="29"/>
    </row>
    <row r="523" spans="1:10" ht="45" customHeight="1">
      <c r="A523" s="182" t="s">
        <v>2155</v>
      </c>
      <c r="B523" s="42" t="s">
        <v>1214</v>
      </c>
      <c r="C523" s="23" t="s">
        <v>1215</v>
      </c>
      <c r="D523" s="302">
        <v>2</v>
      </c>
      <c r="E523" s="22" t="s">
        <v>379</v>
      </c>
      <c r="F523" s="20" t="s">
        <v>3506</v>
      </c>
      <c r="G523" s="302"/>
      <c r="H523" s="29"/>
      <c r="I523" s="29"/>
      <c r="J523" s="29"/>
    </row>
    <row r="524" spans="1:10" ht="45" customHeight="1">
      <c r="A524" s="182"/>
      <c r="B524" s="42"/>
      <c r="C524" s="23" t="s">
        <v>1217</v>
      </c>
      <c r="D524" s="302">
        <v>2</v>
      </c>
      <c r="E524" s="22" t="s">
        <v>379</v>
      </c>
      <c r="F524" s="20" t="s">
        <v>2579</v>
      </c>
      <c r="G524" s="302"/>
      <c r="H524" s="29"/>
      <c r="I524" s="29"/>
      <c r="J524" s="29"/>
    </row>
    <row r="525" spans="1:10" ht="45" customHeight="1">
      <c r="A525" s="182" t="s">
        <v>2159</v>
      </c>
      <c r="B525" s="42" t="s">
        <v>1220</v>
      </c>
      <c r="C525" s="23" t="s">
        <v>2161</v>
      </c>
      <c r="D525" s="122">
        <v>2</v>
      </c>
      <c r="E525" s="71" t="s">
        <v>540</v>
      </c>
      <c r="F525" s="23" t="s">
        <v>3507</v>
      </c>
      <c r="G525" s="302"/>
      <c r="H525" s="29"/>
      <c r="I525" s="29"/>
      <c r="J525" s="29"/>
    </row>
    <row r="526" spans="1:10" ht="45" customHeight="1">
      <c r="A526" s="182"/>
      <c r="B526" s="42"/>
      <c r="C526" s="30" t="s">
        <v>3508</v>
      </c>
      <c r="D526" s="348">
        <v>2</v>
      </c>
      <c r="E526" s="273" t="s">
        <v>271</v>
      </c>
      <c r="F526" s="30" t="s">
        <v>3509</v>
      </c>
      <c r="G526" s="302"/>
      <c r="H526" s="29"/>
      <c r="I526" s="29"/>
      <c r="J526" s="29"/>
    </row>
    <row r="527" spans="1:10" ht="41.1" customHeight="1">
      <c r="A527" s="182"/>
      <c r="B527" s="42"/>
      <c r="C527" s="23" t="s">
        <v>2163</v>
      </c>
      <c r="D527" s="302">
        <v>2</v>
      </c>
      <c r="E527" s="22" t="s">
        <v>540</v>
      </c>
      <c r="F527" s="45" t="s">
        <v>3510</v>
      </c>
      <c r="G527" s="302"/>
      <c r="H527" s="29"/>
      <c r="I527" s="29"/>
      <c r="J527" s="29"/>
    </row>
    <row r="528" spans="1:10" ht="45" customHeight="1">
      <c r="A528" s="182"/>
      <c r="B528" s="42"/>
      <c r="C528" s="23" t="s">
        <v>1224</v>
      </c>
      <c r="D528" s="302">
        <v>2</v>
      </c>
      <c r="E528" s="22" t="s">
        <v>379</v>
      </c>
      <c r="F528" s="45" t="s">
        <v>3048</v>
      </c>
      <c r="G528" s="302"/>
      <c r="H528" s="29"/>
      <c r="I528" s="29"/>
      <c r="J528" s="29"/>
    </row>
    <row r="529" spans="1:10" ht="30" customHeight="1">
      <c r="A529" s="182"/>
      <c r="B529" s="42"/>
      <c r="C529" s="23" t="s">
        <v>3511</v>
      </c>
      <c r="D529" s="302">
        <v>2</v>
      </c>
      <c r="E529" s="22" t="s">
        <v>379</v>
      </c>
      <c r="F529" s="45" t="s">
        <v>3512</v>
      </c>
      <c r="G529" s="302"/>
      <c r="H529" s="29"/>
      <c r="I529" s="29"/>
      <c r="J529" s="29"/>
    </row>
    <row r="530" spans="1:10" ht="30" customHeight="1">
      <c r="A530" s="182"/>
      <c r="B530" s="42"/>
      <c r="C530" s="23" t="s">
        <v>3513</v>
      </c>
      <c r="D530" s="302">
        <v>2</v>
      </c>
      <c r="E530" s="22" t="s">
        <v>540</v>
      </c>
      <c r="F530" s="45" t="s">
        <v>3514</v>
      </c>
      <c r="G530" s="302"/>
      <c r="H530" s="29"/>
      <c r="I530" s="29"/>
      <c r="J530" s="29"/>
    </row>
    <row r="531" spans="1:10" ht="30" customHeight="1">
      <c r="A531" s="182"/>
      <c r="B531" s="42"/>
      <c r="C531" s="23" t="s">
        <v>3515</v>
      </c>
      <c r="D531" s="302">
        <v>2</v>
      </c>
      <c r="E531" s="22" t="s">
        <v>341</v>
      </c>
      <c r="F531" s="45" t="s">
        <v>3516</v>
      </c>
      <c r="G531" s="302"/>
      <c r="H531" s="29"/>
      <c r="I531" s="29"/>
      <c r="J531" s="29"/>
    </row>
    <row r="532" spans="1:10" ht="65.25" customHeight="1">
      <c r="A532" s="182"/>
      <c r="B532" s="42"/>
      <c r="C532" s="23" t="s">
        <v>3517</v>
      </c>
      <c r="D532" s="302">
        <v>2</v>
      </c>
      <c r="E532" s="22" t="s">
        <v>660</v>
      </c>
      <c r="F532" s="45" t="s">
        <v>3518</v>
      </c>
      <c r="G532" s="302"/>
      <c r="H532" s="29"/>
      <c r="I532" s="29"/>
      <c r="J532" s="29"/>
    </row>
    <row r="533" spans="1:10" ht="65.25" hidden="1" customHeight="1">
      <c r="A533" s="79" t="s">
        <v>2166</v>
      </c>
      <c r="B533" s="30" t="s">
        <v>1229</v>
      </c>
      <c r="C533" s="23"/>
      <c r="D533" s="302"/>
      <c r="E533" s="22"/>
      <c r="F533" s="45"/>
      <c r="G533" s="302"/>
      <c r="H533" s="99"/>
      <c r="I533" s="99"/>
    </row>
    <row r="534" spans="1:10" ht="71.099999999999994" customHeight="1">
      <c r="A534" s="182" t="s">
        <v>1232</v>
      </c>
      <c r="B534" s="30" t="s">
        <v>1233</v>
      </c>
      <c r="C534" s="42" t="s">
        <v>3519</v>
      </c>
      <c r="D534" s="302">
        <v>2</v>
      </c>
      <c r="E534" s="22" t="s">
        <v>379</v>
      </c>
      <c r="F534" s="45" t="s">
        <v>3520</v>
      </c>
      <c r="G534" s="302"/>
      <c r="H534" s="29"/>
      <c r="I534" s="29"/>
      <c r="J534" s="29"/>
    </row>
    <row r="535" spans="1:10" ht="30" customHeight="1">
      <c r="A535" s="182"/>
      <c r="B535" s="30"/>
      <c r="C535" s="42" t="s">
        <v>3521</v>
      </c>
      <c r="D535" s="302">
        <v>2</v>
      </c>
      <c r="E535" s="22" t="s">
        <v>540</v>
      </c>
      <c r="F535" s="42" t="s">
        <v>3522</v>
      </c>
      <c r="G535" s="302"/>
      <c r="H535" s="29"/>
      <c r="I535" s="29"/>
      <c r="J535" s="29"/>
    </row>
    <row r="536" spans="1:10" ht="40.35" customHeight="1">
      <c r="A536" s="135" t="s">
        <v>2169</v>
      </c>
      <c r="B536" s="989" t="s">
        <v>26</v>
      </c>
      <c r="C536" s="1087"/>
      <c r="D536" s="997"/>
      <c r="E536" s="997"/>
      <c r="F536" s="1087"/>
      <c r="G536" s="998"/>
      <c r="H536" s="29">
        <f>SUM(D537:D545)</f>
        <v>18</v>
      </c>
      <c r="I536" s="29">
        <f>COUNT(D537:D545)*2</f>
        <v>18</v>
      </c>
      <c r="J536" s="29">
        <f>H536*100/I536</f>
        <v>100</v>
      </c>
    </row>
    <row r="537" spans="1:10" ht="45" customHeight="1">
      <c r="A537" s="182" t="s">
        <v>2171</v>
      </c>
      <c r="B537" s="191" t="s">
        <v>1235</v>
      </c>
      <c r="C537" s="20" t="s">
        <v>2173</v>
      </c>
      <c r="D537" s="21">
        <v>2</v>
      </c>
      <c r="E537" s="28" t="s">
        <v>341</v>
      </c>
      <c r="F537" s="42" t="s">
        <v>3523</v>
      </c>
      <c r="G537" s="302"/>
      <c r="H537" s="29"/>
      <c r="I537" s="29"/>
      <c r="J537" s="29"/>
    </row>
    <row r="538" spans="1:10" ht="45" customHeight="1">
      <c r="A538" s="182"/>
      <c r="B538" s="191"/>
      <c r="C538" s="42" t="s">
        <v>2174</v>
      </c>
      <c r="D538" s="21">
        <v>2</v>
      </c>
      <c r="E538" s="28" t="s">
        <v>379</v>
      </c>
      <c r="F538" s="25" t="s">
        <v>6679</v>
      </c>
      <c r="G538" s="302"/>
      <c r="H538" s="29"/>
      <c r="I538" s="29"/>
      <c r="J538" s="29"/>
    </row>
    <row r="539" spans="1:10" ht="45" customHeight="1">
      <c r="A539" s="182"/>
      <c r="B539" s="191"/>
      <c r="C539" s="42" t="s">
        <v>2175</v>
      </c>
      <c r="D539" s="21">
        <v>2</v>
      </c>
      <c r="E539" s="28" t="s">
        <v>341</v>
      </c>
      <c r="F539" s="25" t="s">
        <v>6678</v>
      </c>
      <c r="G539" s="302"/>
      <c r="H539" s="29"/>
      <c r="I539" s="29"/>
      <c r="J539" s="29"/>
    </row>
    <row r="540" spans="1:10" ht="45" customHeight="1">
      <c r="A540" s="182"/>
      <c r="B540" s="191"/>
      <c r="C540" s="20" t="s">
        <v>1237</v>
      </c>
      <c r="D540" s="21">
        <v>2</v>
      </c>
      <c r="E540" s="28" t="s">
        <v>341</v>
      </c>
      <c r="F540" s="42" t="s">
        <v>3524</v>
      </c>
      <c r="G540" s="302"/>
      <c r="H540" s="29"/>
      <c r="I540" s="29"/>
      <c r="J540" s="29"/>
    </row>
    <row r="541" spans="1:10" ht="31.5" customHeight="1">
      <c r="A541" s="182" t="s">
        <v>2176</v>
      </c>
      <c r="B541" s="191" t="s">
        <v>1240</v>
      </c>
      <c r="C541" s="20" t="s">
        <v>6674</v>
      </c>
      <c r="D541" s="21">
        <v>2</v>
      </c>
      <c r="E541" s="28" t="s">
        <v>341</v>
      </c>
      <c r="F541" s="30" t="s">
        <v>6673</v>
      </c>
      <c r="G541" s="302"/>
      <c r="H541" s="29"/>
      <c r="I541" s="29"/>
      <c r="J541" s="29"/>
    </row>
    <row r="542" spans="1:10" ht="30" customHeight="1">
      <c r="A542" s="182"/>
      <c r="B542" s="191"/>
      <c r="C542" s="20" t="s">
        <v>2178</v>
      </c>
      <c r="D542" s="21">
        <v>2</v>
      </c>
      <c r="E542" s="28" t="s">
        <v>379</v>
      </c>
      <c r="F542" s="30" t="s">
        <v>2179</v>
      </c>
      <c r="G542" s="302"/>
      <c r="H542" s="29"/>
      <c r="I542" s="29"/>
      <c r="J542" s="29"/>
    </row>
    <row r="543" spans="1:10" ht="30" customHeight="1">
      <c r="A543" s="182"/>
      <c r="B543" s="191"/>
      <c r="C543" s="23" t="s">
        <v>6672</v>
      </c>
      <c r="D543" s="21">
        <v>2</v>
      </c>
      <c r="E543" s="28" t="s">
        <v>341</v>
      </c>
      <c r="F543" s="30" t="s">
        <v>2180</v>
      </c>
      <c r="G543" s="302"/>
      <c r="H543" s="29"/>
      <c r="I543" s="29"/>
      <c r="J543" s="29"/>
    </row>
    <row r="544" spans="1:10" ht="31.5" customHeight="1">
      <c r="A544" s="182" t="s">
        <v>2181</v>
      </c>
      <c r="B544" s="191" t="s">
        <v>1248</v>
      </c>
      <c r="C544" s="30" t="s">
        <v>1249</v>
      </c>
      <c r="D544" s="148">
        <v>2</v>
      </c>
      <c r="E544" s="306" t="s">
        <v>420</v>
      </c>
      <c r="F544" s="20" t="s">
        <v>3525</v>
      </c>
      <c r="G544" s="302"/>
      <c r="H544" s="29"/>
      <c r="I544" s="29"/>
      <c r="J544" s="29"/>
    </row>
    <row r="545" spans="1:10" ht="31.5" customHeight="1">
      <c r="A545" s="182"/>
      <c r="B545" s="191"/>
      <c r="C545" s="30" t="s">
        <v>1250</v>
      </c>
      <c r="D545" s="148">
        <v>2</v>
      </c>
      <c r="E545" s="306" t="s">
        <v>271</v>
      </c>
      <c r="F545" s="177" t="s">
        <v>3526</v>
      </c>
      <c r="G545" s="302"/>
      <c r="H545" s="29"/>
      <c r="I545" s="29"/>
      <c r="J545" s="29"/>
    </row>
    <row r="546" spans="1:10" ht="18.75" customHeight="1">
      <c r="A546" s="98"/>
      <c r="B546" s="1072" t="s">
        <v>2184</v>
      </c>
      <c r="C546" s="1146"/>
      <c r="D546" s="1074"/>
      <c r="E546" s="1074"/>
      <c r="F546" s="1146"/>
      <c r="G546" s="1074"/>
      <c r="H546" s="29">
        <f>H547+H554+H558+H571+H575+H582+H590+H600+H550+H593</f>
        <v>58</v>
      </c>
      <c r="I546" s="29">
        <f>I547+I554+I558+I571+I575+I582+I590+I600+I550+I593</f>
        <v>58</v>
      </c>
      <c r="J546" s="29">
        <f>H546*100/I546</f>
        <v>100</v>
      </c>
    </row>
    <row r="547" spans="1:10" ht="40.35" customHeight="1">
      <c r="A547" s="117" t="s">
        <v>25</v>
      </c>
      <c r="B547" s="989" t="s">
        <v>24</v>
      </c>
      <c r="C547" s="1087"/>
      <c r="D547" s="997"/>
      <c r="E547" s="997"/>
      <c r="F547" s="1087"/>
      <c r="G547" s="998"/>
      <c r="H547" s="29">
        <f>SUM(D548:D549)</f>
        <v>2</v>
      </c>
      <c r="I547" s="29">
        <f>COUNT(D548:D549)*2</f>
        <v>2</v>
      </c>
      <c r="J547" s="29">
        <f>H547*100/I547</f>
        <v>100</v>
      </c>
    </row>
    <row r="548" spans="1:10" ht="46.5" customHeight="1">
      <c r="A548" s="43" t="s">
        <v>1254</v>
      </c>
      <c r="B548" s="114" t="s">
        <v>1255</v>
      </c>
      <c r="C548" s="30" t="s">
        <v>3527</v>
      </c>
      <c r="D548" s="53">
        <v>2</v>
      </c>
      <c r="E548" s="28" t="s">
        <v>540</v>
      </c>
      <c r="F548" s="30" t="s">
        <v>3528</v>
      </c>
      <c r="G548" s="53"/>
      <c r="H548" s="29"/>
      <c r="I548" s="29"/>
      <c r="J548" s="29"/>
    </row>
    <row r="549" spans="1:10" ht="30" hidden="1" customHeight="1">
      <c r="A549" s="68" t="s">
        <v>1257</v>
      </c>
      <c r="B549" s="30" t="s">
        <v>1258</v>
      </c>
      <c r="C549" s="26"/>
      <c r="D549" s="26"/>
      <c r="E549" s="28"/>
      <c r="F549" s="26"/>
      <c r="G549" s="26"/>
      <c r="H549" s="99"/>
      <c r="I549" s="99"/>
    </row>
    <row r="550" spans="1:10" ht="40.35" hidden="1" customHeight="1">
      <c r="A550" s="162" t="s">
        <v>23</v>
      </c>
      <c r="B550" s="989" t="s">
        <v>22</v>
      </c>
      <c r="C550" s="997"/>
      <c r="D550" s="997"/>
      <c r="E550" s="997"/>
      <c r="F550" s="997"/>
      <c r="G550" s="998"/>
      <c r="H550" s="99">
        <f>SUM(D551:D553)</f>
        <v>0</v>
      </c>
      <c r="I550" s="99">
        <f>COUNT(D551:D553)*2</f>
        <v>0</v>
      </c>
    </row>
    <row r="551" spans="1:10" ht="31.5" hidden="1" customHeight="1">
      <c r="A551" s="68" t="s">
        <v>1259</v>
      </c>
      <c r="B551" s="191" t="s">
        <v>1260</v>
      </c>
      <c r="C551" s="26"/>
      <c r="D551" s="26"/>
      <c r="E551" s="28"/>
      <c r="F551" s="26"/>
      <c r="G551" s="26"/>
      <c r="H551" s="99"/>
      <c r="I551" s="99"/>
    </row>
    <row r="552" spans="1:10" ht="31.5" hidden="1" customHeight="1">
      <c r="A552" s="68" t="s">
        <v>1261</v>
      </c>
      <c r="B552" s="191" t="s">
        <v>1262</v>
      </c>
      <c r="C552" s="26"/>
      <c r="D552" s="26"/>
      <c r="E552" s="28"/>
      <c r="F552" s="26"/>
      <c r="G552" s="26"/>
      <c r="H552" s="99"/>
      <c r="I552" s="99"/>
    </row>
    <row r="553" spans="1:10" ht="31.5" hidden="1" customHeight="1">
      <c r="A553" s="68" t="s">
        <v>1263</v>
      </c>
      <c r="B553" s="191" t="s">
        <v>1264</v>
      </c>
      <c r="C553" s="26"/>
      <c r="D553" s="26"/>
      <c r="E553" s="28"/>
      <c r="F553" s="26"/>
      <c r="G553" s="26"/>
      <c r="H553" s="99"/>
      <c r="I553" s="99"/>
    </row>
    <row r="554" spans="1:10" ht="40.35" customHeight="1">
      <c r="A554" s="135" t="s">
        <v>2194</v>
      </c>
      <c r="B554" s="989" t="s">
        <v>20</v>
      </c>
      <c r="C554" s="1087"/>
      <c r="D554" s="997"/>
      <c r="E554" s="997"/>
      <c r="F554" s="1087"/>
      <c r="G554" s="998"/>
      <c r="H554" s="29">
        <f>SUM(D555:D557)</f>
        <v>4</v>
      </c>
      <c r="I554" s="29">
        <f>COUNT(D555:D557)*2</f>
        <v>4</v>
      </c>
      <c r="J554" s="29">
        <f>H554*100/I554</f>
        <v>100</v>
      </c>
    </row>
    <row r="555" spans="1:10" ht="60" customHeight="1">
      <c r="A555" s="18" t="s">
        <v>2196</v>
      </c>
      <c r="B555" s="191" t="s">
        <v>1266</v>
      </c>
      <c r="C555" s="20" t="s">
        <v>3529</v>
      </c>
      <c r="D555" s="21">
        <v>2</v>
      </c>
      <c r="E555" s="28" t="s">
        <v>540</v>
      </c>
      <c r="F555" s="23" t="s">
        <v>3530</v>
      </c>
      <c r="G555" s="53"/>
      <c r="H555" s="29"/>
      <c r="I555" s="29"/>
      <c r="J555" s="29"/>
    </row>
    <row r="556" spans="1:10" ht="63" hidden="1">
      <c r="A556" s="27" t="s">
        <v>2200</v>
      </c>
      <c r="B556" s="191" t="s">
        <v>1270</v>
      </c>
      <c r="C556" s="74" t="s">
        <v>1274</v>
      </c>
      <c r="D556" s="21"/>
      <c r="E556" s="28" t="s">
        <v>540</v>
      </c>
      <c r="F556" s="74" t="s">
        <v>1275</v>
      </c>
      <c r="G556" s="26"/>
      <c r="H556" s="99"/>
      <c r="I556" s="99"/>
    </row>
    <row r="557" spans="1:10" ht="47.25" customHeight="1">
      <c r="A557" s="18" t="s">
        <v>2202</v>
      </c>
      <c r="B557" s="114" t="s">
        <v>1273</v>
      </c>
      <c r="C557" s="191" t="s">
        <v>1274</v>
      </c>
      <c r="D557" s="53">
        <v>2</v>
      </c>
      <c r="E557" s="28" t="s">
        <v>540</v>
      </c>
      <c r="F557" s="191" t="s">
        <v>1275</v>
      </c>
      <c r="G557" s="53"/>
      <c r="H557" s="29"/>
      <c r="I557" s="29"/>
      <c r="J557" s="29"/>
    </row>
    <row r="558" spans="1:10" ht="40.35" customHeight="1">
      <c r="A558" s="135" t="s">
        <v>2205</v>
      </c>
      <c r="B558" s="989" t="s">
        <v>18</v>
      </c>
      <c r="C558" s="1087"/>
      <c r="D558" s="997"/>
      <c r="E558" s="997"/>
      <c r="F558" s="1087"/>
      <c r="G558" s="998"/>
      <c r="H558" s="29">
        <f>SUM(D559:D570)</f>
        <v>24</v>
      </c>
      <c r="I558" s="29">
        <f>COUNT(D559:D570)*2</f>
        <v>24</v>
      </c>
      <c r="J558" s="29">
        <f>H558*100/I558</f>
        <v>100</v>
      </c>
    </row>
    <row r="559" spans="1:10" ht="45" customHeight="1">
      <c r="A559" s="18" t="s">
        <v>2207</v>
      </c>
      <c r="B559" s="191" t="s">
        <v>1277</v>
      </c>
      <c r="C559" s="123" t="s">
        <v>1278</v>
      </c>
      <c r="D559" s="53">
        <v>2</v>
      </c>
      <c r="E559" s="28" t="s">
        <v>648</v>
      </c>
      <c r="F559" s="42" t="s">
        <v>3531</v>
      </c>
      <c r="G559" s="53"/>
      <c r="H559" s="29"/>
      <c r="I559" s="29"/>
      <c r="J559" s="29"/>
    </row>
    <row r="560" spans="1:10" ht="45" customHeight="1">
      <c r="A560" s="18"/>
      <c r="B560" s="191"/>
      <c r="C560" s="23" t="s">
        <v>1279</v>
      </c>
      <c r="D560" s="53">
        <v>2</v>
      </c>
      <c r="E560" s="28" t="s">
        <v>377</v>
      </c>
      <c r="F560" s="42" t="s">
        <v>3532</v>
      </c>
      <c r="G560" s="53"/>
      <c r="H560" s="29"/>
      <c r="I560" s="29"/>
      <c r="J560" s="29"/>
    </row>
    <row r="561" spans="1:10" ht="69.95" customHeight="1">
      <c r="A561" s="18" t="s">
        <v>2210</v>
      </c>
      <c r="B561" s="191" t="s">
        <v>1281</v>
      </c>
      <c r="C561" s="118" t="s">
        <v>2211</v>
      </c>
      <c r="D561" s="53">
        <v>2</v>
      </c>
      <c r="E561" s="28" t="s">
        <v>648</v>
      </c>
      <c r="F561" s="30" t="s">
        <v>3533</v>
      </c>
      <c r="G561" s="42"/>
      <c r="H561" s="29"/>
      <c r="I561" s="29"/>
      <c r="J561" s="29"/>
    </row>
    <row r="562" spans="1:10" ht="99.95" customHeight="1">
      <c r="A562" s="18"/>
      <c r="B562" s="191"/>
      <c r="C562" s="118" t="s">
        <v>2213</v>
      </c>
      <c r="D562" s="53">
        <v>2</v>
      </c>
      <c r="E562" s="28" t="s">
        <v>648</v>
      </c>
      <c r="F562" s="30" t="s">
        <v>3533</v>
      </c>
      <c r="G562" s="42"/>
      <c r="H562" s="29"/>
      <c r="I562" s="29"/>
      <c r="J562" s="29"/>
    </row>
    <row r="563" spans="1:10" ht="47.1" customHeight="1">
      <c r="A563" s="18"/>
      <c r="B563" s="191"/>
      <c r="C563" s="118" t="s">
        <v>2215</v>
      </c>
      <c r="D563" s="53">
        <v>2</v>
      </c>
      <c r="E563" s="28" t="s">
        <v>648</v>
      </c>
      <c r="F563" s="30" t="s">
        <v>3533</v>
      </c>
      <c r="G563" s="26"/>
      <c r="H563" s="29"/>
      <c r="I563" s="29"/>
      <c r="J563" s="29"/>
    </row>
    <row r="564" spans="1:10" ht="47.25" customHeight="1">
      <c r="A564" s="18"/>
      <c r="B564" s="191"/>
      <c r="C564" s="118" t="s">
        <v>2217</v>
      </c>
      <c r="D564" s="53">
        <v>2</v>
      </c>
      <c r="E564" s="28" t="s">
        <v>648</v>
      </c>
      <c r="F564" s="30" t="s">
        <v>3533</v>
      </c>
      <c r="G564" s="26"/>
      <c r="H564" s="29"/>
      <c r="I564" s="29"/>
      <c r="J564" s="29"/>
    </row>
    <row r="565" spans="1:10" ht="47.25" customHeight="1">
      <c r="A565" s="18"/>
      <c r="B565" s="191"/>
      <c r="C565" s="118" t="s">
        <v>2219</v>
      </c>
      <c r="D565" s="53">
        <v>2</v>
      </c>
      <c r="E565" s="28" t="s">
        <v>648</v>
      </c>
      <c r="F565" s="30" t="s">
        <v>3533</v>
      </c>
      <c r="G565" s="26"/>
      <c r="H565" s="29"/>
      <c r="I565" s="29"/>
      <c r="J565" s="29"/>
    </row>
    <row r="566" spans="1:10" ht="47.25" customHeight="1">
      <c r="A566" s="18"/>
      <c r="B566" s="191"/>
      <c r="C566" s="118" t="s">
        <v>2221</v>
      </c>
      <c r="D566" s="53">
        <v>2</v>
      </c>
      <c r="E566" s="28" t="s">
        <v>648</v>
      </c>
      <c r="F566" s="30" t="s">
        <v>3533</v>
      </c>
      <c r="G566" s="26"/>
      <c r="H566" s="29"/>
      <c r="I566" s="29"/>
      <c r="J566" s="29"/>
    </row>
    <row r="567" spans="1:10" ht="47.25" customHeight="1">
      <c r="A567" s="18"/>
      <c r="B567" s="191"/>
      <c r="C567" s="118" t="s">
        <v>2223</v>
      </c>
      <c r="D567" s="53">
        <v>2</v>
      </c>
      <c r="E567" s="28" t="s">
        <v>648</v>
      </c>
      <c r="F567" s="30" t="s">
        <v>3533</v>
      </c>
      <c r="G567" s="26"/>
      <c r="H567" s="29"/>
      <c r="I567" s="29"/>
      <c r="J567" s="29"/>
    </row>
    <row r="568" spans="1:10" ht="74.099999999999994" customHeight="1">
      <c r="A568" s="18"/>
      <c r="B568" s="191"/>
      <c r="C568" s="118" t="s">
        <v>2225</v>
      </c>
      <c r="D568" s="53">
        <v>2</v>
      </c>
      <c r="E568" s="28" t="s">
        <v>648</v>
      </c>
      <c r="F568" s="30" t="s">
        <v>3533</v>
      </c>
      <c r="G568" s="26"/>
      <c r="H568" s="29"/>
      <c r="I568" s="29"/>
      <c r="J568" s="29"/>
    </row>
    <row r="569" spans="1:10" ht="31.5" customHeight="1">
      <c r="A569" s="18" t="s">
        <v>2227</v>
      </c>
      <c r="B569" s="191" t="s">
        <v>1296</v>
      </c>
      <c r="C569" s="42" t="s">
        <v>2608</v>
      </c>
      <c r="D569" s="53">
        <v>2</v>
      </c>
      <c r="E569" s="28" t="s">
        <v>540</v>
      </c>
      <c r="F569" s="42" t="s">
        <v>3534</v>
      </c>
      <c r="G569" s="53"/>
      <c r="H569" s="29"/>
      <c r="I569" s="29"/>
      <c r="J569" s="29"/>
    </row>
    <row r="570" spans="1:10" ht="31.5" customHeight="1">
      <c r="A570" s="18" t="s">
        <v>2231</v>
      </c>
      <c r="B570" s="191" t="s">
        <v>1299</v>
      </c>
      <c r="C570" s="42" t="s">
        <v>3535</v>
      </c>
      <c r="D570" s="53">
        <v>2</v>
      </c>
      <c r="E570" s="28" t="s">
        <v>341</v>
      </c>
      <c r="F570" s="42" t="s">
        <v>3536</v>
      </c>
      <c r="G570" s="53"/>
      <c r="H570" s="29"/>
      <c r="I570" s="29"/>
      <c r="J570" s="29"/>
    </row>
    <row r="571" spans="1:10" ht="40.35" customHeight="1">
      <c r="A571" s="135" t="s">
        <v>2238</v>
      </c>
      <c r="B571" s="989" t="s">
        <v>16</v>
      </c>
      <c r="C571" s="1087"/>
      <c r="D571" s="997"/>
      <c r="E571" s="997"/>
      <c r="F571" s="1087"/>
      <c r="G571" s="998"/>
      <c r="H571" s="29">
        <f>SUM(D572:D574)</f>
        <v>6</v>
      </c>
      <c r="I571" s="29">
        <f>COUNT(B572:G575)*2</f>
        <v>6</v>
      </c>
      <c r="J571" s="29">
        <f>H571*100/I571</f>
        <v>100</v>
      </c>
    </row>
    <row r="572" spans="1:10" ht="60" customHeight="1">
      <c r="A572" s="18" t="s">
        <v>2240</v>
      </c>
      <c r="B572" s="191" t="s">
        <v>1304</v>
      </c>
      <c r="C572" s="42" t="s">
        <v>1305</v>
      </c>
      <c r="D572" s="21">
        <v>2</v>
      </c>
      <c r="E572" s="28" t="s">
        <v>540</v>
      </c>
      <c r="F572" s="23" t="s">
        <v>2242</v>
      </c>
      <c r="G572" s="21"/>
      <c r="H572" s="29"/>
      <c r="I572" s="29"/>
      <c r="J572" s="29"/>
    </row>
    <row r="573" spans="1:10" ht="47.25" customHeight="1">
      <c r="A573" s="18" t="s">
        <v>2243</v>
      </c>
      <c r="B573" s="191" t="s">
        <v>1307</v>
      </c>
      <c r="C573" s="20" t="s">
        <v>1308</v>
      </c>
      <c r="D573" s="21">
        <v>2</v>
      </c>
      <c r="E573" s="28" t="s">
        <v>540</v>
      </c>
      <c r="F573" s="23" t="s">
        <v>2244</v>
      </c>
      <c r="G573" s="21"/>
      <c r="H573" s="29"/>
      <c r="I573" s="29"/>
      <c r="J573" s="29"/>
    </row>
    <row r="574" spans="1:10" ht="45" customHeight="1">
      <c r="A574" s="18" t="s">
        <v>1309</v>
      </c>
      <c r="B574" s="191" t="s">
        <v>1310</v>
      </c>
      <c r="C574" s="23" t="s">
        <v>2245</v>
      </c>
      <c r="D574" s="21">
        <v>2</v>
      </c>
      <c r="E574" s="28" t="s">
        <v>540</v>
      </c>
      <c r="F574" s="23" t="s">
        <v>2246</v>
      </c>
      <c r="G574" s="21"/>
      <c r="H574" s="29"/>
      <c r="I574" s="29"/>
      <c r="J574" s="29"/>
    </row>
    <row r="575" spans="1:10" ht="40.35" customHeight="1">
      <c r="A575" s="135" t="s">
        <v>2247</v>
      </c>
      <c r="B575" s="989" t="s">
        <v>14</v>
      </c>
      <c r="C575" s="1087"/>
      <c r="D575" s="997"/>
      <c r="E575" s="997"/>
      <c r="F575" s="1087"/>
      <c r="G575" s="998"/>
      <c r="H575" s="29">
        <f>SUM(D576:D581)</f>
        <v>10</v>
      </c>
      <c r="I575" s="29">
        <f>COUNT(D576:D581)*2</f>
        <v>10</v>
      </c>
      <c r="J575" s="29">
        <f>H575*100/I575</f>
        <v>100</v>
      </c>
    </row>
    <row r="576" spans="1:10" ht="45" customHeight="1">
      <c r="A576" s="18" t="s">
        <v>2248</v>
      </c>
      <c r="B576" s="19" t="s">
        <v>1313</v>
      </c>
      <c r="C576" s="20" t="s">
        <v>1314</v>
      </c>
      <c r="D576" s="53">
        <v>2</v>
      </c>
      <c r="E576" s="28" t="s">
        <v>653</v>
      </c>
      <c r="F576" s="349" t="s">
        <v>2249</v>
      </c>
      <c r="G576" s="53"/>
      <c r="H576" s="29"/>
      <c r="I576" s="29"/>
      <c r="J576" s="29"/>
    </row>
    <row r="577" spans="1:10" ht="31.5" hidden="1" customHeight="1">
      <c r="A577" s="27" t="s">
        <v>1315</v>
      </c>
      <c r="B577" s="19" t="s">
        <v>1316</v>
      </c>
      <c r="C577" s="50"/>
      <c r="D577" s="26"/>
      <c r="E577" s="28"/>
      <c r="F577" s="26"/>
      <c r="G577" s="26"/>
      <c r="H577" s="99"/>
      <c r="I577" s="99"/>
    </row>
    <row r="578" spans="1:10" ht="31.5" customHeight="1">
      <c r="A578" s="18"/>
      <c r="B578" s="19"/>
      <c r="C578" s="223" t="s">
        <v>3537</v>
      </c>
      <c r="D578" s="53">
        <v>2</v>
      </c>
      <c r="E578" s="28" t="s">
        <v>648</v>
      </c>
      <c r="F578" s="26" t="s">
        <v>3538</v>
      </c>
      <c r="G578" s="26"/>
      <c r="H578" s="29"/>
      <c r="I578" s="29"/>
      <c r="J578" s="29"/>
    </row>
    <row r="579" spans="1:10" ht="47.25" customHeight="1">
      <c r="A579" s="18" t="s">
        <v>1320</v>
      </c>
      <c r="B579" s="51" t="s">
        <v>1321</v>
      </c>
      <c r="C579" s="123" t="s">
        <v>1322</v>
      </c>
      <c r="D579" s="53">
        <v>2</v>
      </c>
      <c r="E579" s="28" t="s">
        <v>653</v>
      </c>
      <c r="F579" s="30" t="s">
        <v>2257</v>
      </c>
      <c r="G579" s="53"/>
      <c r="H579" s="29"/>
      <c r="I579" s="29"/>
      <c r="J579" s="29"/>
    </row>
    <row r="580" spans="1:10" ht="47.25" customHeight="1">
      <c r="A580" s="18" t="s">
        <v>2258</v>
      </c>
      <c r="B580" s="19" t="s">
        <v>1324</v>
      </c>
      <c r="C580" s="42" t="s">
        <v>1325</v>
      </c>
      <c r="D580" s="53">
        <v>2</v>
      </c>
      <c r="E580" s="28" t="s">
        <v>653</v>
      </c>
      <c r="F580" s="30" t="s">
        <v>3539</v>
      </c>
      <c r="G580" s="53"/>
      <c r="H580" s="29"/>
      <c r="I580" s="29"/>
      <c r="J580" s="29"/>
    </row>
    <row r="581" spans="1:10" ht="66" customHeight="1">
      <c r="A581" s="18" t="s">
        <v>2260</v>
      </c>
      <c r="B581" s="19" t="s">
        <v>2261</v>
      </c>
      <c r="C581" s="20" t="s">
        <v>2262</v>
      </c>
      <c r="D581" s="21">
        <v>2</v>
      </c>
      <c r="E581" s="28" t="s">
        <v>653</v>
      </c>
      <c r="F581" s="23" t="s">
        <v>2263</v>
      </c>
      <c r="G581" s="21"/>
      <c r="H581" s="29"/>
      <c r="I581" s="29"/>
      <c r="J581" s="29"/>
    </row>
    <row r="582" spans="1:10" ht="40.35" customHeight="1">
      <c r="A582" s="135" t="s">
        <v>2264</v>
      </c>
      <c r="B582" s="933" t="s">
        <v>1329</v>
      </c>
      <c r="C582" s="1091"/>
      <c r="D582" s="934"/>
      <c r="E582" s="934"/>
      <c r="F582" s="1091"/>
      <c r="G582" s="1004"/>
      <c r="H582" s="29">
        <f>SUM(D583:D589)</f>
        <v>6</v>
      </c>
      <c r="I582" s="29">
        <f>COUNT(D583:D589)*2</f>
        <v>6</v>
      </c>
      <c r="J582" s="29">
        <f>H582*100/I582</f>
        <v>100</v>
      </c>
    </row>
    <row r="583" spans="1:10" ht="33.75" hidden="1" customHeight="1">
      <c r="A583" s="27" t="s">
        <v>1330</v>
      </c>
      <c r="B583" s="50" t="s">
        <v>1332</v>
      </c>
      <c r="C583" s="50" t="s">
        <v>1333</v>
      </c>
      <c r="D583" s="90"/>
      <c r="E583" s="26" t="s">
        <v>540</v>
      </c>
      <c r="F583" s="91" t="s">
        <v>1334</v>
      </c>
      <c r="G583" s="26"/>
      <c r="H583" s="99"/>
      <c r="I583" s="99"/>
    </row>
    <row r="584" spans="1:10" ht="63" hidden="1" customHeight="1">
      <c r="A584" s="27" t="s">
        <v>1335</v>
      </c>
      <c r="B584" s="50" t="s">
        <v>1336</v>
      </c>
      <c r="C584" s="50" t="s">
        <v>1337</v>
      </c>
      <c r="D584" s="90"/>
      <c r="E584" s="26" t="s">
        <v>540</v>
      </c>
      <c r="F584" s="91" t="s">
        <v>3540</v>
      </c>
      <c r="G584" s="53"/>
      <c r="H584" s="99"/>
      <c r="I584" s="99"/>
    </row>
    <row r="585" spans="1:10" ht="47.25" hidden="1" customHeight="1">
      <c r="A585" s="27" t="s">
        <v>1339</v>
      </c>
      <c r="B585" s="50" t="s">
        <v>1340</v>
      </c>
      <c r="C585" s="50" t="s">
        <v>1341</v>
      </c>
      <c r="D585" s="90"/>
      <c r="E585" s="26" t="s">
        <v>540</v>
      </c>
      <c r="F585" s="91" t="s">
        <v>1342</v>
      </c>
      <c r="G585" s="53"/>
      <c r="H585" s="99"/>
      <c r="I585" s="99"/>
    </row>
    <row r="586" spans="1:10" ht="47.25" customHeight="1">
      <c r="A586" s="63" t="s">
        <v>1343</v>
      </c>
      <c r="B586" s="50" t="s">
        <v>1344</v>
      </c>
      <c r="C586" s="42" t="s">
        <v>1345</v>
      </c>
      <c r="D586" s="193">
        <v>2</v>
      </c>
      <c r="E586" s="26" t="s">
        <v>540</v>
      </c>
      <c r="F586" s="350" t="s">
        <v>1346</v>
      </c>
      <c r="G586" s="53"/>
      <c r="H586" s="29"/>
      <c r="I586" s="29"/>
      <c r="J586" s="29"/>
    </row>
    <row r="587" spans="1:10" ht="47.25" customHeight="1">
      <c r="A587" s="63" t="s">
        <v>1347</v>
      </c>
      <c r="B587" s="50" t="s">
        <v>1348</v>
      </c>
      <c r="C587" s="42" t="s">
        <v>1349</v>
      </c>
      <c r="D587" s="193">
        <v>2</v>
      </c>
      <c r="E587" s="26" t="s">
        <v>540</v>
      </c>
      <c r="F587" s="350" t="s">
        <v>1350</v>
      </c>
      <c r="G587" s="53"/>
      <c r="H587" s="29"/>
      <c r="I587" s="29"/>
      <c r="J587" s="29"/>
    </row>
    <row r="588" spans="1:10" ht="47.25" hidden="1" customHeight="1">
      <c r="A588" s="27" t="s">
        <v>1351</v>
      </c>
      <c r="B588" s="50" t="s">
        <v>1352</v>
      </c>
      <c r="C588" s="50" t="s">
        <v>1353</v>
      </c>
      <c r="D588" s="90"/>
      <c r="E588" s="26" t="s">
        <v>540</v>
      </c>
      <c r="F588" s="91" t="s">
        <v>1354</v>
      </c>
      <c r="G588" s="53"/>
      <c r="H588" s="99"/>
      <c r="I588" s="99"/>
    </row>
    <row r="589" spans="1:10" ht="31.5" customHeight="1">
      <c r="A589" s="63" t="s">
        <v>1355</v>
      </c>
      <c r="B589" s="50" t="s">
        <v>1356</v>
      </c>
      <c r="C589" s="50" t="s">
        <v>1357</v>
      </c>
      <c r="D589" s="90">
        <v>2</v>
      </c>
      <c r="E589" s="26" t="s">
        <v>540</v>
      </c>
      <c r="F589" s="91" t="s">
        <v>3541</v>
      </c>
      <c r="G589" s="53"/>
      <c r="H589" s="29"/>
      <c r="I589" s="29"/>
      <c r="J589" s="29"/>
    </row>
    <row r="590" spans="1:10" ht="40.35" customHeight="1">
      <c r="A590" s="135" t="s">
        <v>2267</v>
      </c>
      <c r="B590" s="989" t="s">
        <v>11</v>
      </c>
      <c r="C590" s="1087"/>
      <c r="D590" s="997"/>
      <c r="E590" s="997"/>
      <c r="F590" s="1087"/>
      <c r="G590" s="998"/>
      <c r="H590" s="29">
        <f>SUM(D591:D592)</f>
        <v>4</v>
      </c>
      <c r="I590" s="29">
        <f>COUNT(D591:D592)*2</f>
        <v>4</v>
      </c>
      <c r="J590" s="29">
        <f>H590*100/I590</f>
        <v>100</v>
      </c>
    </row>
    <row r="591" spans="1:10" ht="31.5" customHeight="1">
      <c r="A591" s="18" t="s">
        <v>2269</v>
      </c>
      <c r="B591" s="191" t="s">
        <v>1360</v>
      </c>
      <c r="C591" s="23" t="s">
        <v>1361</v>
      </c>
      <c r="D591" s="21">
        <v>2</v>
      </c>
      <c r="E591" s="28" t="s">
        <v>271</v>
      </c>
      <c r="F591" s="23" t="s">
        <v>1362</v>
      </c>
      <c r="G591" s="53"/>
      <c r="H591" s="29"/>
      <c r="I591" s="29"/>
      <c r="J591" s="29"/>
    </row>
    <row r="592" spans="1:10" ht="31.5" customHeight="1">
      <c r="A592" s="18" t="s">
        <v>2271</v>
      </c>
      <c r="B592" s="191" t="s">
        <v>1366</v>
      </c>
      <c r="C592" s="23" t="s">
        <v>2273</v>
      </c>
      <c r="D592" s="21">
        <v>2</v>
      </c>
      <c r="E592" s="34" t="s">
        <v>540</v>
      </c>
      <c r="F592" s="23" t="s">
        <v>1367</v>
      </c>
      <c r="G592" s="53"/>
      <c r="H592" s="29"/>
      <c r="I592" s="29"/>
      <c r="J592" s="29"/>
    </row>
    <row r="593" spans="1:10" ht="31.5" hidden="1" customHeight="1">
      <c r="A593" s="92" t="s">
        <v>10</v>
      </c>
      <c r="B593" s="930" t="s">
        <v>1368</v>
      </c>
      <c r="C593" s="931"/>
      <c r="D593" s="931"/>
      <c r="E593" s="931"/>
      <c r="F593" s="931"/>
      <c r="G593" s="935"/>
      <c r="H593" s="99">
        <f>SUM(D594:D599)</f>
        <v>0</v>
      </c>
      <c r="I593" s="99">
        <f>COUNT(D594:D599)*2</f>
        <v>0</v>
      </c>
    </row>
    <row r="594" spans="1:10" ht="31.5" hidden="1" customHeight="1">
      <c r="A594" s="92" t="s">
        <v>1369</v>
      </c>
      <c r="B594" s="50" t="s">
        <v>1370</v>
      </c>
      <c r="C594" s="50"/>
      <c r="D594" s="50"/>
      <c r="E594" s="50"/>
      <c r="F594" s="50"/>
      <c r="G594" s="50"/>
      <c r="H594" s="99"/>
      <c r="I594" s="99"/>
    </row>
    <row r="595" spans="1:10" ht="31.5" hidden="1" customHeight="1">
      <c r="A595" s="92" t="s">
        <v>1371</v>
      </c>
      <c r="B595" s="50" t="s">
        <v>1372</v>
      </c>
      <c r="C595" s="50"/>
      <c r="D595" s="50"/>
      <c r="E595" s="50"/>
      <c r="F595" s="50"/>
      <c r="G595" s="50"/>
      <c r="H595" s="99"/>
      <c r="I595" s="99"/>
    </row>
    <row r="596" spans="1:10" ht="31.5" hidden="1" customHeight="1">
      <c r="A596" s="92" t="s">
        <v>1373</v>
      </c>
      <c r="B596" s="50" t="s">
        <v>1374</v>
      </c>
      <c r="C596" s="50"/>
      <c r="D596" s="50"/>
      <c r="E596" s="50"/>
      <c r="F596" s="50"/>
      <c r="G596" s="50"/>
      <c r="H596" s="99"/>
      <c r="I596" s="99"/>
    </row>
    <row r="597" spans="1:10" ht="31.5" hidden="1" customHeight="1">
      <c r="A597" s="92" t="s">
        <v>1375</v>
      </c>
      <c r="B597" s="50" t="s">
        <v>1376</v>
      </c>
      <c r="C597" s="50"/>
      <c r="D597" s="50"/>
      <c r="E597" s="50"/>
      <c r="F597" s="50"/>
      <c r="G597" s="50"/>
      <c r="H597" s="99"/>
      <c r="I597" s="99"/>
    </row>
    <row r="598" spans="1:10" ht="31.5" hidden="1" customHeight="1">
      <c r="A598" s="92" t="s">
        <v>1377</v>
      </c>
      <c r="B598" s="50" t="s">
        <v>1378</v>
      </c>
      <c r="C598" s="50"/>
      <c r="D598" s="50"/>
      <c r="E598" s="50"/>
      <c r="F598" s="50"/>
      <c r="G598" s="50"/>
      <c r="H598" s="99"/>
      <c r="I598" s="99"/>
    </row>
    <row r="599" spans="1:10" ht="31.5" hidden="1" customHeight="1">
      <c r="A599" s="92" t="s">
        <v>1379</v>
      </c>
      <c r="B599" s="50" t="s">
        <v>1380</v>
      </c>
      <c r="C599" s="50"/>
      <c r="D599" s="50"/>
      <c r="E599" s="50"/>
      <c r="F599" s="50"/>
      <c r="G599" s="50"/>
      <c r="H599" s="99"/>
      <c r="I599" s="99"/>
    </row>
    <row r="600" spans="1:10" ht="31.5" customHeight="1">
      <c r="A600" s="60" t="s">
        <v>1381</v>
      </c>
      <c r="B600" s="930" t="s">
        <v>8</v>
      </c>
      <c r="C600" s="1164"/>
      <c r="D600" s="931"/>
      <c r="E600" s="931"/>
      <c r="F600" s="1164"/>
      <c r="G600" s="935"/>
      <c r="H600" s="29">
        <f>SUM(D601:D610)</f>
        <v>2</v>
      </c>
      <c r="I600" s="29">
        <f>COUNT(D601:D610)*2</f>
        <v>2</v>
      </c>
      <c r="J600" s="29">
        <f>H600*100/I600</f>
        <v>100</v>
      </c>
    </row>
    <row r="601" spans="1:10" ht="31.5" hidden="1" customHeight="1">
      <c r="A601" s="92" t="s">
        <v>1382</v>
      </c>
      <c r="B601" s="50" t="s">
        <v>1383</v>
      </c>
      <c r="C601" s="351"/>
      <c r="D601" s="276"/>
      <c r="E601" s="276"/>
      <c r="F601" s="351"/>
      <c r="G601" s="276"/>
      <c r="H601" s="99"/>
      <c r="I601" s="99"/>
    </row>
    <row r="602" spans="1:10" ht="31.5" hidden="1" customHeight="1">
      <c r="A602" s="92" t="s">
        <v>1384</v>
      </c>
      <c r="B602" s="50" t="s">
        <v>1385</v>
      </c>
      <c r="C602" s="351"/>
      <c r="D602" s="276"/>
      <c r="E602" s="276"/>
      <c r="F602" s="351"/>
      <c r="G602" s="276"/>
      <c r="H602" s="99"/>
      <c r="I602" s="99"/>
    </row>
    <row r="603" spans="1:10" ht="31.5" hidden="1" customHeight="1">
      <c r="A603" s="92" t="s">
        <v>1386</v>
      </c>
      <c r="B603" s="50" t="s">
        <v>1387</v>
      </c>
      <c r="C603" s="351"/>
      <c r="D603" s="276"/>
      <c r="E603" s="276"/>
      <c r="F603" s="351"/>
      <c r="G603" s="276"/>
      <c r="H603" s="99"/>
      <c r="I603" s="99"/>
    </row>
    <row r="604" spans="1:10" ht="31.5" hidden="1" customHeight="1">
      <c r="A604" s="92" t="s">
        <v>1388</v>
      </c>
      <c r="B604" s="50" t="s">
        <v>1389</v>
      </c>
      <c r="C604" s="351"/>
      <c r="D604" s="276"/>
      <c r="E604" s="276"/>
      <c r="F604" s="351"/>
      <c r="G604" s="276"/>
      <c r="H604" s="99"/>
      <c r="I604" s="99"/>
    </row>
    <row r="605" spans="1:10" ht="31.5" hidden="1" customHeight="1">
      <c r="A605" s="92" t="s">
        <v>1390</v>
      </c>
      <c r="B605" s="50" t="s">
        <v>1391</v>
      </c>
      <c r="C605" s="351"/>
      <c r="D605" s="276"/>
      <c r="E605" s="276"/>
      <c r="F605" s="351"/>
      <c r="G605" s="276"/>
      <c r="H605" s="99"/>
      <c r="I605" s="99"/>
    </row>
    <row r="606" spans="1:10" ht="87" customHeight="1">
      <c r="A606" s="60" t="s">
        <v>1392</v>
      </c>
      <c r="B606" s="50" t="s">
        <v>2274</v>
      </c>
      <c r="C606" s="42" t="s">
        <v>1394</v>
      </c>
      <c r="D606" s="94">
        <v>2</v>
      </c>
      <c r="E606" s="34" t="s">
        <v>540</v>
      </c>
      <c r="F606" s="42" t="s">
        <v>2275</v>
      </c>
      <c r="G606" s="21"/>
      <c r="H606" s="29"/>
      <c r="I606" s="29"/>
      <c r="J606" s="29"/>
    </row>
    <row r="607" spans="1:10" ht="87" hidden="1" customHeight="1">
      <c r="A607" s="27" t="s">
        <v>1396</v>
      </c>
      <c r="B607" s="50" t="s">
        <v>1397</v>
      </c>
      <c r="C607" s="42"/>
      <c r="D607" s="21"/>
      <c r="E607" s="28"/>
      <c r="F607" s="42"/>
      <c r="G607" s="21"/>
      <c r="H607" s="99"/>
      <c r="I607" s="99"/>
    </row>
    <row r="608" spans="1:10" ht="87" hidden="1" customHeight="1">
      <c r="A608" s="27" t="s">
        <v>1398</v>
      </c>
      <c r="B608" s="50" t="s">
        <v>1399</v>
      </c>
      <c r="C608" s="42"/>
      <c r="D608" s="21"/>
      <c r="E608" s="28"/>
      <c r="F608" s="42"/>
      <c r="G608" s="21"/>
      <c r="H608" s="99"/>
      <c r="I608" s="99"/>
    </row>
    <row r="609" spans="1:10" ht="87" hidden="1" customHeight="1">
      <c r="A609" s="27" t="s">
        <v>1400</v>
      </c>
      <c r="B609" s="50" t="s">
        <v>3542</v>
      </c>
      <c r="C609" s="42"/>
      <c r="D609" s="21"/>
      <c r="E609" s="28"/>
      <c r="F609" s="42"/>
      <c r="G609" s="21"/>
      <c r="H609" s="99"/>
      <c r="I609" s="99"/>
    </row>
    <row r="610" spans="1:10" ht="87" hidden="1" customHeight="1">
      <c r="A610" s="27" t="s">
        <v>1402</v>
      </c>
      <c r="B610" s="50" t="s">
        <v>1403</v>
      </c>
      <c r="C610" s="42"/>
      <c r="D610" s="21"/>
      <c r="E610" s="28"/>
      <c r="F610" s="42"/>
      <c r="G610" s="21"/>
      <c r="H610" s="99"/>
      <c r="I610" s="99"/>
    </row>
    <row r="611" spans="1:10" ht="18.75" customHeight="1">
      <c r="A611" s="98"/>
      <c r="B611" s="1072" t="s">
        <v>1404</v>
      </c>
      <c r="C611" s="1146"/>
      <c r="D611" s="1074"/>
      <c r="E611" s="1074"/>
      <c r="F611" s="1146"/>
      <c r="G611" s="1074"/>
      <c r="H611" s="29">
        <f>H612+H616+H622+H629</f>
        <v>24</v>
      </c>
      <c r="I611" s="29">
        <f>I612+I616+I622+I629</f>
        <v>24</v>
      </c>
      <c r="J611" s="29">
        <f>H611*100/I611</f>
        <v>100</v>
      </c>
    </row>
    <row r="612" spans="1:10" ht="40.35" customHeight="1">
      <c r="A612" s="117" t="s">
        <v>2277</v>
      </c>
      <c r="B612" s="989" t="s">
        <v>6</v>
      </c>
      <c r="C612" s="1087"/>
      <c r="D612" s="997"/>
      <c r="E612" s="997"/>
      <c r="F612" s="1087"/>
      <c r="G612" s="998"/>
      <c r="H612" s="29">
        <f>SUM(D613:D615)</f>
        <v>4</v>
      </c>
      <c r="I612" s="29">
        <f>COUNT(D613:D615)*2</f>
        <v>4</v>
      </c>
      <c r="J612" s="29">
        <f>H612*100/I612</f>
        <v>100</v>
      </c>
    </row>
    <row r="613" spans="1:10" ht="30" customHeight="1">
      <c r="A613" s="18" t="s">
        <v>2278</v>
      </c>
      <c r="B613" s="30" t="s">
        <v>1406</v>
      </c>
      <c r="C613" s="30" t="s">
        <v>3543</v>
      </c>
      <c r="D613" s="302">
        <v>2</v>
      </c>
      <c r="E613" s="22" t="s">
        <v>648</v>
      </c>
      <c r="F613" s="42" t="s">
        <v>3544</v>
      </c>
      <c r="G613" s="302"/>
      <c r="H613" s="29"/>
      <c r="I613" s="29"/>
      <c r="J613" s="29"/>
    </row>
    <row r="614" spans="1:10" ht="49.5" customHeight="1">
      <c r="A614" s="18"/>
      <c r="B614" s="30"/>
      <c r="C614" s="30" t="s">
        <v>3545</v>
      </c>
      <c r="D614" s="302">
        <v>2</v>
      </c>
      <c r="E614" s="22" t="s">
        <v>648</v>
      </c>
      <c r="F614" s="42" t="s">
        <v>3546</v>
      </c>
      <c r="G614" s="302"/>
      <c r="H614" s="29"/>
      <c r="I614" s="29"/>
      <c r="J614" s="29"/>
    </row>
    <row r="615" spans="1:10" ht="30" hidden="1" customHeight="1">
      <c r="A615" s="27" t="s">
        <v>2282</v>
      </c>
      <c r="B615" s="30" t="s">
        <v>2616</v>
      </c>
      <c r="C615" s="66"/>
      <c r="D615" s="66"/>
      <c r="E615" s="22"/>
      <c r="F615" s="66"/>
      <c r="G615" s="66"/>
      <c r="H615" s="99"/>
      <c r="I615" s="99"/>
    </row>
    <row r="616" spans="1:10" ht="40.35" customHeight="1">
      <c r="A616" s="117" t="s">
        <v>2284</v>
      </c>
      <c r="B616" s="989" t="s">
        <v>4</v>
      </c>
      <c r="C616" s="1087"/>
      <c r="D616" s="997"/>
      <c r="E616" s="997"/>
      <c r="F616" s="1087"/>
      <c r="G616" s="998"/>
      <c r="H616" s="29">
        <f>SUM(D617:D621)</f>
        <v>8</v>
      </c>
      <c r="I616" s="29">
        <f>COUNT(D617:D621)*2</f>
        <v>8</v>
      </c>
      <c r="J616" s="29">
        <f>H616*100/I616</f>
        <v>100</v>
      </c>
    </row>
    <row r="617" spans="1:10" ht="57.95" customHeight="1">
      <c r="A617" s="18" t="s">
        <v>2285</v>
      </c>
      <c r="B617" s="30" t="s">
        <v>1420</v>
      </c>
      <c r="C617" s="30" t="s">
        <v>3547</v>
      </c>
      <c r="D617" s="302">
        <v>2</v>
      </c>
      <c r="E617" s="22" t="s">
        <v>648</v>
      </c>
      <c r="F617" s="42" t="s">
        <v>3548</v>
      </c>
      <c r="G617" s="302"/>
      <c r="H617" s="29"/>
      <c r="I617" s="29"/>
      <c r="J617" s="29"/>
    </row>
    <row r="618" spans="1:10" ht="59.1" customHeight="1">
      <c r="A618" s="18"/>
      <c r="B618" s="30"/>
      <c r="C618" s="42" t="s">
        <v>3549</v>
      </c>
      <c r="D618" s="302">
        <v>2</v>
      </c>
      <c r="E618" s="22" t="s">
        <v>648</v>
      </c>
      <c r="F618" s="42" t="s">
        <v>3550</v>
      </c>
      <c r="G618" s="302"/>
      <c r="H618" s="29"/>
      <c r="I618" s="29"/>
      <c r="J618" s="29"/>
    </row>
    <row r="619" spans="1:10" ht="30" customHeight="1">
      <c r="A619" s="18"/>
      <c r="B619" s="30"/>
      <c r="C619" s="42" t="s">
        <v>3551</v>
      </c>
      <c r="D619" s="302">
        <v>2</v>
      </c>
      <c r="E619" s="22" t="s">
        <v>648</v>
      </c>
      <c r="F619" s="42" t="s">
        <v>3552</v>
      </c>
      <c r="G619" s="302"/>
      <c r="H619" s="29"/>
      <c r="I619" s="29"/>
      <c r="J619" s="29"/>
    </row>
    <row r="620" spans="1:10" ht="30" customHeight="1">
      <c r="A620" s="18"/>
      <c r="B620" s="30"/>
      <c r="C620" s="50" t="s">
        <v>3553</v>
      </c>
      <c r="D620" s="302">
        <v>2</v>
      </c>
      <c r="E620" s="22" t="s">
        <v>648</v>
      </c>
      <c r="F620" s="42"/>
      <c r="G620" s="302"/>
      <c r="H620" s="29"/>
      <c r="I620" s="29"/>
      <c r="J620" s="29"/>
    </row>
    <row r="621" spans="1:10" ht="45" hidden="1" customHeight="1">
      <c r="A621" s="27" t="s">
        <v>1428</v>
      </c>
      <c r="B621" s="30" t="s">
        <v>2621</v>
      </c>
      <c r="C621" s="66"/>
      <c r="D621" s="66"/>
      <c r="E621" s="22"/>
      <c r="F621" s="66"/>
      <c r="G621" s="66"/>
      <c r="H621" s="99"/>
      <c r="I621" s="99"/>
    </row>
    <row r="622" spans="1:10" ht="40.35" customHeight="1">
      <c r="A622" s="117" t="s">
        <v>2291</v>
      </c>
      <c r="B622" s="989" t="s">
        <v>2</v>
      </c>
      <c r="C622" s="1087"/>
      <c r="D622" s="997"/>
      <c r="E622" s="997"/>
      <c r="F622" s="1087"/>
      <c r="G622" s="998"/>
      <c r="H622" s="29">
        <f>SUM(D623:D628)</f>
        <v>10</v>
      </c>
      <c r="I622" s="29">
        <f>COUNT(D623:D628)*2</f>
        <v>10</v>
      </c>
      <c r="J622" s="29">
        <f>H622*100/I622</f>
        <v>100</v>
      </c>
    </row>
    <row r="623" spans="1:10" ht="45" customHeight="1">
      <c r="A623" s="18" t="s">
        <v>2292</v>
      </c>
      <c r="B623" s="30" t="s">
        <v>1431</v>
      </c>
      <c r="C623" s="23" t="s">
        <v>3554</v>
      </c>
      <c r="D623" s="302">
        <v>2</v>
      </c>
      <c r="E623" s="22" t="s">
        <v>648</v>
      </c>
      <c r="F623" s="42" t="s">
        <v>3555</v>
      </c>
      <c r="G623" s="183"/>
      <c r="H623" s="29"/>
      <c r="I623" s="29"/>
      <c r="J623" s="29"/>
    </row>
    <row r="624" spans="1:10" ht="30" customHeight="1">
      <c r="A624" s="18"/>
      <c r="B624" s="30"/>
      <c r="C624" s="30" t="s">
        <v>1432</v>
      </c>
      <c r="D624" s="302">
        <v>2</v>
      </c>
      <c r="E624" s="22" t="s">
        <v>648</v>
      </c>
      <c r="F624" s="42" t="s">
        <v>3556</v>
      </c>
      <c r="G624" s="183"/>
      <c r="H624" s="29"/>
      <c r="I624" s="29"/>
      <c r="J624" s="29"/>
    </row>
    <row r="625" spans="1:10" ht="30" customHeight="1">
      <c r="A625" s="18"/>
      <c r="B625" s="30"/>
      <c r="C625" s="120" t="s">
        <v>3557</v>
      </c>
      <c r="D625" s="302">
        <v>2</v>
      </c>
      <c r="E625" s="22" t="s">
        <v>648</v>
      </c>
      <c r="F625" s="42" t="s">
        <v>3558</v>
      </c>
      <c r="G625" s="183"/>
      <c r="H625" s="29"/>
      <c r="I625" s="29"/>
      <c r="J625" s="29"/>
    </row>
    <row r="626" spans="1:10" ht="45" customHeight="1">
      <c r="A626" s="18"/>
      <c r="B626" s="30"/>
      <c r="C626" s="120" t="s">
        <v>3559</v>
      </c>
      <c r="D626" s="302">
        <v>2</v>
      </c>
      <c r="E626" s="22" t="s">
        <v>648</v>
      </c>
      <c r="F626" s="42" t="s">
        <v>3560</v>
      </c>
      <c r="G626" s="183"/>
      <c r="H626" s="29"/>
      <c r="I626" s="29"/>
      <c r="J626" s="29"/>
    </row>
    <row r="627" spans="1:10" ht="45" customHeight="1">
      <c r="A627" s="18"/>
      <c r="C627" s="50" t="s">
        <v>3561</v>
      </c>
      <c r="D627" s="302">
        <v>2</v>
      </c>
      <c r="E627" s="22" t="s">
        <v>648</v>
      </c>
      <c r="F627" s="50" t="s">
        <v>3562</v>
      </c>
      <c r="G627" s="66"/>
      <c r="H627" s="29"/>
      <c r="I627" s="29"/>
      <c r="J627" s="29"/>
    </row>
    <row r="628" spans="1:10" ht="45" hidden="1" customHeight="1">
      <c r="A628" s="27" t="s">
        <v>1435</v>
      </c>
      <c r="B628" s="30" t="s">
        <v>2627</v>
      </c>
      <c r="C628" s="26"/>
      <c r="D628" s="26"/>
      <c r="E628" s="26"/>
      <c r="F628" s="26"/>
      <c r="G628" s="66"/>
    </row>
    <row r="629" spans="1:10" ht="40.35" customHeight="1">
      <c r="A629" s="117" t="s">
        <v>2308</v>
      </c>
      <c r="B629" s="999" t="s">
        <v>2309</v>
      </c>
      <c r="C629" s="1093"/>
      <c r="D629" s="999"/>
      <c r="E629" s="999"/>
      <c r="F629" s="1093"/>
      <c r="G629" s="999"/>
      <c r="H629" s="29">
        <f>SUM(D630:D631)</f>
        <v>2</v>
      </c>
      <c r="I629" s="29">
        <f>COUNT(D630:D631)*2</f>
        <v>2</v>
      </c>
      <c r="J629" s="29">
        <f>H629*100/I629</f>
        <v>100</v>
      </c>
    </row>
    <row r="630" spans="1:10" ht="45">
      <c r="A630" s="18" t="s">
        <v>2310</v>
      </c>
      <c r="B630" s="30" t="s">
        <v>1438</v>
      </c>
      <c r="C630" s="20" t="s">
        <v>3563</v>
      </c>
      <c r="D630" s="302">
        <v>2</v>
      </c>
      <c r="E630" s="22" t="s">
        <v>648</v>
      </c>
      <c r="F630" s="42" t="s">
        <v>3564</v>
      </c>
      <c r="G630" s="267"/>
      <c r="H630" s="29"/>
      <c r="I630" s="29"/>
      <c r="J630" s="29"/>
    </row>
    <row r="631" spans="1:10" ht="45" hidden="1">
      <c r="A631" s="352" t="s">
        <v>1443</v>
      </c>
      <c r="B631" s="30" t="s">
        <v>2631</v>
      </c>
      <c r="C631" s="66"/>
      <c r="D631" s="66"/>
      <c r="E631" s="22"/>
      <c r="F631" s="66"/>
      <c r="G631" s="66"/>
      <c r="H631" s="99"/>
      <c r="I631" s="99"/>
    </row>
    <row r="632" spans="1:10">
      <c r="A632" s="353"/>
      <c r="B632" s="123"/>
      <c r="C632"/>
      <c r="D632"/>
      <c r="E632" s="297"/>
      <c r="F632"/>
      <c r="G632"/>
      <c r="H632" s="29"/>
      <c r="I632" s="29"/>
      <c r="J632" s="29"/>
    </row>
    <row r="633" spans="1:10">
      <c r="A633" s="354"/>
      <c r="B633" s="111"/>
      <c r="C633" s="355"/>
      <c r="D633" s="355"/>
      <c r="E633" s="355"/>
      <c r="F633"/>
      <c r="G633"/>
      <c r="H633" s="29"/>
      <c r="I633" s="29"/>
      <c r="J633" s="29"/>
    </row>
    <row r="634" spans="1:10">
      <c r="A634" s="353"/>
      <c r="B634" s="212"/>
      <c r="C634" s="463"/>
      <c r="D634" s="463"/>
      <c r="E634" s="463"/>
      <c r="F634" s="463"/>
      <c r="G634" s="463"/>
      <c r="H634" s="29"/>
      <c r="I634" s="29"/>
      <c r="J634" s="29"/>
    </row>
    <row r="635" spans="1:10">
      <c r="A635" s="821"/>
      <c r="B635" s="719"/>
      <c r="C635" s="720"/>
      <c r="D635" s="720"/>
      <c r="E635" s="720"/>
      <c r="F635" s="720"/>
      <c r="G635" s="804"/>
      <c r="H635" s="29"/>
      <c r="I635" s="29"/>
      <c r="J635" s="29"/>
    </row>
    <row r="636" spans="1:10">
      <c r="A636" s="721"/>
      <c r="B636" s="722"/>
      <c r="C636" s="719"/>
      <c r="D636" s="722"/>
      <c r="E636" s="722"/>
      <c r="F636" s="719"/>
      <c r="G636" s="516"/>
      <c r="H636" s="29"/>
      <c r="I636" s="29"/>
      <c r="J636" s="29"/>
    </row>
    <row r="637" spans="1:10">
      <c r="A637" s="721"/>
      <c r="B637" s="722" t="s">
        <v>1446</v>
      </c>
      <c r="C637" s="719" t="s">
        <v>2316</v>
      </c>
      <c r="D637" s="722" t="s">
        <v>1448</v>
      </c>
      <c r="E637" s="722">
        <f>H2</f>
        <v>9</v>
      </c>
      <c r="F637" s="719"/>
      <c r="G637" s="516"/>
      <c r="H637" s="29"/>
      <c r="I637" s="29"/>
      <c r="J637" s="29"/>
    </row>
    <row r="638" spans="1:10">
      <c r="A638" s="721" t="s">
        <v>176</v>
      </c>
      <c r="B638" s="722">
        <f>IF(E637=0,0,H43)</f>
        <v>18</v>
      </c>
      <c r="C638" s="722">
        <f>IF(E637=0,0,I43)</f>
        <v>18</v>
      </c>
      <c r="D638" s="723">
        <f>IF(E637=0,0,B638/C638)</f>
        <v>1</v>
      </c>
      <c r="E638" s="722"/>
      <c r="F638" s="719"/>
      <c r="G638" s="516"/>
      <c r="H638" s="29"/>
      <c r="I638" s="29"/>
      <c r="J638" s="29"/>
    </row>
    <row r="639" spans="1:10">
      <c r="A639" s="724" t="s">
        <v>178</v>
      </c>
      <c r="B639" s="725">
        <f>IF(E637=0,0,H99)</f>
        <v>22</v>
      </c>
      <c r="C639" s="725">
        <f>IF(E637=0,0,I99)</f>
        <v>22</v>
      </c>
      <c r="D639" s="726">
        <f>IF(E637=0,0,B639/C639)</f>
        <v>1</v>
      </c>
      <c r="E639" s="725"/>
      <c r="F639" s="727"/>
      <c r="G639" s="516"/>
      <c r="H639" s="29"/>
      <c r="I639" s="29"/>
      <c r="J639" s="29"/>
    </row>
    <row r="640" spans="1:10">
      <c r="A640" s="724" t="s">
        <v>180</v>
      </c>
      <c r="B640" s="725">
        <f>IF(E637=0,0,H146)</f>
        <v>116</v>
      </c>
      <c r="C640" s="725">
        <f>IF(E637=0,0,I146)</f>
        <v>116</v>
      </c>
      <c r="D640" s="726">
        <f>IF(E637=0,0,B640/C640)</f>
        <v>1</v>
      </c>
      <c r="E640" s="725"/>
      <c r="F640" s="727"/>
      <c r="G640" s="516"/>
      <c r="H640" s="29"/>
      <c r="I640" s="29"/>
      <c r="J640" s="29"/>
    </row>
    <row r="641" spans="1:10">
      <c r="A641" s="724" t="s">
        <v>182</v>
      </c>
      <c r="B641" s="728">
        <f>IF(E637=0,0,H223)</f>
        <v>70</v>
      </c>
      <c r="C641" s="728">
        <f>IF(E637=0,0,I223)</f>
        <v>70</v>
      </c>
      <c r="D641" s="726">
        <f>IF(E637=0,0,B641/C641)</f>
        <v>1</v>
      </c>
      <c r="E641" s="725"/>
      <c r="F641" s="727"/>
      <c r="G641" s="516"/>
      <c r="H641" s="29"/>
      <c r="I641" s="29"/>
      <c r="J641" s="29"/>
    </row>
    <row r="642" spans="1:10">
      <c r="A642" s="724" t="s">
        <v>184</v>
      </c>
      <c r="B642" s="728">
        <f>IF(E637=0,0,H288)</f>
        <v>168</v>
      </c>
      <c r="C642" s="728">
        <f>IF(E637=0,0,I288)</f>
        <v>168</v>
      </c>
      <c r="D642" s="726">
        <f>IF(E637=0,0,B642/C642)</f>
        <v>1</v>
      </c>
      <c r="E642" s="725"/>
      <c r="F642" s="727"/>
      <c r="G642" s="516"/>
      <c r="H642" s="29"/>
      <c r="I642" s="29"/>
      <c r="J642" s="29"/>
    </row>
    <row r="643" spans="1:10">
      <c r="A643" s="724" t="s">
        <v>186</v>
      </c>
      <c r="B643" s="728">
        <f>IF(E637=0,0,H474)</f>
        <v>126</v>
      </c>
      <c r="C643" s="728">
        <f>IF(E637=0,0,I474)</f>
        <v>126</v>
      </c>
      <c r="D643" s="726">
        <f>IF(E637=0,0,B643/C643)</f>
        <v>1</v>
      </c>
      <c r="E643" s="725"/>
      <c r="F643" s="727"/>
      <c r="G643" s="516"/>
      <c r="H643" s="29"/>
      <c r="I643" s="29"/>
      <c r="J643" s="29"/>
    </row>
    <row r="644" spans="1:10">
      <c r="A644" s="724" t="s">
        <v>187</v>
      </c>
      <c r="B644" s="728">
        <f>IF(E637=0,0,H546)</f>
        <v>58</v>
      </c>
      <c r="C644" s="728">
        <f>IF(E637=0,0,I546)</f>
        <v>58</v>
      </c>
      <c r="D644" s="726">
        <f>IF( E637=0,0,B644/C644)</f>
        <v>1</v>
      </c>
      <c r="E644" s="725"/>
      <c r="F644" s="727"/>
      <c r="G644" s="516"/>
      <c r="H644" s="29"/>
      <c r="I644" s="29"/>
      <c r="J644" s="29"/>
    </row>
    <row r="645" spans="1:10">
      <c r="A645" s="724" t="s">
        <v>189</v>
      </c>
      <c r="B645" s="728">
        <f>IF(E637=0,0,H611)</f>
        <v>24</v>
      </c>
      <c r="C645" s="728">
        <f>IF(E637=0,0,I611)</f>
        <v>24</v>
      </c>
      <c r="D645" s="726">
        <f>IF(E637=0,0,(B645/C645))</f>
        <v>1</v>
      </c>
      <c r="E645" s="725"/>
      <c r="F645" s="727"/>
      <c r="G645" s="516"/>
      <c r="H645" s="29"/>
      <c r="I645" s="29"/>
      <c r="J645" s="29"/>
    </row>
    <row r="646" spans="1:10">
      <c r="A646" s="724" t="s">
        <v>1449</v>
      </c>
      <c r="B646" s="725">
        <f>IF(E637=0,0,SUM(B638:B645))</f>
        <v>602</v>
      </c>
      <c r="C646" s="725">
        <f>IF(E637=0,0,SUM(C638:C645))</f>
        <v>602</v>
      </c>
      <c r="D646" s="726">
        <f>IF(E637=0,0,(B646/C646))</f>
        <v>1</v>
      </c>
      <c r="E646" s="725"/>
      <c r="F646" s="727"/>
      <c r="G646" s="516"/>
      <c r="H646" s="29"/>
      <c r="I646" s="29"/>
      <c r="J646" s="29"/>
    </row>
    <row r="647" spans="1:10">
      <c r="A647" s="724"/>
      <c r="B647" s="725"/>
      <c r="C647" s="727"/>
      <c r="D647" s="725"/>
      <c r="E647" s="725"/>
      <c r="F647" s="727"/>
      <c r="G647" s="516"/>
      <c r="H647" s="29"/>
      <c r="I647" s="29"/>
      <c r="J647" s="29"/>
    </row>
    <row r="648" spans="1:10">
      <c r="A648" s="721">
        <v>0</v>
      </c>
      <c r="B648" s="722"/>
      <c r="C648" s="719"/>
      <c r="D648" s="722"/>
      <c r="E648" s="722"/>
      <c r="F648" s="719"/>
      <c r="G648" s="516"/>
      <c r="H648" s="29"/>
      <c r="I648" s="29"/>
      <c r="J648" s="29"/>
    </row>
    <row r="649" spans="1:10">
      <c r="A649" s="721">
        <v>1</v>
      </c>
      <c r="B649" s="722"/>
      <c r="C649" s="719"/>
      <c r="D649" s="722"/>
      <c r="E649" s="722"/>
      <c r="F649" s="719"/>
      <c r="G649" s="516"/>
      <c r="H649" s="29"/>
      <c r="I649" s="29"/>
      <c r="J649" s="29"/>
    </row>
    <row r="650" spans="1:10">
      <c r="A650" s="721">
        <v>2</v>
      </c>
      <c r="B650" s="722"/>
      <c r="C650" s="719"/>
      <c r="D650" s="722"/>
      <c r="E650" s="722"/>
      <c r="F650" s="719"/>
      <c r="G650" s="516"/>
      <c r="H650" s="29"/>
      <c r="I650" s="29"/>
      <c r="J650" s="29"/>
    </row>
    <row r="651" spans="1:10">
      <c r="B651" s="29"/>
      <c r="C651" s="212"/>
      <c r="D651" s="29"/>
      <c r="E651" s="29"/>
      <c r="F651" s="212"/>
      <c r="G651" s="29"/>
      <c r="H651" s="29"/>
      <c r="I651" s="29"/>
      <c r="J651" s="29"/>
    </row>
    <row r="652" spans="1:10">
      <c r="B652" s="107"/>
      <c r="C652" s="111"/>
      <c r="D652" s="107"/>
      <c r="E652" s="107"/>
      <c r="F652" s="212"/>
      <c r="G652" s="37"/>
      <c r="H652" s="29"/>
      <c r="I652" s="29"/>
      <c r="J652" s="29"/>
    </row>
    <row r="653" spans="1:10">
      <c r="A653" s="198"/>
      <c r="B653" s="107"/>
      <c r="C653" s="111"/>
      <c r="D653" s="107"/>
      <c r="E653" s="107"/>
      <c r="F653" s="212"/>
      <c r="G653" s="37"/>
      <c r="H653" s="29"/>
      <c r="I653" s="29"/>
      <c r="J653" s="29"/>
    </row>
    <row r="654" spans="1:10">
      <c r="A654" s="198"/>
      <c r="B654" s="107"/>
      <c r="C654" s="111"/>
      <c r="D654" s="107"/>
      <c r="E654" s="107"/>
      <c r="F654" s="212"/>
      <c r="G654" s="37"/>
      <c r="H654" s="29"/>
      <c r="I654" s="29"/>
      <c r="J654" s="29"/>
    </row>
    <row r="655" spans="1:10">
      <c r="A655" s="198"/>
      <c r="B655" s="107"/>
      <c r="C655" s="111"/>
      <c r="D655" s="107"/>
      <c r="E655" s="107"/>
      <c r="F655" s="150"/>
      <c r="G655" s="37"/>
      <c r="H655" s="29"/>
      <c r="I655" s="29"/>
      <c r="J655" s="29"/>
    </row>
    <row r="656" spans="1:10">
      <c r="A656" s="198"/>
      <c r="B656" s="107"/>
      <c r="C656" s="111"/>
      <c r="D656" s="107"/>
      <c r="E656" s="107"/>
      <c r="F656" s="150"/>
      <c r="G656" s="37"/>
      <c r="H656" s="29"/>
      <c r="I656" s="29"/>
      <c r="J656" s="29"/>
    </row>
    <row r="657" spans="1:10">
      <c r="A657" s="198"/>
      <c r="B657" s="107"/>
      <c r="C657" s="111"/>
      <c r="D657" s="107"/>
      <c r="E657" s="107"/>
      <c r="F657" s="150"/>
      <c r="G657" s="37"/>
      <c r="H657" s="29"/>
      <c r="I657" s="29"/>
      <c r="J657" s="29"/>
    </row>
    <row r="658" spans="1:10">
      <c r="A658" s="198"/>
      <c r="B658" s="107"/>
      <c r="C658" s="111"/>
      <c r="D658" s="107"/>
      <c r="E658" s="107"/>
      <c r="F658" s="150"/>
      <c r="G658" s="37"/>
      <c r="H658" s="7"/>
      <c r="I658" s="7"/>
    </row>
    <row r="659" spans="1:10">
      <c r="A659" s="198"/>
      <c r="B659" s="107"/>
      <c r="C659" s="111"/>
      <c r="D659" s="107"/>
      <c r="E659" s="107"/>
      <c r="F659" s="150"/>
      <c r="G659" s="37"/>
      <c r="H659" s="7"/>
      <c r="I659" s="7"/>
    </row>
    <row r="660" spans="1:10">
      <c r="A660" s="198"/>
      <c r="B660" s="107"/>
      <c r="C660" s="111"/>
      <c r="D660" s="107"/>
      <c r="E660" s="107"/>
      <c r="F660" s="150"/>
      <c r="G660" s="37"/>
      <c r="H660" s="7"/>
      <c r="I660" s="7"/>
    </row>
    <row r="661" spans="1:10">
      <c r="A661" s="198"/>
      <c r="B661" s="107"/>
      <c r="C661" s="111"/>
      <c r="D661" s="107"/>
      <c r="E661" s="107"/>
      <c r="F661" s="150"/>
      <c r="G661" s="37"/>
      <c r="H661" s="7"/>
      <c r="I661" s="7"/>
    </row>
    <row r="662" spans="1:10">
      <c r="A662" s="198"/>
      <c r="B662" s="107"/>
      <c r="C662" s="111"/>
      <c r="D662" s="107"/>
      <c r="E662" s="107"/>
      <c r="F662" s="150"/>
      <c r="G662" s="37"/>
      <c r="H662" s="7"/>
      <c r="I662" s="7"/>
    </row>
    <row r="663" spans="1:10">
      <c r="A663" s="198"/>
      <c r="B663" s="107"/>
      <c r="C663" s="111"/>
      <c r="D663" s="107"/>
      <c r="E663" s="107"/>
      <c r="F663" s="150"/>
      <c r="G663" s="37"/>
      <c r="H663" s="7"/>
      <c r="I663" s="7"/>
    </row>
    <row r="664" spans="1:10">
      <c r="A664" s="205"/>
      <c r="B664" s="37"/>
      <c r="C664" s="150"/>
      <c r="D664" s="37"/>
      <c r="F664" s="150"/>
      <c r="G664" s="37"/>
      <c r="H664" s="7"/>
      <c r="I664" s="7"/>
    </row>
    <row r="665" spans="1:10">
      <c r="A665" s="205"/>
      <c r="B665" s="37"/>
      <c r="C665" s="150"/>
      <c r="D665" s="37"/>
      <c r="F665" s="150"/>
      <c r="G665" s="37"/>
      <c r="H665" s="7"/>
      <c r="I665" s="7"/>
    </row>
    <row r="666" spans="1:10">
      <c r="B666" s="29"/>
      <c r="C666" s="212"/>
      <c r="D666" s="29"/>
      <c r="E666" s="29"/>
      <c r="F666" s="212"/>
      <c r="H666" s="7"/>
      <c r="I666" s="7"/>
    </row>
  </sheetData>
  <sheetProtection sheet="1" objects="1" scenarios="1"/>
  <protectedRanges>
    <protectedRange sqref="D589" name="Range1"/>
  </protectedRanges>
  <autoFilter ref="A42:G631">
    <filterColumn colId="0">
      <colorFilter dxfId="13"/>
    </filterColumn>
  </autoFilter>
  <mergeCells count="125">
    <mergeCell ref="B629:G629"/>
    <mergeCell ref="B593:G593"/>
    <mergeCell ref="B600:G600"/>
    <mergeCell ref="B611:G611"/>
    <mergeCell ref="B612:G612"/>
    <mergeCell ref="B616:G616"/>
    <mergeCell ref="B622:G622"/>
    <mergeCell ref="B554:G554"/>
    <mergeCell ref="B558:G558"/>
    <mergeCell ref="B571:G571"/>
    <mergeCell ref="B575:G575"/>
    <mergeCell ref="B582:G582"/>
    <mergeCell ref="B590:G590"/>
    <mergeCell ref="B504:G504"/>
    <mergeCell ref="B520:G520"/>
    <mergeCell ref="B536:G536"/>
    <mergeCell ref="B546:G546"/>
    <mergeCell ref="B547:G547"/>
    <mergeCell ref="B550:G550"/>
    <mergeCell ref="B457:G457"/>
    <mergeCell ref="B463:G463"/>
    <mergeCell ref="B474:G474"/>
    <mergeCell ref="B475:G475"/>
    <mergeCell ref="B482:G482"/>
    <mergeCell ref="B495:G495"/>
    <mergeCell ref="B462:G462"/>
    <mergeCell ref="B400:G400"/>
    <mergeCell ref="B405:G405"/>
    <mergeCell ref="B412:G412"/>
    <mergeCell ref="B432:G432"/>
    <mergeCell ref="B439:G439"/>
    <mergeCell ref="B450:G450"/>
    <mergeCell ref="B338:G338"/>
    <mergeCell ref="B342:G342"/>
    <mergeCell ref="B348:G348"/>
    <mergeCell ref="B352:G352"/>
    <mergeCell ref="B365:G365"/>
    <mergeCell ref="B378:G378"/>
    <mergeCell ref="B404:G404"/>
    <mergeCell ref="B302:G302"/>
    <mergeCell ref="B308:G308"/>
    <mergeCell ref="B311:G311"/>
    <mergeCell ref="B315:G315"/>
    <mergeCell ref="B324:G324"/>
    <mergeCell ref="B334:G334"/>
    <mergeCell ref="B281:G281"/>
    <mergeCell ref="B285:G285"/>
    <mergeCell ref="B288:G288"/>
    <mergeCell ref="B289:G289"/>
    <mergeCell ref="B294:G294"/>
    <mergeCell ref="B297:G297"/>
    <mergeCell ref="B257:G257"/>
    <mergeCell ref="B262:G262"/>
    <mergeCell ref="B266:G266"/>
    <mergeCell ref="B271:G271"/>
    <mergeCell ref="B274:G274"/>
    <mergeCell ref="B277:G277"/>
    <mergeCell ref="B208:G208"/>
    <mergeCell ref="B223:G223"/>
    <mergeCell ref="B224:G224"/>
    <mergeCell ref="B230:G230"/>
    <mergeCell ref="B241:G241"/>
    <mergeCell ref="B247:G247"/>
    <mergeCell ref="B147:G147"/>
    <mergeCell ref="B164:G164"/>
    <mergeCell ref="B171:G171"/>
    <mergeCell ref="B175:G175"/>
    <mergeCell ref="B182:G182"/>
    <mergeCell ref="B194:G194"/>
    <mergeCell ref="B108:G108"/>
    <mergeCell ref="B114:G114"/>
    <mergeCell ref="B120:G120"/>
    <mergeCell ref="B127:G127"/>
    <mergeCell ref="B134:G134"/>
    <mergeCell ref="B146:G146"/>
    <mergeCell ref="B70:G70"/>
    <mergeCell ref="B74:G74"/>
    <mergeCell ref="B87:G87"/>
    <mergeCell ref="B96:G96"/>
    <mergeCell ref="B99:G99"/>
    <mergeCell ref="B100:G100"/>
    <mergeCell ref="B37:I37"/>
    <mergeCell ref="A38:I40"/>
    <mergeCell ref="A41:G41"/>
    <mergeCell ref="B43:G43"/>
    <mergeCell ref="B44:G44"/>
    <mergeCell ref="B63:G63"/>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B31:I31"/>
    <mergeCell ref="B32:I32"/>
    <mergeCell ref="H2:I2"/>
    <mergeCell ref="A2:G2"/>
    <mergeCell ref="G1:I1"/>
    <mergeCell ref="A1:F1"/>
    <mergeCell ref="B19:I19"/>
    <mergeCell ref="B20:I20"/>
    <mergeCell ref="B21:I21"/>
    <mergeCell ref="B22:I22"/>
    <mergeCell ref="B23:I23"/>
    <mergeCell ref="A5:B5"/>
    <mergeCell ref="C5:E5"/>
    <mergeCell ref="G5:I5"/>
    <mergeCell ref="A6:B6"/>
    <mergeCell ref="C6:E6"/>
    <mergeCell ref="G6:I6"/>
    <mergeCell ref="A3:I3"/>
    <mergeCell ref="A4:B4"/>
    <mergeCell ref="C4:E4"/>
    <mergeCell ref="G4:I4"/>
  </mergeCells>
  <dataValidations count="2">
    <dataValidation type="list" allowBlank="1" showInputMessage="1" showErrorMessage="1" sqref="D405:D461 D647:D1048576 D629:D635 D3:D403 D463:D627">
      <formula1>$A$648:$A$650</formula1>
    </dataValidation>
    <dataValidation type="list" allowBlank="1" showInputMessage="1" showErrorMessage="1" sqref="D404 D462">
      <formula1>$A$803:$A$805</formula1>
    </dataValidation>
  </dataValidations>
  <pageMargins left="0.70866141732283472" right="0.70866141732283472" top="0.74803149606299213" bottom="0.74803149606299213" header="0.31496062992125984" footer="0.31496062992125984"/>
  <pageSetup paperSize="9" scale="51" orientation="portrait" r:id="rId1"/>
  <headerFooter>
    <oddHeader>&amp;LChecklist No 8 &amp;COperation Theatre &amp;RVersion - NHSRC /NQAS2016</oddHeader>
    <oddFooter>Page &amp;P</oddFooter>
  </headerFooter>
  <colBreaks count="1" manualBreakCount="1">
    <brk id="10" max="1048575" man="1"/>
  </colBreaks>
</worksheet>
</file>

<file path=xl/worksheets/sheet11.xml><?xml version="1.0" encoding="utf-8"?>
<worksheet xmlns="http://schemas.openxmlformats.org/spreadsheetml/2006/main" xmlns:r="http://schemas.openxmlformats.org/officeDocument/2006/relationships">
  <sheetPr filterMode="1">
    <tabColor rgb="FF00B050"/>
  </sheetPr>
  <dimension ref="A1:I772"/>
  <sheetViews>
    <sheetView view="pageBreakPreview" topLeftCell="A736" zoomScale="60" zoomScaleNormal="87" zoomScalePageLayoutView="69" workbookViewId="0">
      <selection activeCell="L754" sqref="L754"/>
    </sheetView>
  </sheetViews>
  <sheetFormatPr defaultColWidth="9.140625" defaultRowHeight="15"/>
  <cols>
    <col min="1" max="1" width="22.7109375" style="206" customWidth="1"/>
    <col min="2" max="2" width="30.28515625" style="7" customWidth="1"/>
    <col min="3" max="3" width="27.28515625" style="7" customWidth="1"/>
    <col min="4" max="4" width="8.42578125" style="393" customWidth="1"/>
    <col min="5" max="5" width="10.42578125" style="37" customWidth="1"/>
    <col min="6" max="6" width="30.5703125" style="7" customWidth="1"/>
    <col min="7" max="7" width="27.5703125" style="7" customWidth="1"/>
    <col min="8" max="8" width="7.7109375" style="29" customWidth="1"/>
    <col min="9" max="9" width="7.140625" style="29" customWidth="1"/>
    <col min="10" max="16384" width="9.140625" style="7"/>
  </cols>
  <sheetData>
    <row r="1" spans="1:9" ht="33.75">
      <c r="A1" s="857" t="s">
        <v>162</v>
      </c>
      <c r="B1" s="858"/>
      <c r="C1" s="858"/>
      <c r="D1" s="858"/>
      <c r="E1" s="858"/>
      <c r="F1" s="858"/>
      <c r="G1" s="1112" t="s">
        <v>7017</v>
      </c>
      <c r="H1" s="1113"/>
      <c r="I1" s="1114"/>
    </row>
    <row r="2" spans="1:9" ht="33.75">
      <c r="A2" s="857" t="s">
        <v>3752</v>
      </c>
      <c r="B2" s="858"/>
      <c r="C2" s="858"/>
      <c r="D2" s="858"/>
      <c r="E2" s="858"/>
      <c r="F2" s="858"/>
      <c r="G2" s="858"/>
      <c r="H2" s="964">
        <v>10</v>
      </c>
      <c r="I2" s="965"/>
    </row>
    <row r="3" spans="1:9" ht="28.5">
      <c r="A3" s="895" t="s">
        <v>166</v>
      </c>
      <c r="B3" s="895"/>
      <c r="C3" s="895"/>
      <c r="D3" s="895"/>
      <c r="E3" s="895"/>
      <c r="F3" s="895"/>
      <c r="G3" s="895"/>
      <c r="H3" s="966"/>
      <c r="I3" s="966"/>
    </row>
    <row r="4" spans="1:9" ht="28.5">
      <c r="A4" s="967" t="s">
        <v>167</v>
      </c>
      <c r="B4" s="967"/>
      <c r="C4" s="885"/>
      <c r="D4" s="885"/>
      <c r="E4" s="885"/>
      <c r="F4" s="8" t="s">
        <v>168</v>
      </c>
      <c r="G4" s="885"/>
      <c r="H4" s="963"/>
      <c r="I4" s="963"/>
    </row>
    <row r="5" spans="1:9" ht="28.5">
      <c r="A5" s="881" t="s">
        <v>169</v>
      </c>
      <c r="B5" s="882"/>
      <c r="C5" s="883"/>
      <c r="D5" s="883"/>
      <c r="E5" s="883"/>
      <c r="F5" s="9" t="s">
        <v>170</v>
      </c>
      <c r="G5" s="885"/>
      <c r="H5" s="963"/>
      <c r="I5" s="963"/>
    </row>
    <row r="6" spans="1:9" ht="42">
      <c r="A6" s="887" t="s">
        <v>171</v>
      </c>
      <c r="B6" s="887"/>
      <c r="C6" s="888"/>
      <c r="D6" s="888"/>
      <c r="E6" s="888"/>
      <c r="F6" s="9" t="s">
        <v>172</v>
      </c>
      <c r="G6" s="885"/>
      <c r="H6" s="963"/>
      <c r="I6" s="963"/>
    </row>
    <row r="7" spans="1:9" ht="33.75">
      <c r="A7" s="1127" t="s">
        <v>3753</v>
      </c>
      <c r="B7" s="1128"/>
      <c r="C7" s="1128"/>
      <c r="D7" s="1128"/>
      <c r="E7" s="1128"/>
      <c r="F7" s="1128"/>
      <c r="G7" s="1128"/>
      <c r="H7" s="1128"/>
      <c r="I7" s="1128"/>
    </row>
    <row r="8" spans="1:9" ht="33.6" customHeight="1">
      <c r="A8" s="1009" t="s">
        <v>174</v>
      </c>
      <c r="B8" s="1009"/>
      <c r="C8" s="1009"/>
      <c r="D8" s="948" t="s">
        <v>3754</v>
      </c>
      <c r="E8" s="948"/>
      <c r="F8" s="948"/>
      <c r="G8" s="948"/>
      <c r="H8" s="949"/>
      <c r="I8" s="949"/>
    </row>
    <row r="9" spans="1:9" ht="33.6" customHeight="1">
      <c r="A9" s="103" t="s">
        <v>176</v>
      </c>
      <c r="B9" s="283" t="s">
        <v>177</v>
      </c>
      <c r="C9" s="284">
        <f>'PP Unit'!D749</f>
        <v>1</v>
      </c>
      <c r="D9" s="951">
        <f>D757</f>
        <v>1</v>
      </c>
      <c r="E9" s="952"/>
      <c r="F9" s="952"/>
      <c r="G9" s="952"/>
      <c r="H9" s="953"/>
      <c r="I9" s="954"/>
    </row>
    <row r="10" spans="1:9" ht="33.6" customHeight="1">
      <c r="A10" s="103" t="s">
        <v>178</v>
      </c>
      <c r="B10" s="283" t="s">
        <v>179</v>
      </c>
      <c r="C10" s="284">
        <f>'PP Unit'!D750</f>
        <v>1</v>
      </c>
      <c r="D10" s="955"/>
      <c r="E10" s="956"/>
      <c r="F10" s="956"/>
      <c r="G10" s="956"/>
      <c r="H10" s="957"/>
      <c r="I10" s="958"/>
    </row>
    <row r="11" spans="1:9" ht="33.6" customHeight="1">
      <c r="A11" s="103" t="s">
        <v>180</v>
      </c>
      <c r="B11" s="283" t="s">
        <v>181</v>
      </c>
      <c r="C11" s="284">
        <f>'PP Unit'!D751</f>
        <v>1</v>
      </c>
      <c r="D11" s="955"/>
      <c r="E11" s="956"/>
      <c r="F11" s="956"/>
      <c r="G11" s="956"/>
      <c r="H11" s="957"/>
      <c r="I11" s="958"/>
    </row>
    <row r="12" spans="1:9" ht="33.6" customHeight="1">
      <c r="A12" s="103" t="s">
        <v>182</v>
      </c>
      <c r="B12" s="283" t="s">
        <v>183</v>
      </c>
      <c r="C12" s="284">
        <f>'PP Unit'!D752</f>
        <v>1</v>
      </c>
      <c r="D12" s="955"/>
      <c r="E12" s="956"/>
      <c r="F12" s="956"/>
      <c r="G12" s="956"/>
      <c r="H12" s="957"/>
      <c r="I12" s="958"/>
    </row>
    <row r="13" spans="1:9" ht="33.6" customHeight="1">
      <c r="A13" s="103" t="s">
        <v>184</v>
      </c>
      <c r="B13" s="283" t="s">
        <v>185</v>
      </c>
      <c r="C13" s="284">
        <f>'PP Unit'!D753</f>
        <v>1</v>
      </c>
      <c r="D13" s="955"/>
      <c r="E13" s="956"/>
      <c r="F13" s="956"/>
      <c r="G13" s="956"/>
      <c r="H13" s="957"/>
      <c r="I13" s="958"/>
    </row>
    <row r="14" spans="1:9" ht="33.6" customHeight="1">
      <c r="A14" s="103" t="s">
        <v>186</v>
      </c>
      <c r="B14" s="283" t="s">
        <v>146</v>
      </c>
      <c r="C14" s="284">
        <f>'PP Unit'!D754</f>
        <v>1</v>
      </c>
      <c r="D14" s="955"/>
      <c r="E14" s="956"/>
      <c r="F14" s="956"/>
      <c r="G14" s="956"/>
      <c r="H14" s="957"/>
      <c r="I14" s="958"/>
    </row>
    <row r="15" spans="1:9" ht="33.6" customHeight="1">
      <c r="A15" s="103" t="s">
        <v>187</v>
      </c>
      <c r="B15" s="283" t="s">
        <v>1454</v>
      </c>
      <c r="C15" s="284">
        <f>'PP Unit'!D755</f>
        <v>1</v>
      </c>
      <c r="D15" s="955"/>
      <c r="E15" s="956"/>
      <c r="F15" s="956"/>
      <c r="G15" s="956"/>
      <c r="H15" s="957"/>
      <c r="I15" s="958"/>
    </row>
    <row r="16" spans="1:9" ht="33.6" customHeight="1">
      <c r="A16" s="103" t="s">
        <v>189</v>
      </c>
      <c r="B16" s="283" t="s">
        <v>190</v>
      </c>
      <c r="C16" s="284">
        <f>'PP Unit'!D756</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909"/>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973"/>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909"/>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981"/>
      <c r="E36" s="981"/>
      <c r="F36" s="981"/>
      <c r="G36" s="981"/>
      <c r="H36" s="982"/>
      <c r="I36" s="983"/>
    </row>
    <row r="37" spans="1:9" ht="33.6" customHeight="1">
      <c r="A37" s="12"/>
      <c r="B37" s="903" t="s">
        <v>195</v>
      </c>
      <c r="C37" s="903"/>
      <c r="D37" s="903"/>
      <c r="E37" s="903"/>
      <c r="F37" s="903"/>
      <c r="G37" s="903"/>
      <c r="H37" s="1135"/>
      <c r="I37" s="1135"/>
    </row>
    <row r="38" spans="1:9" ht="33.6" customHeight="1">
      <c r="A38" s="906"/>
      <c r="B38" s="906"/>
      <c r="C38" s="906"/>
      <c r="D38" s="906"/>
      <c r="E38" s="906"/>
      <c r="F38" s="906"/>
      <c r="G38" s="906"/>
      <c r="H38" s="988"/>
      <c r="I38" s="988"/>
    </row>
    <row r="39" spans="1:9" ht="33.6" customHeight="1">
      <c r="A39" s="906"/>
      <c r="B39" s="906"/>
      <c r="C39" s="906"/>
      <c r="D39" s="906"/>
      <c r="E39" s="906"/>
      <c r="F39" s="906"/>
      <c r="G39" s="906"/>
      <c r="H39" s="988"/>
      <c r="I39" s="988"/>
    </row>
    <row r="40" spans="1:9" ht="33.6" customHeight="1">
      <c r="A40" s="906"/>
      <c r="B40" s="906"/>
      <c r="C40" s="906"/>
      <c r="D40" s="906"/>
      <c r="E40" s="906"/>
      <c r="F40" s="906"/>
      <c r="G40" s="906"/>
      <c r="H40" s="988"/>
      <c r="I40" s="988"/>
    </row>
    <row r="41" spans="1:9" ht="26.25">
      <c r="A41" s="1254" t="s">
        <v>3755</v>
      </c>
      <c r="B41" s="1255"/>
      <c r="C41" s="1255"/>
      <c r="D41" s="1255"/>
      <c r="E41" s="1255"/>
      <c r="F41" s="1255"/>
      <c r="G41" s="1256"/>
    </row>
    <row r="42" spans="1:9" ht="45">
      <c r="A42" s="285" t="s">
        <v>1456</v>
      </c>
      <c r="B42" s="209" t="s">
        <v>2800</v>
      </c>
      <c r="C42" s="210" t="s">
        <v>199</v>
      </c>
      <c r="D42" s="210" t="s">
        <v>200</v>
      </c>
      <c r="E42" s="211" t="s">
        <v>201</v>
      </c>
      <c r="F42" s="210" t="s">
        <v>3756</v>
      </c>
      <c r="G42" s="285" t="s">
        <v>203</v>
      </c>
    </row>
    <row r="43" spans="1:9" ht="21">
      <c r="A43" s="181"/>
      <c r="B43" s="1072" t="s">
        <v>204</v>
      </c>
      <c r="C43" s="1074"/>
      <c r="D43" s="1074"/>
      <c r="E43" s="1074"/>
      <c r="F43" s="1074"/>
      <c r="G43" s="1076"/>
      <c r="H43" s="29">
        <f>H44+H64+H77+H81+H94+H103</f>
        <v>28</v>
      </c>
      <c r="I43" s="29">
        <f>I44+I64+I77+I81+I94+I103</f>
        <v>28</v>
      </c>
    </row>
    <row r="44" spans="1:9" ht="40.15" customHeight="1">
      <c r="A44" s="117" t="s">
        <v>1459</v>
      </c>
      <c r="B44" s="989" t="s">
        <v>142</v>
      </c>
      <c r="C44" s="997"/>
      <c r="D44" s="997"/>
      <c r="E44" s="997"/>
      <c r="F44" s="997"/>
      <c r="G44" s="998"/>
      <c r="H44" s="29">
        <f>SUM(D45:D63)</f>
        <v>4</v>
      </c>
      <c r="I44" s="29">
        <f>COUNT(D45:D63)*2</f>
        <v>4</v>
      </c>
    </row>
    <row r="45" spans="1:9" ht="31.5" hidden="1">
      <c r="A45" s="27" t="s">
        <v>1461</v>
      </c>
      <c r="B45" s="19" t="s">
        <v>206</v>
      </c>
      <c r="C45" s="26"/>
      <c r="D45" s="537"/>
      <c r="E45" s="28"/>
      <c r="F45" s="26"/>
      <c r="G45" s="26"/>
      <c r="H45" s="99"/>
      <c r="I45" s="99"/>
    </row>
    <row r="46" spans="1:9" ht="31.5" hidden="1">
      <c r="A46" s="27" t="s">
        <v>1462</v>
      </c>
      <c r="B46" s="19" t="s">
        <v>211</v>
      </c>
      <c r="C46" s="26"/>
      <c r="D46" s="537"/>
      <c r="E46" s="28"/>
      <c r="F46" s="26"/>
      <c r="G46" s="26"/>
      <c r="H46" s="99"/>
      <c r="I46" s="99"/>
    </row>
    <row r="47" spans="1:9" ht="47.25" hidden="1">
      <c r="A47" s="27" t="s">
        <v>1463</v>
      </c>
      <c r="B47" s="19" t="s">
        <v>215</v>
      </c>
      <c r="C47" s="26"/>
      <c r="D47" s="537"/>
      <c r="E47" s="28"/>
      <c r="F47" s="26"/>
      <c r="G47" s="26"/>
      <c r="H47" s="99"/>
      <c r="I47" s="99"/>
    </row>
    <row r="48" spans="1:9" ht="31.5" hidden="1">
      <c r="A48" s="27" t="s">
        <v>1464</v>
      </c>
      <c r="B48" s="19" t="s">
        <v>1465</v>
      </c>
      <c r="C48" s="26"/>
      <c r="D48" s="537"/>
      <c r="E48" s="28"/>
      <c r="F48" s="26"/>
      <c r="G48" s="26"/>
      <c r="H48" s="99"/>
      <c r="I48" s="99"/>
    </row>
    <row r="49" spans="1:9" ht="31.5" hidden="1">
      <c r="A49" s="27" t="s">
        <v>1466</v>
      </c>
      <c r="B49" s="19" t="s">
        <v>223</v>
      </c>
      <c r="C49" s="26"/>
      <c r="D49" s="537"/>
      <c r="E49" s="28"/>
      <c r="F49" s="26"/>
      <c r="G49" s="26"/>
      <c r="H49" s="99"/>
      <c r="I49" s="99"/>
    </row>
    <row r="50" spans="1:9" ht="31.5" hidden="1">
      <c r="A50" s="27" t="s">
        <v>1467</v>
      </c>
      <c r="B50" s="19" t="s">
        <v>227</v>
      </c>
      <c r="C50" s="26"/>
      <c r="D50" s="537"/>
      <c r="E50" s="28"/>
      <c r="F50" s="26"/>
      <c r="G50" s="26"/>
      <c r="H50" s="99"/>
      <c r="I50" s="99"/>
    </row>
    <row r="51" spans="1:9" ht="31.5" hidden="1">
      <c r="A51" s="27" t="s">
        <v>1468</v>
      </c>
      <c r="B51" s="19" t="s">
        <v>231</v>
      </c>
      <c r="C51" s="26"/>
      <c r="D51" s="537"/>
      <c r="E51" s="28"/>
      <c r="F51" s="26"/>
      <c r="G51" s="26"/>
      <c r="H51" s="99"/>
      <c r="I51" s="99"/>
    </row>
    <row r="52" spans="1:9" ht="31.5" hidden="1">
      <c r="A52" s="27" t="s">
        <v>234</v>
      </c>
      <c r="B52" s="19" t="s">
        <v>235</v>
      </c>
      <c r="C52" s="26"/>
      <c r="D52" s="537"/>
      <c r="E52" s="28"/>
      <c r="F52" s="26"/>
      <c r="G52" s="26"/>
      <c r="H52" s="99"/>
      <c r="I52" s="99"/>
    </row>
    <row r="53" spans="1:9" ht="31.5" hidden="1">
      <c r="A53" s="27" t="s">
        <v>1469</v>
      </c>
      <c r="B53" s="19" t="s">
        <v>237</v>
      </c>
      <c r="C53" s="26"/>
      <c r="D53" s="537"/>
      <c r="E53" s="28"/>
      <c r="F53" s="26"/>
      <c r="G53" s="26"/>
      <c r="H53" s="99"/>
      <c r="I53" s="99"/>
    </row>
    <row r="54" spans="1:9" ht="31.5" hidden="1">
      <c r="A54" s="27" t="s">
        <v>240</v>
      </c>
      <c r="B54" s="19" t="s">
        <v>241</v>
      </c>
      <c r="C54" s="26"/>
      <c r="D54" s="537"/>
      <c r="E54" s="28"/>
      <c r="F54" s="26"/>
      <c r="G54" s="26"/>
      <c r="H54" s="99"/>
      <c r="I54" s="99"/>
    </row>
    <row r="55" spans="1:9" ht="31.5" hidden="1">
      <c r="A55" s="27" t="s">
        <v>242</v>
      </c>
      <c r="B55" s="19" t="s">
        <v>243</v>
      </c>
      <c r="C55" s="26"/>
      <c r="D55" s="537"/>
      <c r="E55" s="28"/>
      <c r="F55" s="26"/>
      <c r="G55" s="26"/>
      <c r="H55" s="99"/>
      <c r="I55" s="99"/>
    </row>
    <row r="56" spans="1:9" ht="31.5" hidden="1">
      <c r="A56" s="27" t="s">
        <v>244</v>
      </c>
      <c r="B56" s="19" t="s">
        <v>245</v>
      </c>
      <c r="C56" s="26"/>
      <c r="D56" s="537"/>
      <c r="E56" s="28"/>
      <c r="F56" s="26"/>
      <c r="G56" s="26"/>
      <c r="H56" s="99"/>
      <c r="I56" s="99"/>
    </row>
    <row r="57" spans="1:9" ht="31.5" hidden="1">
      <c r="A57" s="27" t="s">
        <v>1470</v>
      </c>
      <c r="B57" s="19" t="s">
        <v>247</v>
      </c>
      <c r="C57" s="26"/>
      <c r="D57" s="537"/>
      <c r="E57" s="28"/>
      <c r="F57" s="26"/>
      <c r="G57" s="26"/>
      <c r="H57" s="99"/>
      <c r="I57" s="99"/>
    </row>
    <row r="58" spans="1:9" ht="31.5">
      <c r="A58" s="18" t="s">
        <v>1471</v>
      </c>
      <c r="B58" s="19" t="s">
        <v>253</v>
      </c>
      <c r="C58" s="30" t="s">
        <v>6702</v>
      </c>
      <c r="D58" s="618">
        <v>2</v>
      </c>
      <c r="E58" s="28" t="s">
        <v>540</v>
      </c>
      <c r="F58" s="26" t="s">
        <v>6703</v>
      </c>
      <c r="G58" s="53"/>
    </row>
    <row r="59" spans="1:9" ht="45">
      <c r="A59" s="18"/>
      <c r="B59" s="19"/>
      <c r="C59" s="30" t="s">
        <v>3757</v>
      </c>
      <c r="D59" s="618">
        <v>2</v>
      </c>
      <c r="E59" s="28" t="s">
        <v>540</v>
      </c>
      <c r="F59" s="30" t="s">
        <v>3758</v>
      </c>
      <c r="G59" s="53"/>
    </row>
    <row r="60" spans="1:9" ht="30" hidden="1" customHeight="1">
      <c r="A60" s="27" t="s">
        <v>256</v>
      </c>
      <c r="B60" s="19" t="s">
        <v>257</v>
      </c>
      <c r="C60" s="26"/>
      <c r="D60" s="537"/>
      <c r="E60" s="28"/>
      <c r="F60" s="26"/>
      <c r="G60" s="26"/>
      <c r="H60" s="99"/>
      <c r="I60" s="99"/>
    </row>
    <row r="61" spans="1:9" ht="31.5" hidden="1">
      <c r="A61" s="27" t="s">
        <v>1474</v>
      </c>
      <c r="B61" s="19" t="s">
        <v>259</v>
      </c>
      <c r="C61" s="26"/>
      <c r="D61" s="537"/>
      <c r="E61" s="28"/>
      <c r="F61" s="26"/>
      <c r="G61" s="26"/>
      <c r="H61" s="99"/>
      <c r="I61" s="99"/>
    </row>
    <row r="62" spans="1:9" ht="31.5" hidden="1">
      <c r="A62" s="27" t="s">
        <v>262</v>
      </c>
      <c r="B62" s="19" t="s">
        <v>263</v>
      </c>
      <c r="C62" s="26"/>
      <c r="D62" s="537"/>
      <c r="E62" s="28"/>
      <c r="F62" s="26"/>
      <c r="G62" s="26"/>
      <c r="H62" s="99"/>
      <c r="I62" s="99"/>
    </row>
    <row r="63" spans="1:9" ht="31.5" hidden="1">
      <c r="A63" s="27" t="s">
        <v>264</v>
      </c>
      <c r="B63" s="19" t="s">
        <v>265</v>
      </c>
      <c r="C63" s="26"/>
      <c r="D63" s="537"/>
      <c r="E63" s="28"/>
      <c r="F63" s="26"/>
      <c r="G63" s="26"/>
      <c r="H63" s="99"/>
      <c r="I63" s="99"/>
    </row>
    <row r="64" spans="1:9" ht="18.75">
      <c r="A64" s="117" t="s">
        <v>141</v>
      </c>
      <c r="B64" s="989" t="s">
        <v>140</v>
      </c>
      <c r="C64" s="997"/>
      <c r="D64" s="997"/>
      <c r="E64" s="997"/>
      <c r="F64" s="997"/>
      <c r="G64" s="998"/>
      <c r="H64" s="29">
        <f>SUM(D65:D76)</f>
        <v>22</v>
      </c>
      <c r="I64" s="29">
        <f>COUNT(D65:D76)*2</f>
        <v>22</v>
      </c>
    </row>
    <row r="65" spans="1:9" ht="45">
      <c r="A65" s="18" t="s">
        <v>266</v>
      </c>
      <c r="B65" s="114" t="s">
        <v>267</v>
      </c>
      <c r="C65" s="50" t="s">
        <v>3759</v>
      </c>
      <c r="D65" s="618">
        <v>2</v>
      </c>
      <c r="E65" s="28" t="s">
        <v>271</v>
      </c>
      <c r="F65" s="25" t="s">
        <v>6704</v>
      </c>
      <c r="G65" s="53"/>
    </row>
    <row r="66" spans="1:9" ht="45">
      <c r="A66" s="18"/>
      <c r="B66" s="114"/>
      <c r="C66" s="50" t="s">
        <v>3760</v>
      </c>
      <c r="D66" s="618">
        <v>2</v>
      </c>
      <c r="E66" s="28" t="s">
        <v>271</v>
      </c>
      <c r="F66" s="50" t="s">
        <v>3761</v>
      </c>
      <c r="G66" s="53"/>
    </row>
    <row r="67" spans="1:9" ht="30">
      <c r="A67" s="18"/>
      <c r="B67" s="114"/>
      <c r="C67" s="50" t="s">
        <v>3762</v>
      </c>
      <c r="D67" s="618">
        <v>2</v>
      </c>
      <c r="E67" s="28" t="s">
        <v>271</v>
      </c>
      <c r="F67" s="50" t="s">
        <v>3763</v>
      </c>
      <c r="G67" s="53"/>
    </row>
    <row r="68" spans="1:9" ht="30">
      <c r="A68" s="18"/>
      <c r="B68" s="114"/>
      <c r="C68" s="25" t="s">
        <v>6705</v>
      </c>
      <c r="D68" s="618">
        <v>2</v>
      </c>
      <c r="E68" s="28" t="s">
        <v>271</v>
      </c>
      <c r="F68" s="30" t="s">
        <v>3764</v>
      </c>
      <c r="G68" s="53"/>
    </row>
    <row r="69" spans="1:9" ht="45">
      <c r="A69" s="18"/>
      <c r="B69" s="114"/>
      <c r="C69" s="50" t="s">
        <v>3765</v>
      </c>
      <c r="D69" s="618">
        <v>2</v>
      </c>
      <c r="E69" s="28" t="s">
        <v>271</v>
      </c>
      <c r="F69" s="50" t="s">
        <v>3766</v>
      </c>
      <c r="G69" s="53"/>
    </row>
    <row r="70" spans="1:9" ht="45">
      <c r="A70" s="18"/>
      <c r="B70" s="114"/>
      <c r="C70" s="50" t="s">
        <v>3767</v>
      </c>
      <c r="D70" s="618">
        <v>2</v>
      </c>
      <c r="E70" s="28" t="s">
        <v>271</v>
      </c>
      <c r="F70" s="26"/>
      <c r="G70" s="53"/>
    </row>
    <row r="71" spans="1:9" ht="30">
      <c r="A71" s="18"/>
      <c r="B71" s="114"/>
      <c r="C71" s="50" t="s">
        <v>3768</v>
      </c>
      <c r="D71" s="618">
        <v>2</v>
      </c>
      <c r="E71" s="28" t="s">
        <v>271</v>
      </c>
      <c r="F71" s="30" t="s">
        <v>3769</v>
      </c>
      <c r="G71" s="53"/>
    </row>
    <row r="72" spans="1:9" ht="45">
      <c r="A72" s="18" t="s">
        <v>268</v>
      </c>
      <c r="B72" s="114" t="s">
        <v>269</v>
      </c>
      <c r="C72" s="30" t="s">
        <v>3770</v>
      </c>
      <c r="D72" s="618">
        <v>2</v>
      </c>
      <c r="E72" s="28" t="s">
        <v>271</v>
      </c>
      <c r="F72" s="26"/>
      <c r="G72" s="53"/>
    </row>
    <row r="73" spans="1:9" ht="31.5">
      <c r="A73" s="18" t="s">
        <v>272</v>
      </c>
      <c r="B73" s="114" t="s">
        <v>273</v>
      </c>
      <c r="C73" s="30" t="s">
        <v>3771</v>
      </c>
      <c r="D73" s="618">
        <v>2</v>
      </c>
      <c r="E73" s="28" t="s">
        <v>271</v>
      </c>
      <c r="F73" s="26"/>
      <c r="G73" s="53"/>
    </row>
    <row r="74" spans="1:9" ht="31.5" hidden="1">
      <c r="A74" s="27" t="s">
        <v>274</v>
      </c>
      <c r="B74" s="114" t="s">
        <v>275</v>
      </c>
      <c r="C74" s="26"/>
      <c r="D74" s="537"/>
      <c r="E74" s="28"/>
      <c r="F74" s="26"/>
      <c r="G74" s="26"/>
      <c r="H74" s="99"/>
      <c r="I74" s="99"/>
    </row>
    <row r="75" spans="1:9" ht="31.5">
      <c r="A75" s="18" t="s">
        <v>277</v>
      </c>
      <c r="B75" s="114" t="s">
        <v>278</v>
      </c>
      <c r="C75" s="50" t="s">
        <v>3772</v>
      </c>
      <c r="D75" s="618">
        <v>2</v>
      </c>
      <c r="E75" s="28" t="s">
        <v>271</v>
      </c>
      <c r="F75" s="26"/>
      <c r="G75" s="53"/>
    </row>
    <row r="76" spans="1:9" ht="30">
      <c r="A76" s="18"/>
      <c r="B76" s="114"/>
      <c r="C76" s="50" t="s">
        <v>3773</v>
      </c>
      <c r="D76" s="618">
        <v>2</v>
      </c>
      <c r="E76" s="28" t="s">
        <v>271</v>
      </c>
      <c r="F76" s="26"/>
      <c r="G76" s="53"/>
    </row>
    <row r="77" spans="1:9" ht="18.75">
      <c r="A77" s="117" t="s">
        <v>279</v>
      </c>
      <c r="B77" s="989" t="s">
        <v>138</v>
      </c>
      <c r="C77" s="997"/>
      <c r="D77" s="997"/>
      <c r="E77" s="997"/>
      <c r="F77" s="997"/>
      <c r="G77" s="998"/>
      <c r="H77" s="29">
        <f>SUM(D78:D80)</f>
        <v>2</v>
      </c>
      <c r="I77" s="29">
        <f>COUNT(D78:D80)*2</f>
        <v>2</v>
      </c>
    </row>
    <row r="78" spans="1:9" ht="31.5" hidden="1">
      <c r="A78" s="27" t="s">
        <v>1495</v>
      </c>
      <c r="B78" s="114" t="s">
        <v>281</v>
      </c>
      <c r="C78" s="26"/>
      <c r="D78" s="537"/>
      <c r="E78" s="28"/>
      <c r="F78" s="26"/>
      <c r="G78" s="26"/>
      <c r="H78" s="99"/>
      <c r="I78" s="99"/>
    </row>
    <row r="79" spans="1:9" ht="75">
      <c r="A79" s="18" t="s">
        <v>1496</v>
      </c>
      <c r="B79" s="114" t="s">
        <v>286</v>
      </c>
      <c r="C79" s="50" t="s">
        <v>3091</v>
      </c>
      <c r="D79" s="618">
        <v>2</v>
      </c>
      <c r="E79" s="28" t="s">
        <v>271</v>
      </c>
      <c r="F79" s="30" t="s">
        <v>6706</v>
      </c>
      <c r="G79" s="53"/>
    </row>
    <row r="80" spans="1:9" ht="47.25" hidden="1">
      <c r="A80" s="27" t="s">
        <v>1499</v>
      </c>
      <c r="B80" s="114" t="s">
        <v>290</v>
      </c>
      <c r="C80" s="26"/>
      <c r="D80" s="537"/>
      <c r="E80" s="28"/>
      <c r="F80" s="26"/>
      <c r="G80" s="26"/>
      <c r="H80" s="99"/>
      <c r="I80" s="99"/>
    </row>
    <row r="81" spans="1:9" ht="40.15" hidden="1" customHeight="1">
      <c r="A81" s="124" t="s">
        <v>137</v>
      </c>
      <c r="B81" s="989" t="s">
        <v>136</v>
      </c>
      <c r="C81" s="997"/>
      <c r="D81" s="997"/>
      <c r="E81" s="997"/>
      <c r="F81" s="997"/>
      <c r="G81" s="998"/>
      <c r="H81" s="99">
        <f>SUM(D82:D93)</f>
        <v>0</v>
      </c>
      <c r="I81" s="99">
        <f>COUNT(D82:D93)*2</f>
        <v>0</v>
      </c>
    </row>
    <row r="82" spans="1:9" ht="63" hidden="1">
      <c r="A82" s="27" t="s">
        <v>292</v>
      </c>
      <c r="B82" s="19" t="s">
        <v>293</v>
      </c>
      <c r="C82" s="26"/>
      <c r="D82" s="537"/>
      <c r="E82" s="28"/>
      <c r="F82" s="26"/>
      <c r="G82" s="26"/>
      <c r="H82" s="99"/>
      <c r="I82" s="99"/>
    </row>
    <row r="83" spans="1:9" ht="63" hidden="1">
      <c r="A83" s="27" t="s">
        <v>294</v>
      </c>
      <c r="B83" s="19" t="s">
        <v>295</v>
      </c>
      <c r="C83" s="26"/>
      <c r="D83" s="537"/>
      <c r="E83" s="28"/>
      <c r="F83" s="26"/>
      <c r="G83" s="26"/>
      <c r="H83" s="99"/>
      <c r="I83" s="99"/>
    </row>
    <row r="84" spans="1:9" ht="63" hidden="1">
      <c r="A84" s="27" t="s">
        <v>296</v>
      </c>
      <c r="B84" s="19" t="s">
        <v>297</v>
      </c>
      <c r="C84" s="26"/>
      <c r="D84" s="537"/>
      <c r="E84" s="28"/>
      <c r="F84" s="26"/>
      <c r="G84" s="26"/>
      <c r="H84" s="99"/>
      <c r="I84" s="99"/>
    </row>
    <row r="85" spans="1:9" ht="47.25" hidden="1">
      <c r="A85" s="27" t="s">
        <v>298</v>
      </c>
      <c r="B85" s="19" t="s">
        <v>299</v>
      </c>
      <c r="C85" s="26"/>
      <c r="D85" s="537"/>
      <c r="E85" s="28"/>
      <c r="F85" s="26"/>
      <c r="G85" s="26"/>
      <c r="H85" s="99"/>
      <c r="I85" s="99"/>
    </row>
    <row r="86" spans="1:9" ht="63" hidden="1">
      <c r="A86" s="27" t="s">
        <v>300</v>
      </c>
      <c r="B86" s="19" t="s">
        <v>1501</v>
      </c>
      <c r="C86" s="26"/>
      <c r="D86" s="537"/>
      <c r="E86" s="28"/>
      <c r="F86" s="26"/>
      <c r="G86" s="26"/>
      <c r="H86" s="99"/>
      <c r="I86" s="99"/>
    </row>
    <row r="87" spans="1:9" ht="47.25" hidden="1">
      <c r="A87" s="27" t="s">
        <v>302</v>
      </c>
      <c r="B87" s="19" t="s">
        <v>303</v>
      </c>
      <c r="C87" s="26"/>
      <c r="D87" s="537"/>
      <c r="E87" s="28"/>
      <c r="F87" s="26"/>
      <c r="G87" s="26"/>
      <c r="H87" s="99"/>
      <c r="I87" s="99"/>
    </row>
    <row r="88" spans="1:9" ht="63" hidden="1">
      <c r="A88" s="27" t="s">
        <v>304</v>
      </c>
      <c r="B88" s="19" t="s">
        <v>305</v>
      </c>
      <c r="C88" s="26"/>
      <c r="D88" s="537"/>
      <c r="E88" s="28"/>
      <c r="F88" s="26"/>
      <c r="G88" s="26"/>
      <c r="H88" s="99"/>
      <c r="I88" s="99"/>
    </row>
    <row r="89" spans="1:9" ht="110.25" hidden="1">
      <c r="A89" s="27" t="s">
        <v>306</v>
      </c>
      <c r="B89" s="19" t="s">
        <v>307</v>
      </c>
      <c r="C89" s="26"/>
      <c r="D89" s="537"/>
      <c r="E89" s="28"/>
      <c r="F89" s="26"/>
      <c r="G89" s="26"/>
      <c r="H89" s="99"/>
      <c r="I89" s="99"/>
    </row>
    <row r="90" spans="1:9" ht="63" hidden="1">
      <c r="A90" s="27" t="s">
        <v>308</v>
      </c>
      <c r="B90" s="19" t="s">
        <v>309</v>
      </c>
      <c r="C90" s="26"/>
      <c r="D90" s="537"/>
      <c r="E90" s="28"/>
      <c r="F90" s="26"/>
      <c r="G90" s="26"/>
      <c r="H90" s="99"/>
      <c r="I90" s="99"/>
    </row>
    <row r="91" spans="1:9" ht="47.25" hidden="1">
      <c r="A91" s="27" t="s">
        <v>310</v>
      </c>
      <c r="B91" s="19" t="s">
        <v>311</v>
      </c>
      <c r="C91" s="26"/>
      <c r="D91" s="537"/>
      <c r="E91" s="28"/>
      <c r="F91" s="26"/>
      <c r="G91" s="26"/>
      <c r="H91" s="99"/>
      <c r="I91" s="99"/>
    </row>
    <row r="92" spans="1:9" ht="45" hidden="1">
      <c r="A92" s="27" t="s">
        <v>312</v>
      </c>
      <c r="B92" s="23" t="s">
        <v>313</v>
      </c>
      <c r="C92" s="26"/>
      <c r="D92" s="537"/>
      <c r="E92" s="28"/>
      <c r="F92" s="26"/>
      <c r="G92" s="26"/>
      <c r="H92" s="99"/>
      <c r="I92" s="99"/>
    </row>
    <row r="93" spans="1:9" ht="45" hidden="1">
      <c r="A93" s="27" t="s">
        <v>6185</v>
      </c>
      <c r="B93" s="23" t="s">
        <v>6186</v>
      </c>
      <c r="C93" s="30"/>
      <c r="D93" s="52"/>
      <c r="E93" s="28"/>
      <c r="F93" s="26"/>
      <c r="G93" s="479"/>
      <c r="H93" s="99"/>
      <c r="I93" s="99"/>
    </row>
    <row r="94" spans="1:9" ht="40.15" hidden="1" customHeight="1">
      <c r="A94" s="124" t="s">
        <v>1502</v>
      </c>
      <c r="B94" s="989" t="s">
        <v>134</v>
      </c>
      <c r="C94" s="997"/>
      <c r="D94" s="997"/>
      <c r="E94" s="997"/>
      <c r="F94" s="997"/>
      <c r="G94" s="998"/>
      <c r="H94" s="99">
        <f>SUM(D95:D102)</f>
        <v>0</v>
      </c>
      <c r="I94" s="99">
        <f>COUNT(D95:D102)*2</f>
        <v>0</v>
      </c>
    </row>
    <row r="95" spans="1:9" ht="31.5" hidden="1">
      <c r="A95" s="27" t="s">
        <v>314</v>
      </c>
      <c r="B95" s="19" t="s">
        <v>315</v>
      </c>
      <c r="C95" s="26"/>
      <c r="D95" s="537"/>
      <c r="E95" s="28"/>
      <c r="F95" s="26"/>
      <c r="G95" s="26"/>
      <c r="H95" s="99"/>
      <c r="I95" s="99"/>
    </row>
    <row r="96" spans="1:9" ht="31.5" hidden="1">
      <c r="A96" s="27" t="s">
        <v>316</v>
      </c>
      <c r="B96" s="19" t="s">
        <v>317</v>
      </c>
      <c r="C96" s="26"/>
      <c r="D96" s="537"/>
      <c r="E96" s="28"/>
      <c r="F96" s="26"/>
      <c r="G96" s="26"/>
      <c r="H96" s="99"/>
      <c r="I96" s="99"/>
    </row>
    <row r="97" spans="1:9" ht="31.5" hidden="1">
      <c r="A97" s="27" t="s">
        <v>1504</v>
      </c>
      <c r="B97" s="19" t="s">
        <v>319</v>
      </c>
      <c r="C97" s="26"/>
      <c r="D97" s="537"/>
      <c r="E97" s="28"/>
      <c r="F97" s="26"/>
      <c r="G97" s="26"/>
      <c r="H97" s="99"/>
      <c r="I97" s="99"/>
    </row>
    <row r="98" spans="1:9" ht="31.5" hidden="1">
      <c r="A98" s="27" t="s">
        <v>321</v>
      </c>
      <c r="B98" s="19" t="s">
        <v>322</v>
      </c>
      <c r="C98" s="26"/>
      <c r="D98" s="537"/>
      <c r="E98" s="28"/>
      <c r="F98" s="26"/>
      <c r="G98" s="26"/>
      <c r="H98" s="99"/>
      <c r="I98" s="99"/>
    </row>
    <row r="99" spans="1:9" ht="31.5" hidden="1">
      <c r="A99" s="27" t="s">
        <v>323</v>
      </c>
      <c r="B99" s="19" t="s">
        <v>324</v>
      </c>
      <c r="C99" s="26"/>
      <c r="D99" s="537"/>
      <c r="E99" s="28"/>
      <c r="F99" s="26"/>
      <c r="G99" s="26"/>
      <c r="H99" s="99"/>
      <c r="I99" s="99"/>
    </row>
    <row r="100" spans="1:9" ht="31.5" hidden="1">
      <c r="A100" s="27" t="s">
        <v>325</v>
      </c>
      <c r="B100" s="19" t="s">
        <v>326</v>
      </c>
      <c r="C100" s="26"/>
      <c r="D100" s="537"/>
      <c r="E100" s="28"/>
      <c r="F100" s="26"/>
      <c r="G100" s="26"/>
      <c r="H100" s="99"/>
      <c r="I100" s="99"/>
    </row>
    <row r="101" spans="1:9" ht="31.5" hidden="1">
      <c r="A101" s="27" t="s">
        <v>1505</v>
      </c>
      <c r="B101" s="19" t="s">
        <v>328</v>
      </c>
      <c r="C101" s="26"/>
      <c r="D101" s="537"/>
      <c r="E101" s="28"/>
      <c r="F101" s="26"/>
      <c r="G101" s="26"/>
      <c r="H101" s="99"/>
      <c r="I101" s="99"/>
    </row>
    <row r="102" spans="1:9" ht="31.5" hidden="1">
      <c r="A102" s="27" t="s">
        <v>3095</v>
      </c>
      <c r="B102" s="19" t="s">
        <v>3096</v>
      </c>
      <c r="C102" s="23"/>
      <c r="D102" s="534"/>
      <c r="E102" s="22"/>
      <c r="F102" s="28"/>
      <c r="G102" s="480"/>
      <c r="H102" s="99"/>
      <c r="I102" s="99"/>
    </row>
    <row r="103" spans="1:9" ht="40.15" hidden="1" customHeight="1">
      <c r="A103" s="124" t="s">
        <v>1506</v>
      </c>
      <c r="B103" s="916" t="s">
        <v>132</v>
      </c>
      <c r="C103" s="923"/>
      <c r="D103" s="923"/>
      <c r="E103" s="923"/>
      <c r="F103" s="923"/>
      <c r="G103" s="924"/>
      <c r="H103" s="99">
        <f>SUM(D104:D105)</f>
        <v>0</v>
      </c>
      <c r="I103" s="99">
        <f>COUNT(D104:D105)*2</f>
        <v>0</v>
      </c>
    </row>
    <row r="104" spans="1:9" ht="63" hidden="1">
      <c r="A104" s="27" t="s">
        <v>1507</v>
      </c>
      <c r="B104" s="19" t="s">
        <v>331</v>
      </c>
      <c r="C104" s="26"/>
      <c r="D104" s="537"/>
      <c r="E104" s="28"/>
      <c r="F104" s="26"/>
      <c r="G104" s="26"/>
      <c r="H104" s="99"/>
      <c r="I104" s="99"/>
    </row>
    <row r="105" spans="1:9" ht="78.75" hidden="1">
      <c r="A105" s="27" t="s">
        <v>334</v>
      </c>
      <c r="B105" s="19" t="s">
        <v>335</v>
      </c>
      <c r="C105" s="26"/>
      <c r="D105" s="537"/>
      <c r="E105" s="28"/>
      <c r="F105" s="26"/>
      <c r="G105" s="26"/>
      <c r="H105" s="99"/>
      <c r="I105" s="99"/>
    </row>
    <row r="106" spans="1:9" ht="21">
      <c r="A106" s="98"/>
      <c r="B106" s="1072" t="s">
        <v>337</v>
      </c>
      <c r="C106" s="1074"/>
      <c r="D106" s="1074"/>
      <c r="E106" s="1074"/>
      <c r="F106" s="1074"/>
      <c r="G106" s="1076"/>
      <c r="H106" s="29">
        <f>H107+H120+H129+H138+H146+H155</f>
        <v>70</v>
      </c>
      <c r="I106" s="29">
        <f>I107+I120+I129+I138+I146+I155</f>
        <v>70</v>
      </c>
    </row>
    <row r="107" spans="1:9" ht="18.75">
      <c r="A107" s="135" t="s">
        <v>1508</v>
      </c>
      <c r="B107" s="989" t="s">
        <v>130</v>
      </c>
      <c r="C107" s="997"/>
      <c r="D107" s="997"/>
      <c r="E107" s="997"/>
      <c r="F107" s="997"/>
      <c r="G107" s="998"/>
      <c r="H107" s="29">
        <f>SUM(D108:D119)</f>
        <v>16</v>
      </c>
      <c r="I107" s="29">
        <f>COUNT(D108:D119)*2</f>
        <v>16</v>
      </c>
    </row>
    <row r="108" spans="1:9" ht="31.5">
      <c r="A108" s="18" t="s">
        <v>1510</v>
      </c>
      <c r="B108" s="36" t="s">
        <v>339</v>
      </c>
      <c r="C108" s="219" t="s">
        <v>2352</v>
      </c>
      <c r="D108" s="618">
        <v>2</v>
      </c>
      <c r="E108" s="28" t="s">
        <v>341</v>
      </c>
      <c r="F108" s="50" t="s">
        <v>2353</v>
      </c>
      <c r="G108" s="53"/>
    </row>
    <row r="109" spans="1:9" ht="31.5">
      <c r="A109" s="18"/>
      <c r="B109" s="36"/>
      <c r="C109" s="224" t="s">
        <v>3774</v>
      </c>
      <c r="D109" s="618">
        <v>2</v>
      </c>
      <c r="E109" s="28" t="s">
        <v>341</v>
      </c>
      <c r="F109" s="26"/>
      <c r="G109" s="53"/>
    </row>
    <row r="110" spans="1:9" ht="47.25">
      <c r="A110" s="18" t="s">
        <v>1513</v>
      </c>
      <c r="B110" s="36" t="s">
        <v>347</v>
      </c>
      <c r="C110" s="219" t="s">
        <v>3775</v>
      </c>
      <c r="D110" s="618">
        <v>2</v>
      </c>
      <c r="E110" s="28" t="s">
        <v>341</v>
      </c>
      <c r="F110" s="26"/>
      <c r="G110" s="53"/>
    </row>
    <row r="111" spans="1:9" ht="30">
      <c r="A111" s="18"/>
      <c r="B111" s="36"/>
      <c r="C111" s="219" t="s">
        <v>3776</v>
      </c>
      <c r="D111" s="618">
        <v>2</v>
      </c>
      <c r="E111" s="28" t="s">
        <v>341</v>
      </c>
      <c r="F111" s="26"/>
      <c r="G111" s="53"/>
    </row>
    <row r="112" spans="1:9" ht="45">
      <c r="A112" s="18"/>
      <c r="B112" s="36"/>
      <c r="C112" s="219" t="s">
        <v>3777</v>
      </c>
      <c r="D112" s="618">
        <v>2</v>
      </c>
      <c r="E112" s="28" t="s">
        <v>341</v>
      </c>
      <c r="F112" s="26"/>
      <c r="G112" s="53"/>
    </row>
    <row r="113" spans="1:9" ht="47.25" hidden="1">
      <c r="A113" s="27" t="s">
        <v>352</v>
      </c>
      <c r="B113" s="36" t="s">
        <v>353</v>
      </c>
      <c r="C113" s="26"/>
      <c r="D113" s="537"/>
      <c r="E113" s="28"/>
      <c r="F113" s="26"/>
      <c r="G113" s="26"/>
      <c r="H113" s="99"/>
      <c r="I113" s="99"/>
    </row>
    <row r="114" spans="1:9" ht="47.25" hidden="1">
      <c r="A114" s="27" t="s">
        <v>1516</v>
      </c>
      <c r="B114" s="36" t="s">
        <v>355</v>
      </c>
      <c r="C114" s="26"/>
      <c r="D114" s="537"/>
      <c r="E114" s="28"/>
      <c r="F114" s="26"/>
      <c r="G114" s="26"/>
      <c r="H114" s="99"/>
      <c r="I114" s="99"/>
    </row>
    <row r="115" spans="1:9" ht="75">
      <c r="A115" s="18" t="s">
        <v>356</v>
      </c>
      <c r="B115" s="36" t="s">
        <v>357</v>
      </c>
      <c r="C115" s="50" t="s">
        <v>3778</v>
      </c>
      <c r="D115" s="618">
        <v>2</v>
      </c>
      <c r="E115" s="28" t="s">
        <v>341</v>
      </c>
      <c r="F115" s="50" t="s">
        <v>3779</v>
      </c>
      <c r="G115" s="53"/>
    </row>
    <row r="116" spans="1:9" ht="45">
      <c r="A116" s="18"/>
      <c r="B116" s="36"/>
      <c r="C116" s="123" t="s">
        <v>3780</v>
      </c>
      <c r="D116" s="618">
        <v>2</v>
      </c>
      <c r="E116" s="28" t="s">
        <v>341</v>
      </c>
      <c r="F116" s="50" t="s">
        <v>3781</v>
      </c>
      <c r="G116" s="53"/>
    </row>
    <row r="117" spans="1:9" ht="47.25">
      <c r="A117" s="18" t="s">
        <v>1518</v>
      </c>
      <c r="B117" s="36" t="s">
        <v>360</v>
      </c>
      <c r="C117" s="40" t="s">
        <v>361</v>
      </c>
      <c r="D117" s="618">
        <v>2</v>
      </c>
      <c r="E117" s="28" t="s">
        <v>341</v>
      </c>
      <c r="F117" s="26"/>
      <c r="G117" s="53"/>
    </row>
    <row r="118" spans="1:9" ht="63" hidden="1">
      <c r="A118" s="27" t="s">
        <v>1520</v>
      </c>
      <c r="B118" s="36" t="s">
        <v>363</v>
      </c>
      <c r="C118" s="26"/>
      <c r="D118" s="537"/>
      <c r="E118" s="28"/>
      <c r="F118" s="26"/>
      <c r="G118" s="26"/>
      <c r="H118" s="99"/>
      <c r="I118" s="99"/>
    </row>
    <row r="119" spans="1:9" ht="47.25" hidden="1">
      <c r="A119" s="27" t="s">
        <v>366</v>
      </c>
      <c r="B119" s="36" t="s">
        <v>367</v>
      </c>
      <c r="C119" s="30"/>
      <c r="D119" s="537"/>
      <c r="E119" s="28"/>
      <c r="F119" s="26"/>
      <c r="G119" s="26"/>
      <c r="H119" s="99"/>
      <c r="I119" s="99"/>
    </row>
    <row r="120" spans="1:9" ht="55.5" customHeight="1">
      <c r="A120" s="135" t="s">
        <v>1521</v>
      </c>
      <c r="B120" s="916" t="s">
        <v>2364</v>
      </c>
      <c r="C120" s="923"/>
      <c r="D120" s="923"/>
      <c r="E120" s="923"/>
      <c r="F120" s="923"/>
      <c r="G120" s="924"/>
      <c r="H120" s="29">
        <f>SUM(D121:D128)</f>
        <v>10</v>
      </c>
      <c r="I120" s="29">
        <f>COUNT(D121:D128)*2</f>
        <v>10</v>
      </c>
    </row>
    <row r="121" spans="1:9" ht="47.25">
      <c r="A121" s="18" t="s">
        <v>1523</v>
      </c>
      <c r="B121" s="44" t="s">
        <v>371</v>
      </c>
      <c r="C121" s="219" t="s">
        <v>378</v>
      </c>
      <c r="D121" s="618">
        <v>2</v>
      </c>
      <c r="E121" s="28" t="s">
        <v>660</v>
      </c>
      <c r="F121" s="26"/>
      <c r="G121" s="53"/>
    </row>
    <row r="122" spans="1:9" ht="45">
      <c r="A122" s="18"/>
      <c r="B122" s="44"/>
      <c r="C122" s="219" t="s">
        <v>3782</v>
      </c>
      <c r="D122" s="618">
        <v>2</v>
      </c>
      <c r="E122" s="28" t="s">
        <v>895</v>
      </c>
      <c r="F122" s="30" t="s">
        <v>3783</v>
      </c>
      <c r="G122" s="53"/>
    </row>
    <row r="123" spans="1:9" ht="78.75" hidden="1">
      <c r="A123" s="27" t="s">
        <v>382</v>
      </c>
      <c r="B123" s="44" t="s">
        <v>383</v>
      </c>
      <c r="C123" s="26"/>
      <c r="D123" s="537"/>
      <c r="E123" s="28"/>
      <c r="F123" s="26"/>
      <c r="G123" s="26"/>
      <c r="H123" s="99"/>
      <c r="I123" s="99"/>
    </row>
    <row r="124" spans="1:9" ht="63">
      <c r="A124" s="18" t="s">
        <v>1526</v>
      </c>
      <c r="B124" s="225" t="s">
        <v>385</v>
      </c>
      <c r="C124" s="219" t="s">
        <v>3784</v>
      </c>
      <c r="D124" s="618">
        <v>2</v>
      </c>
      <c r="E124" s="28" t="s">
        <v>341</v>
      </c>
      <c r="F124" s="26"/>
      <c r="G124" s="53"/>
    </row>
    <row r="125" spans="1:9" ht="30">
      <c r="A125" s="18"/>
      <c r="B125" s="44"/>
      <c r="C125" s="219" t="s">
        <v>387</v>
      </c>
      <c r="D125" s="618">
        <v>2</v>
      </c>
      <c r="E125" s="28" t="s">
        <v>341</v>
      </c>
      <c r="F125" s="26"/>
      <c r="G125" s="53"/>
    </row>
    <row r="126" spans="1:9" ht="30">
      <c r="A126" s="18"/>
      <c r="B126" s="44"/>
      <c r="C126" s="40" t="s">
        <v>391</v>
      </c>
      <c r="D126" s="618">
        <v>2</v>
      </c>
      <c r="E126" s="28" t="s">
        <v>341</v>
      </c>
      <c r="F126" s="26"/>
      <c r="G126" s="53"/>
    </row>
    <row r="127" spans="1:9" ht="47.25" hidden="1">
      <c r="A127" s="27" t="s">
        <v>1531</v>
      </c>
      <c r="B127" s="44" t="s">
        <v>393</v>
      </c>
      <c r="D127" s="537"/>
      <c r="E127" s="28"/>
      <c r="F127" s="26"/>
      <c r="G127" s="26"/>
      <c r="H127" s="99"/>
      <c r="I127" s="99"/>
    </row>
    <row r="128" spans="1:9" ht="47.25" hidden="1">
      <c r="A128" s="27" t="s">
        <v>394</v>
      </c>
      <c r="B128" s="47" t="s">
        <v>395</v>
      </c>
      <c r="C128" s="26"/>
      <c r="D128" s="537"/>
      <c r="E128" s="28"/>
      <c r="F128" s="26"/>
      <c r="G128" s="26"/>
      <c r="H128" s="99"/>
      <c r="I128" s="99"/>
    </row>
    <row r="129" spans="1:9" ht="18.75">
      <c r="A129" s="135" t="s">
        <v>1534</v>
      </c>
      <c r="B129" s="989" t="s">
        <v>126</v>
      </c>
      <c r="C129" s="997"/>
      <c r="D129" s="997"/>
      <c r="E129" s="997"/>
      <c r="F129" s="997"/>
      <c r="G129" s="998"/>
      <c r="H129" s="29">
        <f>SUM(D130:D137)</f>
        <v>16</v>
      </c>
      <c r="I129" s="29">
        <f>COUNT(D130:D137)*2</f>
        <v>16</v>
      </c>
    </row>
    <row r="130" spans="1:9" ht="31.5">
      <c r="A130" s="18" t="s">
        <v>1536</v>
      </c>
      <c r="B130" s="44" t="s">
        <v>397</v>
      </c>
      <c r="C130" s="219" t="s">
        <v>3785</v>
      </c>
      <c r="D130" s="618">
        <v>2</v>
      </c>
      <c r="E130" s="28" t="s">
        <v>341</v>
      </c>
      <c r="F130" s="26"/>
      <c r="G130" s="53"/>
    </row>
    <row r="131" spans="1:9" ht="30">
      <c r="A131" s="18"/>
      <c r="B131" s="44"/>
      <c r="C131" s="219" t="s">
        <v>3786</v>
      </c>
      <c r="D131" s="618">
        <v>2</v>
      </c>
      <c r="E131" s="28" t="s">
        <v>341</v>
      </c>
      <c r="F131" s="26"/>
      <c r="G131" s="53"/>
    </row>
    <row r="132" spans="1:9" ht="45">
      <c r="A132" s="18"/>
      <c r="B132" s="44"/>
      <c r="C132" s="50" t="s">
        <v>3103</v>
      </c>
      <c r="D132" s="618">
        <v>2</v>
      </c>
      <c r="E132" s="28" t="s">
        <v>341</v>
      </c>
      <c r="F132" s="26"/>
      <c r="G132" s="53"/>
    </row>
    <row r="133" spans="1:9" ht="30">
      <c r="A133" s="18"/>
      <c r="B133" s="44"/>
      <c r="C133" s="219" t="s">
        <v>3787</v>
      </c>
      <c r="D133" s="618">
        <v>2</v>
      </c>
      <c r="E133" s="28" t="s">
        <v>341</v>
      </c>
      <c r="F133" s="26"/>
      <c r="G133" s="53"/>
    </row>
    <row r="134" spans="1:9" ht="47.25">
      <c r="A134" s="18" t="s">
        <v>1543</v>
      </c>
      <c r="B134" s="44" t="s">
        <v>401</v>
      </c>
      <c r="C134" s="50" t="s">
        <v>1544</v>
      </c>
      <c r="D134" s="618">
        <v>2</v>
      </c>
      <c r="E134" s="28" t="s">
        <v>208</v>
      </c>
      <c r="F134" s="26"/>
      <c r="G134" s="53"/>
    </row>
    <row r="135" spans="1:9" ht="45">
      <c r="A135" s="18"/>
      <c r="B135" s="44"/>
      <c r="C135" s="50" t="s">
        <v>2374</v>
      </c>
      <c r="D135" s="618">
        <v>2</v>
      </c>
      <c r="E135" s="28" t="s">
        <v>208</v>
      </c>
      <c r="F135" s="26"/>
      <c r="G135" s="53"/>
    </row>
    <row r="136" spans="1:9" ht="63">
      <c r="A136" s="18" t="s">
        <v>1546</v>
      </c>
      <c r="B136" s="44" t="s">
        <v>405</v>
      </c>
      <c r="C136" s="23" t="s">
        <v>406</v>
      </c>
      <c r="D136" s="618">
        <v>2</v>
      </c>
      <c r="E136" s="28" t="s">
        <v>680</v>
      </c>
      <c r="F136" s="26"/>
      <c r="G136" s="53"/>
    </row>
    <row r="137" spans="1:9" ht="105">
      <c r="A137" s="18" t="s">
        <v>1557</v>
      </c>
      <c r="B137" s="44" t="s">
        <v>409</v>
      </c>
      <c r="C137" s="219" t="s">
        <v>3788</v>
      </c>
      <c r="D137" s="618">
        <v>2</v>
      </c>
      <c r="E137" s="28" t="s">
        <v>208</v>
      </c>
      <c r="F137" s="30" t="s">
        <v>3789</v>
      </c>
      <c r="G137" s="53"/>
    </row>
    <row r="138" spans="1:9" ht="18.75">
      <c r="A138" s="135" t="s">
        <v>1560</v>
      </c>
      <c r="B138" s="989" t="s">
        <v>124</v>
      </c>
      <c r="C138" s="997"/>
      <c r="D138" s="997"/>
      <c r="E138" s="997"/>
      <c r="F138" s="997"/>
      <c r="G138" s="998"/>
      <c r="H138" s="29">
        <f>SUM(D139:D145)</f>
        <v>14</v>
      </c>
      <c r="I138" s="29">
        <f>COUNT(D139:D145)*2</f>
        <v>14</v>
      </c>
    </row>
    <row r="139" spans="1:9" ht="63">
      <c r="A139" s="18" t="s">
        <v>1562</v>
      </c>
      <c r="B139" s="224" t="s">
        <v>412</v>
      </c>
      <c r="C139" s="383" t="s">
        <v>3790</v>
      </c>
      <c r="D139" s="618">
        <v>2</v>
      </c>
      <c r="E139" s="28" t="s">
        <v>4231</v>
      </c>
      <c r="F139" s="26"/>
      <c r="G139" s="53"/>
    </row>
    <row r="140" spans="1:9" ht="30">
      <c r="A140" s="18"/>
      <c r="B140" s="224"/>
      <c r="C140" s="219" t="s">
        <v>3791</v>
      </c>
      <c r="D140" s="618">
        <v>2</v>
      </c>
      <c r="E140" s="28" t="s">
        <v>255</v>
      </c>
      <c r="F140" s="26"/>
      <c r="G140" s="53"/>
    </row>
    <row r="141" spans="1:9" ht="45">
      <c r="A141" s="18"/>
      <c r="B141" s="224"/>
      <c r="C141" s="219" t="s">
        <v>3792</v>
      </c>
      <c r="D141" s="618">
        <v>2</v>
      </c>
      <c r="E141" s="28" t="s">
        <v>255</v>
      </c>
      <c r="F141" s="26"/>
      <c r="G141" s="53"/>
    </row>
    <row r="142" spans="1:9" ht="47.25">
      <c r="A142" s="18" t="s">
        <v>1566</v>
      </c>
      <c r="B142" s="224" t="s">
        <v>415</v>
      </c>
      <c r="C142" s="219" t="s">
        <v>3793</v>
      </c>
      <c r="D142" s="618">
        <v>2</v>
      </c>
      <c r="E142" s="28" t="s">
        <v>341</v>
      </c>
      <c r="F142" s="26"/>
      <c r="G142" s="53"/>
    </row>
    <row r="143" spans="1:9" ht="31.5">
      <c r="A143" s="18" t="s">
        <v>1567</v>
      </c>
      <c r="B143" s="224" t="s">
        <v>418</v>
      </c>
      <c r="C143" s="219" t="s">
        <v>3794</v>
      </c>
      <c r="D143" s="618">
        <v>2</v>
      </c>
      <c r="E143" s="28" t="s">
        <v>420</v>
      </c>
      <c r="F143" s="26"/>
      <c r="G143" s="53"/>
    </row>
    <row r="144" spans="1:9" ht="63">
      <c r="A144" s="18" t="s">
        <v>1568</v>
      </c>
      <c r="B144" s="224" t="s">
        <v>422</v>
      </c>
      <c r="C144" s="30" t="s">
        <v>3795</v>
      </c>
      <c r="D144" s="618">
        <v>2</v>
      </c>
      <c r="E144" s="28" t="s">
        <v>432</v>
      </c>
      <c r="F144" s="26"/>
      <c r="G144" s="53"/>
    </row>
    <row r="145" spans="1:9" ht="60">
      <c r="A145" s="18" t="s">
        <v>1571</v>
      </c>
      <c r="B145" s="114" t="s">
        <v>427</v>
      </c>
      <c r="C145" s="25" t="s">
        <v>2660</v>
      </c>
      <c r="D145" s="618">
        <v>2</v>
      </c>
      <c r="E145" s="28" t="s">
        <v>341</v>
      </c>
      <c r="F145" s="26"/>
      <c r="G145" s="53"/>
    </row>
    <row r="146" spans="1:9" ht="18.75">
      <c r="A146" s="135" t="s">
        <v>1572</v>
      </c>
      <c r="B146" s="989" t="s">
        <v>122</v>
      </c>
      <c r="C146" s="997"/>
      <c r="D146" s="997"/>
      <c r="E146" s="997"/>
      <c r="F146" s="997"/>
      <c r="G146" s="998"/>
      <c r="H146" s="29">
        <f>SUM(D147:D154)</f>
        <v>12</v>
      </c>
      <c r="I146" s="29">
        <f>COUNT(D147:D154)*2</f>
        <v>12</v>
      </c>
    </row>
    <row r="147" spans="1:9" ht="78.75">
      <c r="A147" s="18" t="s">
        <v>429</v>
      </c>
      <c r="B147" s="44" t="s">
        <v>430</v>
      </c>
      <c r="C147" s="219" t="s">
        <v>3796</v>
      </c>
      <c r="D147" s="618">
        <v>2</v>
      </c>
      <c r="E147" s="28" t="s">
        <v>432</v>
      </c>
      <c r="F147" s="26"/>
      <c r="G147" s="53"/>
    </row>
    <row r="148" spans="1:9" ht="48" customHeight="1">
      <c r="A148" s="18"/>
      <c r="B148" s="44"/>
      <c r="C148" s="219" t="s">
        <v>3797</v>
      </c>
      <c r="D148" s="618">
        <v>2</v>
      </c>
      <c r="E148" s="28" t="s">
        <v>432</v>
      </c>
      <c r="F148" s="26"/>
      <c r="G148" s="53"/>
    </row>
    <row r="149" spans="1:9" ht="60">
      <c r="A149" s="18" t="s">
        <v>1576</v>
      </c>
      <c r="B149" s="44" t="s">
        <v>434</v>
      </c>
      <c r="C149" s="23" t="s">
        <v>435</v>
      </c>
      <c r="D149" s="618">
        <v>2</v>
      </c>
      <c r="E149" s="28" t="s">
        <v>432</v>
      </c>
      <c r="F149" s="26"/>
      <c r="G149" s="53"/>
    </row>
    <row r="150" spans="1:9" ht="47.25">
      <c r="A150" s="18" t="s">
        <v>1577</v>
      </c>
      <c r="B150" s="44" t="s">
        <v>437</v>
      </c>
      <c r="C150" s="23" t="s">
        <v>438</v>
      </c>
      <c r="D150" s="618">
        <v>2</v>
      </c>
      <c r="E150" s="28" t="s">
        <v>432</v>
      </c>
      <c r="F150" s="26"/>
      <c r="G150" s="53"/>
    </row>
    <row r="151" spans="1:9" ht="63" hidden="1">
      <c r="A151" s="27" t="s">
        <v>1578</v>
      </c>
      <c r="B151" s="44" t="s">
        <v>440</v>
      </c>
      <c r="C151" s="30"/>
      <c r="D151" s="537"/>
      <c r="F151" s="26"/>
      <c r="G151" s="26"/>
      <c r="H151" s="99"/>
      <c r="I151" s="99"/>
    </row>
    <row r="152" spans="1:9" ht="63">
      <c r="A152" s="18" t="s">
        <v>2384</v>
      </c>
      <c r="B152" s="44" t="s">
        <v>444</v>
      </c>
      <c r="C152" s="50" t="s">
        <v>2385</v>
      </c>
      <c r="D152" s="618">
        <v>2</v>
      </c>
      <c r="E152" s="28" t="s">
        <v>442</v>
      </c>
      <c r="F152" s="26"/>
      <c r="G152" s="53"/>
    </row>
    <row r="153" spans="1:9" ht="44.25" customHeight="1">
      <c r="A153" s="18"/>
      <c r="B153" s="44"/>
      <c r="C153" s="30" t="s">
        <v>3798</v>
      </c>
      <c r="D153" s="618">
        <v>2</v>
      </c>
      <c r="E153" s="28" t="s">
        <v>442</v>
      </c>
      <c r="F153" s="26"/>
      <c r="G153" s="53"/>
    </row>
    <row r="154" spans="1:9" ht="63" hidden="1">
      <c r="A154" s="27" t="s">
        <v>445</v>
      </c>
      <c r="B154" s="228" t="s">
        <v>446</v>
      </c>
      <c r="D154" s="650"/>
      <c r="E154" s="34"/>
      <c r="F154" s="127"/>
      <c r="G154" s="26"/>
      <c r="H154" s="99"/>
      <c r="I154" s="99"/>
    </row>
    <row r="155" spans="1:9" ht="15.75">
      <c r="A155" s="18" t="s">
        <v>6233</v>
      </c>
      <c r="B155" s="930" t="s">
        <v>3118</v>
      </c>
      <c r="C155" s="931"/>
      <c r="D155" s="931"/>
      <c r="E155" s="931"/>
      <c r="F155" s="931"/>
      <c r="G155" s="935"/>
      <c r="H155" s="29">
        <f>SUM(D156:D166)</f>
        <v>2</v>
      </c>
      <c r="I155" s="29">
        <f>COUNT(D156:D166)*2</f>
        <v>2</v>
      </c>
    </row>
    <row r="156" spans="1:9" ht="75" hidden="1">
      <c r="A156" s="32" t="s">
        <v>3119</v>
      </c>
      <c r="B156" s="50" t="s">
        <v>3120</v>
      </c>
      <c r="C156" s="50" t="s">
        <v>6187</v>
      </c>
      <c r="D156" s="538"/>
      <c r="E156" s="26"/>
      <c r="F156" s="50" t="s">
        <v>6188</v>
      </c>
      <c r="G156" s="482"/>
      <c r="H156" s="99"/>
      <c r="I156" s="99"/>
    </row>
    <row r="157" spans="1:9" ht="45" hidden="1">
      <c r="A157" s="32" t="s">
        <v>3121</v>
      </c>
      <c r="B157" s="50" t="s">
        <v>3122</v>
      </c>
      <c r="C157" s="50" t="s">
        <v>6189</v>
      </c>
      <c r="D157" s="538"/>
      <c r="E157" s="26"/>
      <c r="F157" s="50" t="s">
        <v>6190</v>
      </c>
      <c r="G157" s="482"/>
      <c r="H157" s="99"/>
      <c r="I157" s="99"/>
    </row>
    <row r="158" spans="1:9" ht="120" hidden="1">
      <c r="A158" s="32" t="s">
        <v>3123</v>
      </c>
      <c r="B158" s="50" t="s">
        <v>3124</v>
      </c>
      <c r="C158" s="50" t="s">
        <v>6191</v>
      </c>
      <c r="D158" s="538"/>
      <c r="E158" s="26"/>
      <c r="F158" s="50" t="s">
        <v>6192</v>
      </c>
      <c r="G158" s="482"/>
      <c r="H158" s="99"/>
      <c r="I158" s="99"/>
    </row>
    <row r="159" spans="1:9" ht="105" hidden="1">
      <c r="A159" s="32" t="s">
        <v>3125</v>
      </c>
      <c r="B159" s="50" t="s">
        <v>3126</v>
      </c>
      <c r="C159" s="50" t="s">
        <v>6193</v>
      </c>
      <c r="D159" s="538"/>
      <c r="E159" s="26"/>
      <c r="F159" s="50" t="s">
        <v>6194</v>
      </c>
      <c r="G159" s="482"/>
      <c r="H159" s="99"/>
      <c r="I159" s="99"/>
    </row>
    <row r="160" spans="1:9" ht="135" hidden="1">
      <c r="A160" s="32" t="s">
        <v>3127</v>
      </c>
      <c r="B160" s="50" t="s">
        <v>3128</v>
      </c>
      <c r="C160" s="50" t="s">
        <v>6195</v>
      </c>
      <c r="D160" s="538"/>
      <c r="E160" s="26"/>
      <c r="F160" s="50" t="s">
        <v>6196</v>
      </c>
      <c r="G160" s="482"/>
      <c r="H160" s="99"/>
      <c r="I160" s="99"/>
    </row>
    <row r="161" spans="1:9" ht="30" hidden="1">
      <c r="A161" s="32" t="s">
        <v>3129</v>
      </c>
      <c r="B161" s="50" t="s">
        <v>3130</v>
      </c>
      <c r="C161" s="26"/>
      <c r="D161" s="537"/>
      <c r="E161" s="28"/>
      <c r="F161" s="26"/>
      <c r="G161" s="482"/>
      <c r="H161" s="99"/>
      <c r="I161" s="99"/>
    </row>
    <row r="162" spans="1:9" ht="75">
      <c r="A162" s="18" t="s">
        <v>6234</v>
      </c>
      <c r="B162" s="50" t="s">
        <v>3132</v>
      </c>
      <c r="C162" s="50" t="s">
        <v>941</v>
      </c>
      <c r="D162" s="621">
        <v>2</v>
      </c>
      <c r="E162" s="23" t="s">
        <v>653</v>
      </c>
      <c r="F162" s="26"/>
      <c r="G162" s="508"/>
    </row>
    <row r="163" spans="1:9" ht="90" hidden="1">
      <c r="A163" s="32" t="s">
        <v>3133</v>
      </c>
      <c r="B163" s="50" t="s">
        <v>3134</v>
      </c>
      <c r="C163" s="50" t="s">
        <v>6197</v>
      </c>
      <c r="D163" s="538"/>
      <c r="E163" s="26"/>
      <c r="F163" s="50" t="s">
        <v>6198</v>
      </c>
      <c r="G163" s="482"/>
      <c r="H163" s="99"/>
      <c r="I163" s="99"/>
    </row>
    <row r="164" spans="1:9" ht="165" hidden="1">
      <c r="A164" s="32" t="s">
        <v>3135</v>
      </c>
      <c r="B164" s="50" t="s">
        <v>3136</v>
      </c>
      <c r="C164" s="50" t="s">
        <v>6199</v>
      </c>
      <c r="D164" s="538"/>
      <c r="E164" s="26"/>
      <c r="F164" s="50" t="s">
        <v>6200</v>
      </c>
      <c r="G164" s="482"/>
      <c r="H164" s="99"/>
      <c r="I164" s="99"/>
    </row>
    <row r="165" spans="1:9" ht="135" hidden="1">
      <c r="A165" s="32" t="s">
        <v>3137</v>
      </c>
      <c r="B165" s="50" t="s">
        <v>3138</v>
      </c>
      <c r="C165" s="50" t="s">
        <v>6201</v>
      </c>
      <c r="D165" s="538"/>
      <c r="E165" s="26"/>
      <c r="F165" s="50" t="s">
        <v>6202</v>
      </c>
      <c r="G165" s="482"/>
      <c r="H165" s="99"/>
      <c r="I165" s="99"/>
    </row>
    <row r="166" spans="1:9" ht="60" hidden="1">
      <c r="A166" s="32" t="s">
        <v>3139</v>
      </c>
      <c r="B166" s="50" t="s">
        <v>3140</v>
      </c>
      <c r="C166" s="50" t="s">
        <v>6203</v>
      </c>
      <c r="D166" s="539"/>
      <c r="E166" s="7"/>
      <c r="F166" s="50" t="s">
        <v>6204</v>
      </c>
      <c r="G166" s="482"/>
      <c r="H166" s="99"/>
      <c r="I166" s="99"/>
    </row>
    <row r="167" spans="1:9" ht="21">
      <c r="A167" s="98"/>
      <c r="B167" s="1072" t="s">
        <v>447</v>
      </c>
      <c r="C167" s="1074"/>
      <c r="D167" s="1074"/>
      <c r="E167" s="1074"/>
      <c r="F167" s="1074"/>
      <c r="G167" s="1076"/>
      <c r="H167" s="29">
        <f>H168+H191+H198+H204+H212+H224+H244</f>
        <v>172</v>
      </c>
      <c r="I167" s="29">
        <f>I168+I191+I198+I204+I212+I224+I244</f>
        <v>172</v>
      </c>
    </row>
    <row r="168" spans="1:9" ht="18.75">
      <c r="A168" s="117" t="s">
        <v>1579</v>
      </c>
      <c r="B168" s="916" t="s">
        <v>120</v>
      </c>
      <c r="C168" s="923"/>
      <c r="D168" s="923"/>
      <c r="E168" s="923"/>
      <c r="F168" s="923"/>
      <c r="G168" s="924"/>
      <c r="H168" s="29">
        <f>SUM(D169:D190)</f>
        <v>44</v>
      </c>
      <c r="I168" s="29">
        <f>COUNT(D169:D190)*2</f>
        <v>44</v>
      </c>
    </row>
    <row r="169" spans="1:9" ht="47.25">
      <c r="A169" s="18" t="s">
        <v>1580</v>
      </c>
      <c r="B169" s="330" t="s">
        <v>449</v>
      </c>
      <c r="C169" s="50" t="s">
        <v>3799</v>
      </c>
      <c r="D169" s="618">
        <v>2</v>
      </c>
      <c r="E169" s="28" t="s">
        <v>341</v>
      </c>
      <c r="F169" s="26"/>
      <c r="G169" s="53"/>
    </row>
    <row r="170" spans="1:9" ht="45">
      <c r="A170" s="18"/>
      <c r="B170" s="330"/>
      <c r="C170" s="50" t="s">
        <v>3800</v>
      </c>
      <c r="D170" s="618">
        <v>2</v>
      </c>
      <c r="E170" s="28" t="s">
        <v>341</v>
      </c>
      <c r="F170" s="26"/>
      <c r="G170" s="53"/>
    </row>
    <row r="171" spans="1:9" ht="60">
      <c r="A171" s="18" t="s">
        <v>1583</v>
      </c>
      <c r="B171" s="54" t="s">
        <v>454</v>
      </c>
      <c r="C171" s="50" t="s">
        <v>3801</v>
      </c>
      <c r="D171" s="618">
        <v>2</v>
      </c>
      <c r="E171" s="28" t="s">
        <v>341</v>
      </c>
      <c r="F171" s="30" t="s">
        <v>2392</v>
      </c>
      <c r="G171" s="53"/>
    </row>
    <row r="172" spans="1:9" ht="15.75">
      <c r="A172" s="18"/>
      <c r="B172" s="54"/>
      <c r="C172" s="30" t="s">
        <v>2392</v>
      </c>
      <c r="D172" s="618">
        <v>2</v>
      </c>
      <c r="E172" s="28" t="s">
        <v>341</v>
      </c>
      <c r="F172" s="26"/>
      <c r="G172" s="53"/>
    </row>
    <row r="173" spans="1:9" ht="30">
      <c r="A173" s="18"/>
      <c r="B173" s="54"/>
      <c r="C173" s="30" t="s">
        <v>3802</v>
      </c>
      <c r="D173" s="618">
        <v>2</v>
      </c>
      <c r="E173" s="28" t="s">
        <v>341</v>
      </c>
      <c r="F173" s="26"/>
      <c r="G173" s="53"/>
    </row>
    <row r="174" spans="1:9" ht="47.25">
      <c r="A174" s="18" t="s">
        <v>1587</v>
      </c>
      <c r="B174" s="330" t="s">
        <v>459</v>
      </c>
      <c r="C174" s="50" t="s">
        <v>3803</v>
      </c>
      <c r="D174" s="618">
        <v>2</v>
      </c>
      <c r="E174" s="28" t="s">
        <v>341</v>
      </c>
      <c r="F174" s="26"/>
      <c r="G174" s="53"/>
    </row>
    <row r="175" spans="1:9" ht="15.75">
      <c r="A175" s="18"/>
      <c r="B175" s="330"/>
      <c r="C175" s="50" t="s">
        <v>3145</v>
      </c>
      <c r="D175" s="618">
        <v>2</v>
      </c>
      <c r="E175" s="28" t="s">
        <v>341</v>
      </c>
      <c r="F175" s="26"/>
      <c r="G175" s="53"/>
    </row>
    <row r="176" spans="1:9" ht="15.75">
      <c r="A176" s="18"/>
      <c r="B176" s="330"/>
      <c r="C176" s="50" t="s">
        <v>3147</v>
      </c>
      <c r="D176" s="618">
        <v>2</v>
      </c>
      <c r="E176" s="28" t="s">
        <v>341</v>
      </c>
      <c r="F176" s="26"/>
      <c r="G176" s="53"/>
    </row>
    <row r="177" spans="1:9" ht="15.75">
      <c r="A177" s="18"/>
      <c r="B177" s="330"/>
      <c r="C177" s="50" t="s">
        <v>3149</v>
      </c>
      <c r="D177" s="618">
        <v>2</v>
      </c>
      <c r="E177" s="28" t="s">
        <v>341</v>
      </c>
      <c r="F177" s="26"/>
      <c r="G177" s="53"/>
    </row>
    <row r="178" spans="1:9" ht="30">
      <c r="A178" s="18"/>
      <c r="B178" s="330"/>
      <c r="C178" s="50" t="s">
        <v>3151</v>
      </c>
      <c r="D178" s="618">
        <v>2</v>
      </c>
      <c r="E178" s="28" t="s">
        <v>341</v>
      </c>
      <c r="F178" s="26"/>
      <c r="G178" s="53"/>
    </row>
    <row r="179" spans="1:9" ht="30">
      <c r="A179" s="18"/>
      <c r="B179" s="330"/>
      <c r="C179" s="50" t="s">
        <v>3804</v>
      </c>
      <c r="D179" s="618">
        <v>2</v>
      </c>
      <c r="E179" s="28" t="s">
        <v>341</v>
      </c>
      <c r="F179" s="26"/>
      <c r="G179" s="53"/>
    </row>
    <row r="180" spans="1:9" ht="30">
      <c r="A180" s="18"/>
      <c r="B180" s="330"/>
      <c r="C180" s="50" t="s">
        <v>3806</v>
      </c>
      <c r="D180" s="618">
        <v>2</v>
      </c>
      <c r="E180" s="28" t="s">
        <v>341</v>
      </c>
      <c r="F180" s="26"/>
      <c r="G180" s="53"/>
    </row>
    <row r="181" spans="1:9" ht="15.75">
      <c r="A181" s="18"/>
      <c r="B181" s="330"/>
      <c r="C181" s="50" t="s">
        <v>3157</v>
      </c>
      <c r="D181" s="618">
        <v>2</v>
      </c>
      <c r="E181" s="28" t="s">
        <v>341</v>
      </c>
      <c r="F181" s="26"/>
      <c r="G181" s="53"/>
    </row>
    <row r="182" spans="1:9" ht="30">
      <c r="A182" s="18"/>
      <c r="B182" s="330"/>
      <c r="C182" s="50" t="s">
        <v>3807</v>
      </c>
      <c r="D182" s="618">
        <v>2</v>
      </c>
      <c r="E182" s="28" t="s">
        <v>341</v>
      </c>
      <c r="F182" s="26"/>
      <c r="G182" s="53"/>
    </row>
    <row r="183" spans="1:9" ht="30">
      <c r="A183" s="18"/>
      <c r="B183" s="330"/>
      <c r="C183" s="50" t="s">
        <v>3808</v>
      </c>
      <c r="D183" s="618">
        <v>2</v>
      </c>
      <c r="E183" s="28" t="s">
        <v>341</v>
      </c>
      <c r="F183" s="26"/>
      <c r="G183" s="53"/>
    </row>
    <row r="184" spans="1:9" ht="15.75">
      <c r="A184" s="18"/>
      <c r="B184" s="330"/>
      <c r="C184" s="50" t="s">
        <v>3161</v>
      </c>
      <c r="D184" s="618">
        <v>2</v>
      </c>
      <c r="E184" s="28" t="s">
        <v>341</v>
      </c>
      <c r="F184" s="26"/>
      <c r="G184" s="53"/>
    </row>
    <row r="185" spans="1:9" ht="30">
      <c r="A185" s="18"/>
      <c r="B185" s="330"/>
      <c r="C185" s="50" t="s">
        <v>3809</v>
      </c>
      <c r="D185" s="618">
        <v>2</v>
      </c>
      <c r="E185" s="28" t="s">
        <v>341</v>
      </c>
      <c r="F185" s="26"/>
      <c r="G185" s="53"/>
    </row>
    <row r="186" spans="1:9" ht="45">
      <c r="A186" s="18"/>
      <c r="B186" s="330"/>
      <c r="C186" s="50" t="s">
        <v>3810</v>
      </c>
      <c r="D186" s="618">
        <v>2</v>
      </c>
      <c r="E186" s="28" t="s">
        <v>341</v>
      </c>
      <c r="F186" s="26"/>
      <c r="G186" s="53"/>
    </row>
    <row r="187" spans="1:9" ht="63">
      <c r="A187" s="18" t="s">
        <v>1602</v>
      </c>
      <c r="B187" s="330" t="s">
        <v>477</v>
      </c>
      <c r="C187" s="30" t="s">
        <v>3811</v>
      </c>
      <c r="D187" s="618">
        <v>2</v>
      </c>
      <c r="E187" s="28" t="s">
        <v>341</v>
      </c>
      <c r="F187" s="26"/>
      <c r="G187" s="53"/>
    </row>
    <row r="188" spans="1:9" ht="47.25">
      <c r="A188" s="18" t="s">
        <v>1605</v>
      </c>
      <c r="B188" s="330" t="s">
        <v>481</v>
      </c>
      <c r="C188" s="50" t="s">
        <v>1606</v>
      </c>
      <c r="D188" s="618">
        <v>2</v>
      </c>
      <c r="E188" s="28" t="s">
        <v>341</v>
      </c>
      <c r="F188" s="26"/>
      <c r="G188" s="53"/>
    </row>
    <row r="189" spans="1:9" ht="31.5">
      <c r="A189" s="18" t="s">
        <v>1608</v>
      </c>
      <c r="B189" s="330" t="s">
        <v>485</v>
      </c>
      <c r="C189" s="50" t="s">
        <v>3812</v>
      </c>
      <c r="D189" s="618">
        <v>2</v>
      </c>
      <c r="E189" s="28" t="s">
        <v>341</v>
      </c>
      <c r="F189" s="30" t="s">
        <v>6707</v>
      </c>
      <c r="G189" s="53"/>
    </row>
    <row r="190" spans="1:9" ht="94.5">
      <c r="A190" s="18" t="s">
        <v>1611</v>
      </c>
      <c r="B190" s="330" t="s">
        <v>490</v>
      </c>
      <c r="C190" s="50" t="s">
        <v>3167</v>
      </c>
      <c r="D190" s="618">
        <v>2</v>
      </c>
      <c r="E190" s="28" t="s">
        <v>341</v>
      </c>
      <c r="F190" s="26"/>
      <c r="G190" s="53"/>
    </row>
    <row r="191" spans="1:9" ht="18.75">
      <c r="A191" s="117" t="s">
        <v>1616</v>
      </c>
      <c r="B191" s="989" t="s">
        <v>118</v>
      </c>
      <c r="C191" s="997"/>
      <c r="D191" s="997"/>
      <c r="E191" s="997"/>
      <c r="F191" s="997"/>
      <c r="G191" s="998"/>
      <c r="H191" s="29">
        <f>SUM(D192:D197)</f>
        <v>10</v>
      </c>
      <c r="I191" s="29">
        <f>COUNT(D192:D197)*2</f>
        <v>10</v>
      </c>
    </row>
    <row r="192" spans="1:9" ht="75">
      <c r="A192" s="18" t="s">
        <v>497</v>
      </c>
      <c r="B192" s="298" t="s">
        <v>498</v>
      </c>
      <c r="C192" s="23" t="s">
        <v>499</v>
      </c>
      <c r="D192" s="534">
        <v>2</v>
      </c>
      <c r="E192" s="28" t="s">
        <v>341</v>
      </c>
      <c r="F192" s="23" t="s">
        <v>500</v>
      </c>
      <c r="G192" s="53"/>
    </row>
    <row r="193" spans="1:9" ht="63" hidden="1">
      <c r="A193" s="27" t="s">
        <v>501</v>
      </c>
      <c r="B193" s="54" t="s">
        <v>502</v>
      </c>
      <c r="C193" s="30"/>
      <c r="D193" s="537"/>
      <c r="E193" s="28"/>
      <c r="F193" s="26"/>
      <c r="G193" s="26"/>
      <c r="H193" s="99"/>
      <c r="I193" s="99"/>
    </row>
    <row r="194" spans="1:9" ht="45">
      <c r="A194" s="18" t="s">
        <v>1618</v>
      </c>
      <c r="B194" s="54" t="s">
        <v>504</v>
      </c>
      <c r="C194" s="219" t="s">
        <v>3169</v>
      </c>
      <c r="D194" s="534">
        <v>2</v>
      </c>
      <c r="E194" s="28" t="s">
        <v>341</v>
      </c>
      <c r="F194" s="26"/>
      <c r="G194" s="53"/>
    </row>
    <row r="195" spans="1:9" ht="47.25">
      <c r="A195" s="18" t="s">
        <v>1621</v>
      </c>
      <c r="B195" s="291" t="s">
        <v>507</v>
      </c>
      <c r="C195" s="229" t="s">
        <v>3813</v>
      </c>
      <c r="D195" s="534">
        <v>2</v>
      </c>
      <c r="E195" s="28" t="s">
        <v>341</v>
      </c>
      <c r="F195" s="26"/>
      <c r="G195" s="53"/>
    </row>
    <row r="196" spans="1:9" ht="30">
      <c r="A196" s="18"/>
      <c r="B196" s="291"/>
      <c r="C196" s="229" t="s">
        <v>3814</v>
      </c>
      <c r="D196" s="534">
        <v>2</v>
      </c>
      <c r="E196" s="28" t="s">
        <v>341</v>
      </c>
      <c r="F196" s="26"/>
      <c r="G196" s="53"/>
    </row>
    <row r="197" spans="1:9" ht="30">
      <c r="A197" s="18"/>
      <c r="B197" s="160"/>
      <c r="C197" s="229" t="s">
        <v>3815</v>
      </c>
      <c r="D197" s="534">
        <v>2</v>
      </c>
      <c r="E197" s="28" t="s">
        <v>341</v>
      </c>
      <c r="F197" s="26"/>
      <c r="G197" s="53"/>
    </row>
    <row r="198" spans="1:9" ht="18.75">
      <c r="A198" s="117" t="s">
        <v>1624</v>
      </c>
      <c r="B198" s="999" t="s">
        <v>116</v>
      </c>
      <c r="C198" s="999"/>
      <c r="D198" s="999"/>
      <c r="E198" s="999"/>
      <c r="F198" s="999"/>
      <c r="G198" s="999"/>
      <c r="H198" s="29">
        <f>SUM(D199:D203)</f>
        <v>10</v>
      </c>
      <c r="I198" s="29">
        <f>COUNT(D199:D203)*2</f>
        <v>10</v>
      </c>
    </row>
    <row r="199" spans="1:9" ht="45">
      <c r="A199" s="18" t="s">
        <v>1625</v>
      </c>
      <c r="B199" s="298" t="s">
        <v>511</v>
      </c>
      <c r="C199" s="234" t="s">
        <v>3176</v>
      </c>
      <c r="D199" s="618">
        <v>2</v>
      </c>
      <c r="E199" s="28" t="s">
        <v>379</v>
      </c>
      <c r="F199" s="26"/>
      <c r="G199" s="53"/>
    </row>
    <row r="200" spans="1:9" ht="60">
      <c r="A200" s="18"/>
      <c r="B200" s="332"/>
      <c r="C200" s="234" t="s">
        <v>513</v>
      </c>
      <c r="D200" s="618">
        <v>2</v>
      </c>
      <c r="E200" s="28" t="s">
        <v>341</v>
      </c>
      <c r="F200" s="26"/>
      <c r="G200" s="53"/>
    </row>
    <row r="201" spans="1:9" ht="45">
      <c r="A201" s="18" t="s">
        <v>1627</v>
      </c>
      <c r="B201" s="332" t="s">
        <v>515</v>
      </c>
      <c r="C201" s="234" t="s">
        <v>3816</v>
      </c>
      <c r="D201" s="618">
        <v>2</v>
      </c>
      <c r="E201" s="28" t="s">
        <v>341</v>
      </c>
      <c r="F201" s="26"/>
      <c r="G201" s="53"/>
    </row>
    <row r="202" spans="1:9" ht="75">
      <c r="A202" s="18"/>
      <c r="B202" s="332"/>
      <c r="C202" s="234" t="s">
        <v>517</v>
      </c>
      <c r="D202" s="618">
        <v>2</v>
      </c>
      <c r="E202" s="28" t="s">
        <v>377</v>
      </c>
      <c r="F202" s="26"/>
      <c r="G202" s="53"/>
    </row>
    <row r="203" spans="1:9" ht="78.75">
      <c r="A203" s="18" t="s">
        <v>1630</v>
      </c>
      <c r="B203" s="298" t="s">
        <v>519</v>
      </c>
      <c r="C203" s="23" t="s">
        <v>520</v>
      </c>
      <c r="D203" s="618">
        <v>2</v>
      </c>
      <c r="E203" s="28" t="s">
        <v>255</v>
      </c>
      <c r="F203" s="26"/>
      <c r="G203" s="53"/>
    </row>
    <row r="204" spans="1:9" ht="18.75">
      <c r="A204" s="117" t="s">
        <v>1632</v>
      </c>
      <c r="B204" s="916" t="s">
        <v>114</v>
      </c>
      <c r="C204" s="923"/>
      <c r="D204" s="923"/>
      <c r="E204" s="923"/>
      <c r="F204" s="923"/>
      <c r="G204" s="924"/>
      <c r="H204" s="29">
        <f>SUM(D205:D211)</f>
        <v>12</v>
      </c>
      <c r="I204" s="29">
        <f>COUNT(D205:D211)*2</f>
        <v>12</v>
      </c>
    </row>
    <row r="205" spans="1:9" ht="60">
      <c r="A205" s="18" t="s">
        <v>1633</v>
      </c>
      <c r="B205" s="227" t="s">
        <v>522</v>
      </c>
      <c r="C205" s="50" t="s">
        <v>3817</v>
      </c>
      <c r="D205" s="622">
        <v>2</v>
      </c>
      <c r="E205" s="22" t="s">
        <v>377</v>
      </c>
      <c r="F205" s="50" t="s">
        <v>3818</v>
      </c>
      <c r="G205" s="53"/>
    </row>
    <row r="206" spans="1:9" ht="63" hidden="1">
      <c r="A206" s="27" t="s">
        <v>1638</v>
      </c>
      <c r="B206" s="227" t="s">
        <v>526</v>
      </c>
      <c r="C206" s="30"/>
      <c r="D206" s="537"/>
      <c r="E206" s="28"/>
      <c r="F206" s="26"/>
      <c r="G206" s="26"/>
      <c r="H206" s="99"/>
      <c r="I206" s="99"/>
    </row>
    <row r="207" spans="1:9" ht="47.25">
      <c r="A207" s="18" t="s">
        <v>1641</v>
      </c>
      <c r="B207" s="227" t="s">
        <v>529</v>
      </c>
      <c r="C207" s="50" t="s">
        <v>530</v>
      </c>
      <c r="D207" s="622">
        <v>2</v>
      </c>
      <c r="E207" s="28" t="s">
        <v>531</v>
      </c>
      <c r="F207" s="23" t="s">
        <v>7007</v>
      </c>
      <c r="G207" s="53"/>
    </row>
    <row r="208" spans="1:9" ht="47.25">
      <c r="A208" s="18" t="s">
        <v>1644</v>
      </c>
      <c r="B208" s="227" t="s">
        <v>534</v>
      </c>
      <c r="C208" s="30" t="s">
        <v>3819</v>
      </c>
      <c r="D208" s="622">
        <v>2</v>
      </c>
      <c r="E208" s="28" t="s">
        <v>379</v>
      </c>
      <c r="F208" s="23" t="s">
        <v>7008</v>
      </c>
      <c r="G208" s="53"/>
    </row>
    <row r="209" spans="1:9" ht="15.75">
      <c r="A209" s="18"/>
      <c r="B209" s="227"/>
      <c r="C209" s="50" t="s">
        <v>3184</v>
      </c>
      <c r="D209" s="622">
        <v>2</v>
      </c>
      <c r="E209" s="28" t="s">
        <v>255</v>
      </c>
      <c r="F209" s="28"/>
      <c r="G209" s="53"/>
    </row>
    <row r="210" spans="1:9" ht="31.5">
      <c r="A210" s="18" t="s">
        <v>1645</v>
      </c>
      <c r="B210" s="227" t="s">
        <v>537</v>
      </c>
      <c r="C210" s="50" t="s">
        <v>3820</v>
      </c>
      <c r="D210" s="622">
        <v>2</v>
      </c>
      <c r="E210" s="28" t="s">
        <v>255</v>
      </c>
      <c r="F210" s="26"/>
      <c r="G210" s="53"/>
    </row>
    <row r="211" spans="1:9" ht="15.75">
      <c r="A211" s="18"/>
      <c r="B211" s="227"/>
      <c r="C211" s="25" t="s">
        <v>3821</v>
      </c>
      <c r="D211" s="622">
        <v>2</v>
      </c>
      <c r="E211" s="28" t="s">
        <v>255</v>
      </c>
      <c r="F211" s="26"/>
      <c r="G211" s="53"/>
    </row>
    <row r="212" spans="1:9" ht="18.75">
      <c r="A212" s="117" t="s">
        <v>1650</v>
      </c>
      <c r="B212" s="989" t="s">
        <v>112</v>
      </c>
      <c r="C212" s="997"/>
      <c r="D212" s="997"/>
      <c r="E212" s="997"/>
      <c r="F212" s="997"/>
      <c r="G212" s="998"/>
      <c r="H212" s="29">
        <f>SUM(D213:D223)</f>
        <v>22</v>
      </c>
      <c r="I212" s="29">
        <f>COUNT(D213:D223)*2</f>
        <v>22</v>
      </c>
    </row>
    <row r="213" spans="1:9" ht="47.25">
      <c r="A213" s="18" t="s">
        <v>1652</v>
      </c>
      <c r="B213" s="227" t="s">
        <v>552</v>
      </c>
      <c r="C213" s="30" t="s">
        <v>3830</v>
      </c>
      <c r="D213" s="618">
        <v>2</v>
      </c>
      <c r="E213" s="28" t="s">
        <v>554</v>
      </c>
      <c r="F213" s="548" t="s">
        <v>3831</v>
      </c>
      <c r="G213" s="53"/>
    </row>
    <row r="214" spans="1:9" ht="30">
      <c r="A214" s="18"/>
      <c r="B214" s="227"/>
      <c r="C214" s="30" t="s">
        <v>3832</v>
      </c>
      <c r="D214" s="618">
        <v>2</v>
      </c>
      <c r="E214" s="28" t="s">
        <v>554</v>
      </c>
      <c r="F214" s="548" t="s">
        <v>3831</v>
      </c>
      <c r="G214" s="53"/>
    </row>
    <row r="215" spans="1:9" ht="15.75">
      <c r="A215" s="18"/>
      <c r="B215" s="227"/>
      <c r="C215" s="30" t="s">
        <v>3833</v>
      </c>
      <c r="D215" s="618">
        <v>2</v>
      </c>
      <c r="E215" s="28" t="s">
        <v>554</v>
      </c>
      <c r="F215" s="548" t="s">
        <v>3831</v>
      </c>
      <c r="G215" s="53"/>
    </row>
    <row r="216" spans="1:9" ht="15.75">
      <c r="A216" s="18"/>
      <c r="B216" s="227"/>
      <c r="C216" s="50" t="s">
        <v>3834</v>
      </c>
      <c r="D216" s="618">
        <v>2</v>
      </c>
      <c r="E216" s="28" t="s">
        <v>554</v>
      </c>
      <c r="F216" s="548" t="s">
        <v>3831</v>
      </c>
      <c r="G216" s="53"/>
    </row>
    <row r="217" spans="1:9" ht="30">
      <c r="A217" s="18"/>
      <c r="B217" s="227"/>
      <c r="C217" s="25" t="s">
        <v>6714</v>
      </c>
      <c r="D217" s="618">
        <v>2</v>
      </c>
      <c r="E217" s="28" t="s">
        <v>554</v>
      </c>
      <c r="F217" s="548" t="s">
        <v>3831</v>
      </c>
      <c r="G217" s="53"/>
    </row>
    <row r="218" spans="1:9" ht="30">
      <c r="A218" s="18"/>
      <c r="B218" s="227"/>
      <c r="C218" s="25" t="s">
        <v>6715</v>
      </c>
      <c r="D218" s="618">
        <v>2</v>
      </c>
      <c r="E218" s="28" t="s">
        <v>554</v>
      </c>
      <c r="F218" s="548" t="s">
        <v>3831</v>
      </c>
      <c r="G218" s="53"/>
    </row>
    <row r="219" spans="1:9" ht="15.75">
      <c r="A219" s="18"/>
      <c r="B219" s="227"/>
      <c r="C219" s="50" t="s">
        <v>3835</v>
      </c>
      <c r="D219" s="618">
        <v>2</v>
      </c>
      <c r="E219" s="28" t="s">
        <v>554</v>
      </c>
      <c r="F219" s="548"/>
      <c r="G219" s="53"/>
    </row>
    <row r="220" spans="1:9" ht="15.75">
      <c r="A220" s="18"/>
      <c r="B220" s="227"/>
      <c r="C220" s="25" t="s">
        <v>3188</v>
      </c>
      <c r="D220" s="534">
        <v>2</v>
      </c>
      <c r="E220" s="28" t="s">
        <v>554</v>
      </c>
      <c r="F220" s="22" t="s">
        <v>6716</v>
      </c>
      <c r="G220" s="53"/>
    </row>
    <row r="221" spans="1:9" ht="37.5" customHeight="1">
      <c r="A221" s="18"/>
      <c r="B221" s="227"/>
      <c r="C221" s="71" t="s">
        <v>6717</v>
      </c>
      <c r="D221" s="534">
        <v>2</v>
      </c>
      <c r="E221" s="28" t="s">
        <v>554</v>
      </c>
      <c r="F221" s="22" t="s">
        <v>6718</v>
      </c>
      <c r="G221" s="53"/>
    </row>
    <row r="222" spans="1:9" ht="47.25">
      <c r="A222" s="18" t="s">
        <v>1663</v>
      </c>
      <c r="B222" s="227" t="s">
        <v>573</v>
      </c>
      <c r="C222" s="50" t="s">
        <v>3836</v>
      </c>
      <c r="D222" s="618">
        <v>2</v>
      </c>
      <c r="E222" s="28" t="s">
        <v>554</v>
      </c>
      <c r="F222" s="26" t="s">
        <v>3837</v>
      </c>
      <c r="G222" s="53"/>
    </row>
    <row r="223" spans="1:9" ht="63">
      <c r="A223" s="18" t="s">
        <v>1668</v>
      </c>
      <c r="B223" s="54" t="s">
        <v>580</v>
      </c>
      <c r="C223" s="50" t="s">
        <v>3838</v>
      </c>
      <c r="D223" s="618">
        <v>2</v>
      </c>
      <c r="E223" s="28" t="s">
        <v>554</v>
      </c>
      <c r="F223" s="26"/>
      <c r="G223" s="53"/>
    </row>
    <row r="224" spans="1:9" ht="18.75">
      <c r="A224" s="117" t="s">
        <v>1672</v>
      </c>
      <c r="B224" s="989" t="s">
        <v>110</v>
      </c>
      <c r="C224" s="997"/>
      <c r="D224" s="997"/>
      <c r="E224" s="997"/>
      <c r="F224" s="997"/>
      <c r="G224" s="998"/>
      <c r="H224" s="204">
        <f>SUM(D225:D243)</f>
        <v>38</v>
      </c>
      <c r="I224" s="29">
        <f>COUNT(D225:D243)*2</f>
        <v>38</v>
      </c>
    </row>
    <row r="225" spans="1:7" ht="63">
      <c r="A225" s="18" t="s">
        <v>1673</v>
      </c>
      <c r="B225" s="227" t="s">
        <v>583</v>
      </c>
      <c r="C225" s="19" t="s">
        <v>584</v>
      </c>
      <c r="D225" s="622">
        <v>2</v>
      </c>
      <c r="E225" s="22" t="s">
        <v>341</v>
      </c>
      <c r="F225" s="50" t="s">
        <v>3839</v>
      </c>
      <c r="G225" s="53"/>
    </row>
    <row r="226" spans="1:7" ht="63">
      <c r="A226" s="18" t="s">
        <v>1675</v>
      </c>
      <c r="B226" s="227" t="s">
        <v>588</v>
      </c>
      <c r="C226" s="114" t="s">
        <v>3840</v>
      </c>
      <c r="D226" s="622">
        <v>2</v>
      </c>
      <c r="E226" s="22" t="s">
        <v>341</v>
      </c>
      <c r="F226" s="50" t="s">
        <v>3841</v>
      </c>
      <c r="G226" s="53"/>
    </row>
    <row r="227" spans="1:7" ht="31.5">
      <c r="A227" s="18"/>
      <c r="B227" s="227"/>
      <c r="C227" s="114" t="s">
        <v>3842</v>
      </c>
      <c r="D227" s="622">
        <v>2</v>
      </c>
      <c r="E227" s="22" t="s">
        <v>341</v>
      </c>
      <c r="F227" s="50"/>
      <c r="G227" s="53"/>
    </row>
    <row r="228" spans="1:7" ht="31.5">
      <c r="A228" s="18"/>
      <c r="B228" s="227"/>
      <c r="C228" s="114" t="s">
        <v>3843</v>
      </c>
      <c r="D228" s="622">
        <v>2</v>
      </c>
      <c r="E228" s="22" t="s">
        <v>341</v>
      </c>
      <c r="F228" s="50"/>
      <c r="G228" s="53"/>
    </row>
    <row r="229" spans="1:7" ht="15.75">
      <c r="A229" s="18"/>
      <c r="B229" s="227"/>
      <c r="C229" s="114" t="s">
        <v>3844</v>
      </c>
      <c r="D229" s="622">
        <v>2</v>
      </c>
      <c r="E229" s="22" t="s">
        <v>341</v>
      </c>
      <c r="F229" s="50"/>
      <c r="G229" s="53"/>
    </row>
    <row r="230" spans="1:7" ht="15.75">
      <c r="A230" s="18"/>
      <c r="B230" s="227"/>
      <c r="C230" s="114" t="s">
        <v>3845</v>
      </c>
      <c r="D230" s="622">
        <v>2</v>
      </c>
      <c r="E230" s="22" t="s">
        <v>341</v>
      </c>
      <c r="F230" s="50"/>
      <c r="G230" s="53"/>
    </row>
    <row r="231" spans="1:7" ht="15.75">
      <c r="A231" s="18"/>
      <c r="B231" s="227"/>
      <c r="C231" s="558" t="s">
        <v>3846</v>
      </c>
      <c r="D231" s="622">
        <v>2</v>
      </c>
      <c r="E231" s="22" t="s">
        <v>341</v>
      </c>
      <c r="F231" s="50"/>
      <c r="G231" s="53"/>
    </row>
    <row r="232" spans="1:7" ht="15.75">
      <c r="A232" s="18"/>
      <c r="B232" s="227"/>
      <c r="C232" s="19" t="s">
        <v>6719</v>
      </c>
      <c r="D232" s="622">
        <v>2</v>
      </c>
      <c r="E232" s="22" t="s">
        <v>341</v>
      </c>
      <c r="F232" s="50"/>
      <c r="G232" s="53"/>
    </row>
    <row r="233" spans="1:7" ht="30">
      <c r="A233" s="18"/>
      <c r="B233" s="227"/>
      <c r="C233" s="19" t="s">
        <v>6720</v>
      </c>
      <c r="D233" s="627">
        <v>2</v>
      </c>
      <c r="E233" s="22" t="s">
        <v>341</v>
      </c>
      <c r="F233" s="25" t="s">
        <v>6721</v>
      </c>
      <c r="G233" s="53"/>
    </row>
    <row r="234" spans="1:7" ht="31.5">
      <c r="A234" s="18"/>
      <c r="B234" s="227"/>
      <c r="C234" s="114" t="s">
        <v>3847</v>
      </c>
      <c r="D234" s="622">
        <v>2</v>
      </c>
      <c r="E234" s="22" t="s">
        <v>341</v>
      </c>
      <c r="F234" s="50"/>
      <c r="G234" s="53"/>
    </row>
    <row r="235" spans="1:7" ht="63">
      <c r="A235" s="18" t="s">
        <v>1690</v>
      </c>
      <c r="B235" s="227" t="s">
        <v>593</v>
      </c>
      <c r="C235" s="19" t="s">
        <v>2457</v>
      </c>
      <c r="D235" s="622">
        <v>2</v>
      </c>
      <c r="E235" s="22" t="s">
        <v>341</v>
      </c>
      <c r="F235" s="25" t="s">
        <v>6722</v>
      </c>
      <c r="G235" s="53"/>
    </row>
    <row r="236" spans="1:7" ht="78.75">
      <c r="A236" s="18" t="s">
        <v>1693</v>
      </c>
      <c r="B236" s="227" t="s">
        <v>597</v>
      </c>
      <c r="C236" s="384" t="s">
        <v>3848</v>
      </c>
      <c r="D236" s="622">
        <v>2</v>
      </c>
      <c r="E236" s="22" t="s">
        <v>341</v>
      </c>
      <c r="F236" s="50" t="s">
        <v>3849</v>
      </c>
      <c r="G236" s="53"/>
    </row>
    <row r="237" spans="1:7" ht="45">
      <c r="A237" s="18" t="s">
        <v>1696</v>
      </c>
      <c r="B237" s="227" t="s">
        <v>602</v>
      </c>
      <c r="C237" s="19" t="s">
        <v>603</v>
      </c>
      <c r="D237" s="622">
        <v>2</v>
      </c>
      <c r="E237" s="22" t="s">
        <v>341</v>
      </c>
      <c r="F237" s="23" t="s">
        <v>604</v>
      </c>
      <c r="G237" s="53"/>
    </row>
    <row r="238" spans="1:7" ht="60">
      <c r="A238" s="18" t="s">
        <v>605</v>
      </c>
      <c r="B238" s="227" t="s">
        <v>606</v>
      </c>
      <c r="C238" s="19" t="s">
        <v>607</v>
      </c>
      <c r="D238" s="622">
        <v>2</v>
      </c>
      <c r="E238" s="22" t="s">
        <v>341</v>
      </c>
      <c r="F238" s="23" t="s">
        <v>3850</v>
      </c>
      <c r="G238" s="53"/>
    </row>
    <row r="239" spans="1:7" ht="47.25">
      <c r="A239" s="18"/>
      <c r="B239" s="227"/>
      <c r="C239" s="19" t="s">
        <v>609</v>
      </c>
      <c r="D239" s="622">
        <v>2</v>
      </c>
      <c r="E239" s="22" t="s">
        <v>341</v>
      </c>
      <c r="F239" s="23" t="s">
        <v>6723</v>
      </c>
      <c r="G239" s="53"/>
    </row>
    <row r="240" spans="1:7" ht="47.25">
      <c r="A240" s="18" t="s">
        <v>1700</v>
      </c>
      <c r="B240" s="227" t="s">
        <v>612</v>
      </c>
      <c r="C240" s="30" t="s">
        <v>3228</v>
      </c>
      <c r="D240" s="622">
        <v>2</v>
      </c>
      <c r="E240" s="22" t="s">
        <v>341</v>
      </c>
      <c r="F240" s="26"/>
      <c r="G240" s="53"/>
    </row>
    <row r="241" spans="1:9" ht="30">
      <c r="A241" s="18"/>
      <c r="B241" s="227"/>
      <c r="C241" s="25" t="s">
        <v>3851</v>
      </c>
      <c r="D241" s="622">
        <v>2</v>
      </c>
      <c r="E241" s="22" t="s">
        <v>341</v>
      </c>
      <c r="F241" s="50" t="s">
        <v>3852</v>
      </c>
      <c r="G241" s="53"/>
    </row>
    <row r="242" spans="1:9" ht="75">
      <c r="A242" s="18"/>
      <c r="B242" s="227"/>
      <c r="C242" s="385" t="s">
        <v>2464</v>
      </c>
      <c r="D242" s="622">
        <v>2</v>
      </c>
      <c r="E242" s="22" t="s">
        <v>341</v>
      </c>
      <c r="F242" s="50" t="s">
        <v>3853</v>
      </c>
      <c r="G242" s="53"/>
    </row>
    <row r="243" spans="1:9" ht="30">
      <c r="A243" s="98"/>
      <c r="B243" s="26"/>
      <c r="C243" s="50" t="s">
        <v>2466</v>
      </c>
      <c r="D243" s="622">
        <v>2</v>
      </c>
      <c r="E243" s="22" t="s">
        <v>341</v>
      </c>
      <c r="F243" s="50" t="s">
        <v>3854</v>
      </c>
      <c r="G243" s="53"/>
    </row>
    <row r="244" spans="1:9" ht="15.75">
      <c r="A244" s="60" t="s">
        <v>109</v>
      </c>
      <c r="B244" s="930" t="s">
        <v>6205</v>
      </c>
      <c r="C244" s="931"/>
      <c r="D244" s="931"/>
      <c r="E244" s="931"/>
      <c r="F244" s="931"/>
      <c r="G244" s="935"/>
      <c r="H244" s="29">
        <f>SUM(D245:D269)</f>
        <v>36</v>
      </c>
      <c r="I244" s="29">
        <f>COUNT(D245:D269)*2</f>
        <v>36</v>
      </c>
    </row>
    <row r="245" spans="1:9" ht="120">
      <c r="A245" s="60" t="s">
        <v>1705</v>
      </c>
      <c r="B245" s="50" t="s">
        <v>1706</v>
      </c>
      <c r="C245" s="50" t="s">
        <v>1707</v>
      </c>
      <c r="D245" s="540">
        <v>2</v>
      </c>
      <c r="E245" s="26" t="s">
        <v>653</v>
      </c>
      <c r="F245" s="50" t="s">
        <v>6206</v>
      </c>
      <c r="G245" s="508"/>
    </row>
    <row r="246" spans="1:9" ht="90">
      <c r="A246" s="60" t="s">
        <v>1709</v>
      </c>
      <c r="B246" s="50" t="s">
        <v>1710</v>
      </c>
      <c r="C246" s="50" t="s">
        <v>1711</v>
      </c>
      <c r="D246" s="538">
        <v>2</v>
      </c>
      <c r="E246" s="26" t="s">
        <v>653</v>
      </c>
      <c r="F246" s="50" t="s">
        <v>3232</v>
      </c>
      <c r="G246" s="508"/>
    </row>
    <row r="247" spans="1:9" ht="75" hidden="1">
      <c r="A247" s="483" t="s">
        <v>3233</v>
      </c>
      <c r="B247" s="50" t="s">
        <v>3234</v>
      </c>
      <c r="C247" s="50" t="s">
        <v>6207</v>
      </c>
      <c r="D247" s="538"/>
      <c r="E247" s="26"/>
      <c r="F247" s="50" t="s">
        <v>6208</v>
      </c>
      <c r="G247" s="482"/>
      <c r="H247" s="99"/>
      <c r="I247" s="99"/>
    </row>
    <row r="248" spans="1:9" ht="105" hidden="1">
      <c r="A248" s="483" t="s">
        <v>3235</v>
      </c>
      <c r="B248" s="50" t="s">
        <v>3236</v>
      </c>
      <c r="C248" s="50" t="s">
        <v>6209</v>
      </c>
      <c r="D248" s="538"/>
      <c r="E248" s="26"/>
      <c r="F248" s="50" t="s">
        <v>6210</v>
      </c>
      <c r="G248" s="482"/>
      <c r="H248" s="99"/>
      <c r="I248" s="99"/>
    </row>
    <row r="249" spans="1:9" ht="90" hidden="1">
      <c r="A249" s="483" t="s">
        <v>3237</v>
      </c>
      <c r="B249" s="501" t="s">
        <v>3238</v>
      </c>
      <c r="C249" s="501" t="s">
        <v>6211</v>
      </c>
      <c r="D249" s="538"/>
      <c r="E249" s="26"/>
      <c r="F249" s="50" t="s">
        <v>6212</v>
      </c>
      <c r="G249" s="482"/>
      <c r="H249" s="99"/>
      <c r="I249" s="99"/>
    </row>
    <row r="250" spans="1:9" ht="120" hidden="1">
      <c r="A250" s="483" t="s">
        <v>3239</v>
      </c>
      <c r="B250" s="50" t="s">
        <v>3240</v>
      </c>
      <c r="C250" s="50" t="s">
        <v>6213</v>
      </c>
      <c r="D250" s="538"/>
      <c r="E250" s="26"/>
      <c r="F250" s="50" t="s">
        <v>6214</v>
      </c>
      <c r="G250" s="482"/>
      <c r="H250" s="99"/>
      <c r="I250" s="99"/>
    </row>
    <row r="251" spans="1:9" ht="165" hidden="1">
      <c r="A251" s="483" t="s">
        <v>3241</v>
      </c>
      <c r="B251" s="50" t="s">
        <v>6215</v>
      </c>
      <c r="C251" s="50" t="s">
        <v>6216</v>
      </c>
      <c r="D251" s="538"/>
      <c r="E251" s="26"/>
      <c r="F251" s="50" t="s">
        <v>6217</v>
      </c>
      <c r="G251" s="482"/>
      <c r="H251" s="99"/>
      <c r="I251" s="99"/>
    </row>
    <row r="252" spans="1:9" ht="150" hidden="1">
      <c r="A252" s="483" t="s">
        <v>3243</v>
      </c>
      <c r="B252" s="50" t="s">
        <v>3244</v>
      </c>
      <c r="C252" s="50" t="s">
        <v>6218</v>
      </c>
      <c r="D252" s="538"/>
      <c r="E252" s="26"/>
      <c r="F252" s="50" t="s">
        <v>6219</v>
      </c>
      <c r="G252" s="482"/>
      <c r="H252" s="99"/>
      <c r="I252" s="99"/>
    </row>
    <row r="253" spans="1:9" ht="45">
      <c r="A253" s="18" t="s">
        <v>6223</v>
      </c>
      <c r="B253" s="50" t="s">
        <v>1714</v>
      </c>
      <c r="C253" s="548" t="s">
        <v>6708</v>
      </c>
      <c r="D253" s="622">
        <v>2</v>
      </c>
      <c r="E253" s="28" t="s">
        <v>255</v>
      </c>
      <c r="F253" s="26"/>
      <c r="G253" s="508"/>
    </row>
    <row r="254" spans="1:9">
      <c r="A254" s="98"/>
      <c r="B254" s="399"/>
      <c r="C254" s="50" t="s">
        <v>3822</v>
      </c>
      <c r="D254" s="622">
        <v>2</v>
      </c>
      <c r="E254" s="28" t="s">
        <v>255</v>
      </c>
      <c r="F254" s="26"/>
      <c r="G254" s="508"/>
    </row>
    <row r="255" spans="1:9" ht="30">
      <c r="A255" s="98"/>
      <c r="B255" s="399"/>
      <c r="C255" s="25" t="s">
        <v>3823</v>
      </c>
      <c r="D255" s="622">
        <v>2</v>
      </c>
      <c r="E255" s="28" t="s">
        <v>255</v>
      </c>
      <c r="F255" s="26"/>
      <c r="G255" s="508"/>
    </row>
    <row r="256" spans="1:9">
      <c r="A256" s="98"/>
      <c r="B256" s="399"/>
      <c r="C256" s="25" t="s">
        <v>3824</v>
      </c>
      <c r="D256" s="622">
        <v>2</v>
      </c>
      <c r="E256" s="28" t="s">
        <v>255</v>
      </c>
      <c r="F256" s="26"/>
      <c r="G256" s="508"/>
    </row>
    <row r="257" spans="1:9" ht="30">
      <c r="A257" s="98"/>
      <c r="B257" s="399"/>
      <c r="C257" s="25" t="s">
        <v>6709</v>
      </c>
      <c r="D257" s="622">
        <v>2</v>
      </c>
      <c r="E257" s="28" t="s">
        <v>255</v>
      </c>
      <c r="F257" s="26"/>
      <c r="G257" s="508"/>
    </row>
    <row r="258" spans="1:9" ht="30">
      <c r="A258" s="98"/>
      <c r="B258" s="399"/>
      <c r="C258" s="25" t="s">
        <v>6710</v>
      </c>
      <c r="D258" s="622">
        <v>2</v>
      </c>
      <c r="E258" s="28" t="s">
        <v>255</v>
      </c>
      <c r="F258" s="26"/>
      <c r="G258" s="508"/>
    </row>
    <row r="259" spans="1:9" ht="30">
      <c r="A259" s="98"/>
      <c r="B259" s="399"/>
      <c r="C259" s="245" t="s">
        <v>6711</v>
      </c>
      <c r="D259" s="768">
        <v>2</v>
      </c>
      <c r="E259" s="59" t="s">
        <v>255</v>
      </c>
      <c r="F259" s="59" t="s">
        <v>6712</v>
      </c>
      <c r="G259" s="508"/>
    </row>
    <row r="260" spans="1:9" ht="30">
      <c r="A260" s="98"/>
      <c r="B260" s="399"/>
      <c r="C260" s="25" t="s">
        <v>3825</v>
      </c>
      <c r="D260" s="622">
        <v>2</v>
      </c>
      <c r="E260" s="28" t="s">
        <v>255</v>
      </c>
      <c r="F260" s="26"/>
      <c r="G260" s="508"/>
    </row>
    <row r="261" spans="1:9" ht="30">
      <c r="A261" s="98"/>
      <c r="B261" s="399"/>
      <c r="C261" s="25" t="s">
        <v>2925</v>
      </c>
      <c r="D261" s="622">
        <v>2</v>
      </c>
      <c r="E261" s="28" t="s">
        <v>255</v>
      </c>
      <c r="F261" s="26"/>
      <c r="G261" s="508"/>
    </row>
    <row r="262" spans="1:9">
      <c r="A262" s="98"/>
      <c r="B262" s="399"/>
      <c r="C262" s="25" t="s">
        <v>547</v>
      </c>
      <c r="D262" s="622">
        <v>2</v>
      </c>
      <c r="E262" s="28" t="s">
        <v>255</v>
      </c>
      <c r="F262" s="26"/>
      <c r="G262" s="508"/>
    </row>
    <row r="263" spans="1:9">
      <c r="A263" s="98"/>
      <c r="B263" s="399"/>
      <c r="C263" s="21" t="s">
        <v>6713</v>
      </c>
      <c r="D263" s="622">
        <v>2</v>
      </c>
      <c r="E263" s="28"/>
      <c r="F263" s="26"/>
      <c r="G263" s="508"/>
    </row>
    <row r="264" spans="1:9" ht="105">
      <c r="A264" s="60" t="s">
        <v>3250</v>
      </c>
      <c r="B264" s="50" t="s">
        <v>1722</v>
      </c>
      <c r="C264" s="50" t="s">
        <v>3826</v>
      </c>
      <c r="D264" s="622">
        <v>2</v>
      </c>
      <c r="E264" s="28" t="s">
        <v>255</v>
      </c>
      <c r="F264" s="50" t="s">
        <v>6220</v>
      </c>
      <c r="G264" s="508"/>
    </row>
    <row r="265" spans="1:9" ht="105">
      <c r="A265" s="98"/>
      <c r="B265" s="399"/>
      <c r="C265" s="25" t="s">
        <v>3827</v>
      </c>
      <c r="D265" s="622">
        <v>2</v>
      </c>
      <c r="E265" s="28" t="s">
        <v>255</v>
      </c>
      <c r="F265" s="50" t="s">
        <v>6220</v>
      </c>
      <c r="G265" s="508"/>
    </row>
    <row r="266" spans="1:9" ht="105">
      <c r="A266" s="98"/>
      <c r="B266" s="399"/>
      <c r="C266" s="245" t="s">
        <v>2929</v>
      </c>
      <c r="D266" s="622">
        <v>2</v>
      </c>
      <c r="E266" s="59" t="s">
        <v>255</v>
      </c>
      <c r="F266" s="50" t="s">
        <v>6220</v>
      </c>
      <c r="G266" s="508"/>
    </row>
    <row r="267" spans="1:9" ht="105">
      <c r="A267" s="98"/>
      <c r="B267" s="399"/>
      <c r="C267" s="50" t="s">
        <v>3828</v>
      </c>
      <c r="D267" s="622">
        <v>2</v>
      </c>
      <c r="E267" s="28" t="s">
        <v>255</v>
      </c>
      <c r="F267" s="50" t="s">
        <v>6220</v>
      </c>
      <c r="G267" s="508"/>
    </row>
    <row r="268" spans="1:9" ht="105">
      <c r="A268" s="98"/>
      <c r="B268" s="399"/>
      <c r="C268" s="50" t="s">
        <v>3829</v>
      </c>
      <c r="D268" s="622">
        <v>2</v>
      </c>
      <c r="E268" s="28" t="s">
        <v>255</v>
      </c>
      <c r="F268" s="50" t="s">
        <v>6220</v>
      </c>
      <c r="G268" s="508"/>
    </row>
    <row r="269" spans="1:9" ht="105" hidden="1">
      <c r="A269" s="483" t="s">
        <v>3251</v>
      </c>
      <c r="B269" s="50" t="s">
        <v>3252</v>
      </c>
      <c r="C269" s="50" t="s">
        <v>6221</v>
      </c>
      <c r="D269" s="538"/>
      <c r="E269" s="26"/>
      <c r="F269" s="50" t="s">
        <v>6222</v>
      </c>
      <c r="G269" s="482"/>
      <c r="H269" s="99"/>
      <c r="I269" s="99"/>
    </row>
    <row r="270" spans="1:9" ht="21">
      <c r="A270" s="98"/>
      <c r="B270" s="1072" t="s">
        <v>620</v>
      </c>
      <c r="C270" s="1074"/>
      <c r="D270" s="1074"/>
      <c r="E270" s="1074"/>
      <c r="F270" s="1074"/>
      <c r="G270" s="1076"/>
      <c r="H270" s="29">
        <f>H271+H278+H292+H302+H315+H326+H337+H341+H346+H322+H331+H334</f>
        <v>106</v>
      </c>
      <c r="I270" s="29">
        <f>I322+I331+I334+I271+I278+I292+I302+I315+I326+I337+I341+I346</f>
        <v>106</v>
      </c>
    </row>
    <row r="271" spans="1:9" ht="18.75">
      <c r="A271" s="135" t="s">
        <v>1725</v>
      </c>
      <c r="B271" s="989" t="s">
        <v>106</v>
      </c>
      <c r="C271" s="997"/>
      <c r="D271" s="997"/>
      <c r="E271" s="997"/>
      <c r="F271" s="997"/>
      <c r="G271" s="998"/>
      <c r="H271" s="29">
        <f>SUM(D272:D277)</f>
        <v>12</v>
      </c>
      <c r="I271" s="29">
        <f>COUNT(D272:D277)*2</f>
        <v>12</v>
      </c>
    </row>
    <row r="272" spans="1:9" ht="47.25">
      <c r="A272" s="18" t="s">
        <v>1726</v>
      </c>
      <c r="B272" s="160" t="s">
        <v>622</v>
      </c>
      <c r="C272" s="23" t="s">
        <v>623</v>
      </c>
      <c r="D272" s="618">
        <v>2</v>
      </c>
      <c r="E272" s="28" t="s">
        <v>540</v>
      </c>
      <c r="F272" s="26"/>
      <c r="G272" s="53"/>
    </row>
    <row r="273" spans="1:9" ht="60">
      <c r="A273" s="18"/>
      <c r="B273" s="160"/>
      <c r="C273" s="25" t="s">
        <v>624</v>
      </c>
      <c r="D273" s="618">
        <v>2</v>
      </c>
      <c r="E273" s="28" t="s">
        <v>540</v>
      </c>
      <c r="F273" s="26"/>
      <c r="G273" s="53"/>
    </row>
    <row r="274" spans="1:9" ht="75">
      <c r="A274" s="18"/>
      <c r="B274" s="160"/>
      <c r="C274" s="30" t="s">
        <v>2963</v>
      </c>
      <c r="D274" s="618">
        <v>2</v>
      </c>
      <c r="E274" s="22" t="s">
        <v>377</v>
      </c>
      <c r="F274" s="26"/>
      <c r="G274" s="53"/>
    </row>
    <row r="275" spans="1:9" ht="63">
      <c r="A275" s="18" t="s">
        <v>1729</v>
      </c>
      <c r="B275" s="114" t="s">
        <v>627</v>
      </c>
      <c r="C275" s="23" t="s">
        <v>628</v>
      </c>
      <c r="D275" s="618">
        <v>2</v>
      </c>
      <c r="E275" s="28" t="s">
        <v>629</v>
      </c>
      <c r="F275" s="26"/>
      <c r="G275" s="53"/>
    </row>
    <row r="276" spans="1:9" ht="75">
      <c r="A276" s="18"/>
      <c r="B276" s="114"/>
      <c r="C276" s="50" t="s">
        <v>2965</v>
      </c>
      <c r="D276" s="618">
        <v>2</v>
      </c>
      <c r="E276" s="28" t="s">
        <v>629</v>
      </c>
      <c r="F276" s="26"/>
      <c r="G276" s="53"/>
    </row>
    <row r="277" spans="1:9" ht="60">
      <c r="A277" s="18" t="s">
        <v>1731</v>
      </c>
      <c r="B277" s="114" t="s">
        <v>631</v>
      </c>
      <c r="C277" s="50" t="s">
        <v>3855</v>
      </c>
      <c r="D277" s="618">
        <v>2</v>
      </c>
      <c r="E277" s="28" t="s">
        <v>379</v>
      </c>
      <c r="F277" s="26" t="s">
        <v>3856</v>
      </c>
      <c r="G277" s="53"/>
    </row>
    <row r="278" spans="1:9" ht="18.75">
      <c r="A278" s="135" t="s">
        <v>1734</v>
      </c>
      <c r="B278" s="989" t="s">
        <v>104</v>
      </c>
      <c r="C278" s="997"/>
      <c r="D278" s="997"/>
      <c r="E278" s="997"/>
      <c r="F278" s="997"/>
      <c r="G278" s="998"/>
      <c r="H278" s="29">
        <f>SUM(D279:D291)</f>
        <v>22</v>
      </c>
      <c r="I278" s="29">
        <f>COUNT(D279:D291)*2</f>
        <v>22</v>
      </c>
    </row>
    <row r="279" spans="1:9" ht="47.25">
      <c r="A279" s="18" t="s">
        <v>633</v>
      </c>
      <c r="B279" s="114" t="s">
        <v>634</v>
      </c>
      <c r="C279" s="50" t="s">
        <v>3857</v>
      </c>
      <c r="D279" s="622">
        <v>2</v>
      </c>
      <c r="E279" s="28" t="s">
        <v>540</v>
      </c>
      <c r="F279" s="25" t="s">
        <v>6724</v>
      </c>
      <c r="G279" s="53"/>
    </row>
    <row r="280" spans="1:9" ht="47.25" hidden="1">
      <c r="A280" s="27" t="s">
        <v>637</v>
      </c>
      <c r="B280" s="160" t="s">
        <v>638</v>
      </c>
      <c r="C280" s="26"/>
      <c r="D280" s="537"/>
      <c r="E280" s="28"/>
      <c r="F280" s="26"/>
      <c r="G280" s="26"/>
      <c r="H280" s="99"/>
      <c r="I280" s="99"/>
    </row>
    <row r="281" spans="1:9" ht="15.75" hidden="1">
      <c r="A281" s="27"/>
      <c r="B281" s="160"/>
      <c r="D281" s="537"/>
      <c r="E281" s="28"/>
      <c r="F281" s="26"/>
      <c r="G281" s="26"/>
      <c r="H281" s="99"/>
      <c r="I281" s="99"/>
    </row>
    <row r="282" spans="1:9" ht="60">
      <c r="A282" s="18" t="s">
        <v>1736</v>
      </c>
      <c r="B282" s="114" t="s">
        <v>640</v>
      </c>
      <c r="C282" s="50" t="s">
        <v>3858</v>
      </c>
      <c r="D282" s="622">
        <v>2</v>
      </c>
      <c r="E282" s="22" t="s">
        <v>377</v>
      </c>
      <c r="G282" s="53"/>
    </row>
    <row r="283" spans="1:9" ht="47.25">
      <c r="A283" s="18" t="s">
        <v>1740</v>
      </c>
      <c r="B283" s="114" t="s">
        <v>644</v>
      </c>
      <c r="C283" s="23" t="s">
        <v>645</v>
      </c>
      <c r="D283" s="622">
        <v>2</v>
      </c>
      <c r="E283" s="28" t="s">
        <v>377</v>
      </c>
      <c r="F283" s="50" t="s">
        <v>3859</v>
      </c>
      <c r="G283" s="53"/>
    </row>
    <row r="284" spans="1:9" ht="15.75">
      <c r="A284" s="18"/>
      <c r="B284" s="114"/>
      <c r="C284" s="22" t="s">
        <v>646</v>
      </c>
      <c r="D284" s="622">
        <v>2</v>
      </c>
      <c r="E284" s="22" t="s">
        <v>377</v>
      </c>
      <c r="F284" s="50"/>
      <c r="G284" s="53"/>
    </row>
    <row r="285" spans="1:9" ht="60">
      <c r="A285" s="18"/>
      <c r="B285" s="114"/>
      <c r="C285" s="241" t="s">
        <v>647</v>
      </c>
      <c r="D285" s="622">
        <v>2</v>
      </c>
      <c r="E285" s="22" t="s">
        <v>648</v>
      </c>
      <c r="F285" s="50"/>
      <c r="G285" s="53"/>
    </row>
    <row r="286" spans="1:9" ht="60">
      <c r="A286" s="18" t="s">
        <v>1743</v>
      </c>
      <c r="B286" s="160" t="s">
        <v>650</v>
      </c>
      <c r="C286" s="30" t="s">
        <v>3860</v>
      </c>
      <c r="D286" s="622">
        <v>2</v>
      </c>
      <c r="E286" s="37" t="s">
        <v>540</v>
      </c>
      <c r="F286" s="26"/>
      <c r="G286" s="53"/>
    </row>
    <row r="287" spans="1:9" ht="45">
      <c r="A287" s="18"/>
      <c r="B287" s="160"/>
      <c r="C287" s="30" t="s">
        <v>3861</v>
      </c>
      <c r="D287" s="622">
        <v>2</v>
      </c>
      <c r="E287" s="28" t="s">
        <v>653</v>
      </c>
      <c r="F287" s="26"/>
      <c r="G287" s="53"/>
    </row>
    <row r="288" spans="1:9" ht="45">
      <c r="A288" s="18" t="s">
        <v>1748</v>
      </c>
      <c r="B288" s="30" t="s">
        <v>657</v>
      </c>
      <c r="C288" s="23" t="s">
        <v>1749</v>
      </c>
      <c r="D288" s="622">
        <v>2</v>
      </c>
      <c r="E288" s="28" t="s">
        <v>540</v>
      </c>
      <c r="F288" s="26"/>
      <c r="G288" s="53"/>
    </row>
    <row r="289" spans="1:9" ht="30">
      <c r="A289" s="18"/>
      <c r="B289" s="30"/>
      <c r="C289" s="23" t="s">
        <v>3862</v>
      </c>
      <c r="D289" s="622">
        <v>2</v>
      </c>
      <c r="E289" s="28" t="s">
        <v>660</v>
      </c>
      <c r="F289" s="26"/>
      <c r="G289" s="53"/>
    </row>
    <row r="290" spans="1:9" ht="63">
      <c r="A290" s="18" t="s">
        <v>1751</v>
      </c>
      <c r="B290" s="114" t="s">
        <v>663</v>
      </c>
      <c r="C290" s="25" t="s">
        <v>664</v>
      </c>
      <c r="D290" s="622">
        <v>2</v>
      </c>
      <c r="E290" s="28" t="s">
        <v>377</v>
      </c>
      <c r="F290" s="23" t="s">
        <v>665</v>
      </c>
      <c r="G290" s="53"/>
    </row>
    <row r="291" spans="1:9" ht="47.25">
      <c r="A291" s="18" t="s">
        <v>1753</v>
      </c>
      <c r="B291" s="114" t="s">
        <v>667</v>
      </c>
      <c r="C291" s="30" t="s">
        <v>3863</v>
      </c>
      <c r="D291" s="622">
        <v>2</v>
      </c>
      <c r="E291" s="28" t="s">
        <v>660</v>
      </c>
      <c r="F291" s="26"/>
      <c r="G291" s="53"/>
    </row>
    <row r="292" spans="1:9" ht="18.75">
      <c r="A292" s="135" t="s">
        <v>1754</v>
      </c>
      <c r="B292" s="989" t="s">
        <v>102</v>
      </c>
      <c r="C292" s="997"/>
      <c r="D292" s="997"/>
      <c r="E292" s="997"/>
      <c r="F292" s="997"/>
      <c r="G292" s="998"/>
      <c r="H292" s="29">
        <f>SUM(D293:D301)</f>
        <v>18</v>
      </c>
      <c r="I292" s="29">
        <f>COUNT(D293:D301)*2</f>
        <v>18</v>
      </c>
    </row>
    <row r="293" spans="1:9" ht="47.25">
      <c r="A293" s="18" t="s">
        <v>1755</v>
      </c>
      <c r="B293" s="114" t="s">
        <v>670</v>
      </c>
      <c r="C293" s="219" t="s">
        <v>3271</v>
      </c>
      <c r="D293" s="618">
        <v>2</v>
      </c>
      <c r="E293" s="28" t="s">
        <v>341</v>
      </c>
      <c r="F293" s="26"/>
      <c r="G293" s="53"/>
    </row>
    <row r="294" spans="1:9" ht="30">
      <c r="A294" s="18"/>
      <c r="B294" s="114"/>
      <c r="C294" s="667" t="s">
        <v>6725</v>
      </c>
      <c r="D294" s="618">
        <v>2</v>
      </c>
      <c r="E294" s="28" t="s">
        <v>341</v>
      </c>
      <c r="F294" s="26" t="s">
        <v>3864</v>
      </c>
      <c r="G294" s="53"/>
    </row>
    <row r="295" spans="1:9" ht="47.25">
      <c r="A295" s="18" t="s">
        <v>1758</v>
      </c>
      <c r="B295" s="114" t="s">
        <v>675</v>
      </c>
      <c r="C295" s="50" t="s">
        <v>3865</v>
      </c>
      <c r="D295" s="618">
        <v>2</v>
      </c>
      <c r="E295" s="28" t="s">
        <v>341</v>
      </c>
      <c r="F295" s="26"/>
      <c r="G295" s="53"/>
    </row>
    <row r="296" spans="1:9" ht="30">
      <c r="A296" s="18"/>
      <c r="B296" s="114"/>
      <c r="C296" s="123" t="s">
        <v>3866</v>
      </c>
      <c r="D296" s="618">
        <v>2</v>
      </c>
      <c r="E296" s="28" t="s">
        <v>660</v>
      </c>
      <c r="F296" s="26"/>
      <c r="G296" s="53"/>
    </row>
    <row r="297" spans="1:9" ht="45">
      <c r="A297" s="18"/>
      <c r="B297" s="114"/>
      <c r="C297" s="50" t="s">
        <v>3867</v>
      </c>
      <c r="D297" s="618">
        <v>2</v>
      </c>
      <c r="E297" s="22" t="s">
        <v>540</v>
      </c>
      <c r="F297" s="26"/>
      <c r="G297" s="53"/>
    </row>
    <row r="298" spans="1:9" ht="47.25">
      <c r="A298" s="18" t="s">
        <v>677</v>
      </c>
      <c r="B298" s="114" t="s">
        <v>678</v>
      </c>
      <c r="C298" s="50" t="s">
        <v>3868</v>
      </c>
      <c r="D298" s="618">
        <v>2</v>
      </c>
      <c r="E298" s="22" t="s">
        <v>540</v>
      </c>
      <c r="F298" s="50" t="s">
        <v>6726</v>
      </c>
      <c r="G298" s="53"/>
    </row>
    <row r="299" spans="1:9" ht="30">
      <c r="A299" s="18"/>
      <c r="B299" s="114"/>
      <c r="C299" s="23" t="s">
        <v>3870</v>
      </c>
      <c r="D299" s="618">
        <v>2</v>
      </c>
      <c r="E299" s="22" t="s">
        <v>540</v>
      </c>
      <c r="F299" s="26"/>
      <c r="G299" s="53"/>
    </row>
    <row r="300" spans="1:9" ht="47.25">
      <c r="A300" s="18" t="s">
        <v>1762</v>
      </c>
      <c r="B300" s="114" t="s">
        <v>684</v>
      </c>
      <c r="C300" s="114" t="s">
        <v>3871</v>
      </c>
      <c r="D300" s="618">
        <v>2</v>
      </c>
      <c r="E300" s="28" t="s">
        <v>341</v>
      </c>
      <c r="F300" s="26"/>
      <c r="G300" s="53"/>
    </row>
    <row r="301" spans="1:9" ht="45">
      <c r="A301" s="18" t="s">
        <v>688</v>
      </c>
      <c r="B301" s="161" t="s">
        <v>689</v>
      </c>
      <c r="C301" s="23" t="s">
        <v>690</v>
      </c>
      <c r="D301" s="618">
        <v>2</v>
      </c>
      <c r="E301" s="28" t="s">
        <v>420</v>
      </c>
      <c r="F301" s="26"/>
      <c r="G301" s="53"/>
    </row>
    <row r="302" spans="1:9" ht="18.75">
      <c r="A302" s="135" t="s">
        <v>1766</v>
      </c>
      <c r="B302" s="916" t="s">
        <v>100</v>
      </c>
      <c r="C302" s="923"/>
      <c r="D302" s="923"/>
      <c r="E302" s="923"/>
      <c r="F302" s="923"/>
      <c r="G302" s="924"/>
      <c r="H302" s="29">
        <f>SUM(D303:D314)</f>
        <v>22</v>
      </c>
      <c r="I302" s="29">
        <f>COUNT(D303:D314)*2</f>
        <v>22</v>
      </c>
    </row>
    <row r="303" spans="1:9" ht="45">
      <c r="A303" s="18" t="s">
        <v>691</v>
      </c>
      <c r="B303" s="51" t="s">
        <v>692</v>
      </c>
      <c r="C303" s="50" t="s">
        <v>693</v>
      </c>
      <c r="D303" s="618">
        <v>2</v>
      </c>
      <c r="E303" s="28" t="s">
        <v>341</v>
      </c>
      <c r="F303" s="26"/>
      <c r="G303" s="53"/>
    </row>
    <row r="304" spans="1:9" ht="30">
      <c r="A304" s="18"/>
      <c r="B304" s="51"/>
      <c r="C304" s="50" t="s">
        <v>694</v>
      </c>
      <c r="D304" s="618">
        <v>2</v>
      </c>
      <c r="E304" s="28" t="s">
        <v>341</v>
      </c>
      <c r="F304" s="26"/>
      <c r="G304" s="53"/>
    </row>
    <row r="305" spans="1:9" ht="45">
      <c r="A305" s="18" t="s">
        <v>1770</v>
      </c>
      <c r="B305" s="19" t="s">
        <v>696</v>
      </c>
      <c r="C305" s="50" t="s">
        <v>697</v>
      </c>
      <c r="D305" s="618">
        <v>2</v>
      </c>
      <c r="E305" s="28" t="s">
        <v>341</v>
      </c>
      <c r="F305" s="50" t="s">
        <v>698</v>
      </c>
      <c r="G305" s="53"/>
    </row>
    <row r="306" spans="1:9" ht="30">
      <c r="A306" s="18"/>
      <c r="B306" s="19"/>
      <c r="C306" s="23" t="s">
        <v>699</v>
      </c>
      <c r="D306" s="618">
        <v>2</v>
      </c>
      <c r="E306" s="28" t="s">
        <v>341</v>
      </c>
      <c r="F306" s="23"/>
      <c r="G306" s="53"/>
    </row>
    <row r="307" spans="1:9" ht="45">
      <c r="A307" s="18"/>
      <c r="B307" s="19"/>
      <c r="C307" s="30" t="s">
        <v>700</v>
      </c>
      <c r="D307" s="618">
        <v>2</v>
      </c>
      <c r="E307" s="28" t="s">
        <v>341</v>
      </c>
      <c r="F307" s="23"/>
      <c r="G307" s="53"/>
    </row>
    <row r="308" spans="1:9" ht="45">
      <c r="A308" s="18" t="s">
        <v>1773</v>
      </c>
      <c r="B308" s="19" t="s">
        <v>702</v>
      </c>
      <c r="C308" s="86" t="s">
        <v>703</v>
      </c>
      <c r="D308" s="618">
        <v>2</v>
      </c>
      <c r="E308" s="28" t="s">
        <v>341</v>
      </c>
      <c r="F308" s="26"/>
      <c r="G308" s="53"/>
    </row>
    <row r="309" spans="1:9" ht="30">
      <c r="A309" s="18"/>
      <c r="B309" s="19"/>
      <c r="C309" s="50" t="s">
        <v>704</v>
      </c>
      <c r="D309" s="618">
        <v>2</v>
      </c>
      <c r="E309" s="28" t="s">
        <v>341</v>
      </c>
      <c r="F309" s="26"/>
      <c r="G309" s="53"/>
    </row>
    <row r="310" spans="1:9" ht="30">
      <c r="A310" s="18"/>
      <c r="B310" s="19"/>
      <c r="C310" s="50" t="s">
        <v>3284</v>
      </c>
      <c r="D310" s="618">
        <v>2</v>
      </c>
      <c r="E310" s="28" t="s">
        <v>341</v>
      </c>
      <c r="F310" s="26"/>
      <c r="G310" s="53"/>
    </row>
    <row r="311" spans="1:9" ht="30">
      <c r="A311" s="18"/>
      <c r="B311" s="19"/>
      <c r="C311" s="50" t="s">
        <v>706</v>
      </c>
      <c r="D311" s="618">
        <v>2</v>
      </c>
      <c r="E311" s="28" t="s">
        <v>341</v>
      </c>
      <c r="F311" s="26"/>
      <c r="G311" s="53"/>
    </row>
    <row r="312" spans="1:9" ht="31.5" hidden="1">
      <c r="A312" s="27" t="s">
        <v>707</v>
      </c>
      <c r="B312" s="19" t="s">
        <v>708</v>
      </c>
      <c r="C312" s="26"/>
      <c r="D312" s="537"/>
      <c r="E312" s="28" t="s">
        <v>341</v>
      </c>
      <c r="F312" s="26"/>
      <c r="G312" s="26"/>
      <c r="H312" s="99"/>
      <c r="I312" s="99"/>
    </row>
    <row r="313" spans="1:9" ht="47.25">
      <c r="A313" s="18" t="s">
        <v>1778</v>
      </c>
      <c r="B313" s="19" t="s">
        <v>710</v>
      </c>
      <c r="C313" s="50" t="s">
        <v>3872</v>
      </c>
      <c r="D313" s="618">
        <v>2</v>
      </c>
      <c r="E313" s="28" t="s">
        <v>341</v>
      </c>
      <c r="F313" s="26"/>
      <c r="G313" s="53"/>
    </row>
    <row r="314" spans="1:9" ht="47.25">
      <c r="A314" s="18" t="s">
        <v>712</v>
      </c>
      <c r="B314" s="19" t="s">
        <v>713</v>
      </c>
      <c r="C314" s="25" t="s">
        <v>3873</v>
      </c>
      <c r="D314" s="618">
        <v>2</v>
      </c>
      <c r="E314" s="28" t="s">
        <v>341</v>
      </c>
      <c r="F314" s="26"/>
      <c r="G314" s="53"/>
    </row>
    <row r="315" spans="1:9" ht="18.75">
      <c r="A315" s="135" t="s">
        <v>1782</v>
      </c>
      <c r="B315" s="916" t="s">
        <v>98</v>
      </c>
      <c r="C315" s="923"/>
      <c r="D315" s="923"/>
      <c r="E315" s="923"/>
      <c r="F315" s="923"/>
      <c r="G315" s="924"/>
      <c r="H315" s="29">
        <f>SUM(D316:D321)</f>
        <v>12</v>
      </c>
      <c r="I315" s="29">
        <f>COUNT(D316:D321)*2</f>
        <v>12</v>
      </c>
    </row>
    <row r="316" spans="1:9" ht="63">
      <c r="A316" s="18" t="s">
        <v>1783</v>
      </c>
      <c r="B316" s="19" t="s">
        <v>716</v>
      </c>
      <c r="C316" s="23" t="s">
        <v>717</v>
      </c>
      <c r="D316" s="618">
        <v>2</v>
      </c>
      <c r="E316" s="28" t="s">
        <v>379</v>
      </c>
      <c r="F316" s="26"/>
      <c r="G316" s="53"/>
    </row>
    <row r="317" spans="1:9" ht="30">
      <c r="A317" s="18"/>
      <c r="B317" s="19"/>
      <c r="C317" s="50" t="s">
        <v>3290</v>
      </c>
      <c r="D317" s="618">
        <v>2</v>
      </c>
      <c r="E317" s="28" t="s">
        <v>379</v>
      </c>
      <c r="F317" s="26"/>
      <c r="G317" s="53"/>
    </row>
    <row r="318" spans="1:9" ht="47.25">
      <c r="A318" s="18" t="s">
        <v>1786</v>
      </c>
      <c r="B318" s="19" t="s">
        <v>719</v>
      </c>
      <c r="C318" s="50" t="s">
        <v>3291</v>
      </c>
      <c r="D318" s="618">
        <v>2</v>
      </c>
      <c r="E318" s="28" t="s">
        <v>379</v>
      </c>
      <c r="F318" s="26"/>
      <c r="G318" s="53"/>
    </row>
    <row r="319" spans="1:9" ht="30">
      <c r="A319" s="18"/>
      <c r="B319" s="19"/>
      <c r="C319" s="23" t="s">
        <v>6727</v>
      </c>
      <c r="D319" s="618">
        <v>2</v>
      </c>
      <c r="E319" s="28" t="s">
        <v>379</v>
      </c>
      <c r="F319" s="26"/>
      <c r="G319" s="53"/>
    </row>
    <row r="320" spans="1:9" ht="30">
      <c r="A320" s="18"/>
      <c r="B320" s="19"/>
      <c r="C320" s="23" t="s">
        <v>722</v>
      </c>
      <c r="D320" s="618">
        <v>2</v>
      </c>
      <c r="E320" s="28" t="s">
        <v>379</v>
      </c>
      <c r="F320" s="26"/>
      <c r="G320" s="53"/>
    </row>
    <row r="321" spans="1:9" ht="60">
      <c r="A321" s="18" t="s">
        <v>2483</v>
      </c>
      <c r="B321" s="55" t="s">
        <v>724</v>
      </c>
      <c r="C321" s="23" t="s">
        <v>3295</v>
      </c>
      <c r="D321" s="618">
        <v>2</v>
      </c>
      <c r="E321" s="28" t="s">
        <v>341</v>
      </c>
      <c r="F321" s="26"/>
      <c r="G321" s="53"/>
    </row>
    <row r="322" spans="1:9" ht="40.15" hidden="1" customHeight="1">
      <c r="A322" s="162" t="s">
        <v>97</v>
      </c>
      <c r="B322" s="989" t="s">
        <v>96</v>
      </c>
      <c r="C322" s="997"/>
      <c r="D322" s="997"/>
      <c r="E322" s="997"/>
      <c r="F322" s="997"/>
      <c r="G322" s="998"/>
      <c r="H322" s="99">
        <f>SUM(D323:D325)</f>
        <v>0</v>
      </c>
      <c r="I322" s="99">
        <f>COUNT(D323:D325)*2</f>
        <v>0</v>
      </c>
    </row>
    <row r="323" spans="1:9" ht="47.25" hidden="1">
      <c r="A323" s="68" t="s">
        <v>726</v>
      </c>
      <c r="B323" s="114" t="s">
        <v>727</v>
      </c>
      <c r="C323" s="26"/>
      <c r="D323" s="537"/>
      <c r="E323" s="28"/>
      <c r="F323" s="26"/>
      <c r="G323" s="26"/>
      <c r="H323" s="99"/>
      <c r="I323" s="99"/>
    </row>
    <row r="324" spans="1:9" ht="47.25" hidden="1">
      <c r="A324" s="68" t="s">
        <v>728</v>
      </c>
      <c r="B324" s="114" t="s">
        <v>729</v>
      </c>
      <c r="C324" s="26"/>
      <c r="D324" s="537"/>
      <c r="E324" s="28"/>
      <c r="F324" s="26"/>
      <c r="G324" s="26"/>
      <c r="H324" s="99"/>
      <c r="I324" s="99"/>
    </row>
    <row r="325" spans="1:9" ht="75" hidden="1">
      <c r="A325" s="68" t="s">
        <v>730</v>
      </c>
      <c r="B325" s="23" t="s">
        <v>731</v>
      </c>
      <c r="D325" s="537"/>
      <c r="E325" s="28"/>
      <c r="F325" s="26"/>
      <c r="G325" s="26"/>
      <c r="H325" s="99"/>
      <c r="I325" s="99"/>
    </row>
    <row r="326" spans="1:9" ht="18.75">
      <c r="A326" s="135" t="s">
        <v>1789</v>
      </c>
      <c r="B326" s="989" t="s">
        <v>94</v>
      </c>
      <c r="C326" s="997"/>
      <c r="D326" s="997"/>
      <c r="E326" s="997"/>
      <c r="F326" s="997"/>
      <c r="G326" s="998"/>
      <c r="H326" s="29">
        <f>SUM(D327:D330)</f>
        <v>8</v>
      </c>
      <c r="I326" s="29">
        <f>COUNT(D327:D330)*2</f>
        <v>8</v>
      </c>
    </row>
    <row r="327" spans="1:9" ht="45">
      <c r="A327" s="18" t="s">
        <v>1790</v>
      </c>
      <c r="B327" s="114" t="s">
        <v>733</v>
      </c>
      <c r="C327" s="50" t="s">
        <v>3297</v>
      </c>
      <c r="D327" s="624">
        <v>2</v>
      </c>
      <c r="E327" s="28" t="s">
        <v>377</v>
      </c>
      <c r="F327" s="30" t="s">
        <v>3298</v>
      </c>
      <c r="G327" s="53"/>
    </row>
    <row r="328" spans="1:9" ht="30">
      <c r="A328" s="18"/>
      <c r="B328" s="114"/>
      <c r="C328" s="30" t="s">
        <v>3299</v>
      </c>
      <c r="D328" s="624">
        <v>2</v>
      </c>
      <c r="E328" s="28" t="s">
        <v>377</v>
      </c>
      <c r="F328" s="26"/>
      <c r="G328" s="53"/>
    </row>
    <row r="329" spans="1:9" ht="47.25">
      <c r="A329" s="18" t="s">
        <v>1793</v>
      </c>
      <c r="B329" s="114" t="s">
        <v>736</v>
      </c>
      <c r="C329" s="30" t="s">
        <v>3301</v>
      </c>
      <c r="D329" s="624">
        <v>2</v>
      </c>
      <c r="E329" s="28" t="s">
        <v>377</v>
      </c>
      <c r="F329" s="26"/>
      <c r="G329" s="53"/>
    </row>
    <row r="330" spans="1:9" ht="60">
      <c r="A330" s="18" t="s">
        <v>738</v>
      </c>
      <c r="B330" s="23" t="s">
        <v>739</v>
      </c>
      <c r="C330" s="50" t="s">
        <v>740</v>
      </c>
      <c r="D330" s="624">
        <v>2</v>
      </c>
      <c r="E330" s="28" t="s">
        <v>540</v>
      </c>
      <c r="F330" s="26"/>
      <c r="G330" s="53"/>
    </row>
    <row r="331" spans="1:9" ht="40.15" hidden="1" customHeight="1">
      <c r="A331" s="162" t="s">
        <v>93</v>
      </c>
      <c r="B331" s="989" t="s">
        <v>92</v>
      </c>
      <c r="C331" s="997"/>
      <c r="D331" s="997"/>
      <c r="E331" s="997"/>
      <c r="F331" s="997"/>
      <c r="G331" s="998"/>
      <c r="H331" s="99">
        <f>SUM(D332:D333)</f>
        <v>0</v>
      </c>
      <c r="I331" s="99">
        <f>COUNT(D332:D333)*2</f>
        <v>0</v>
      </c>
    </row>
    <row r="332" spans="1:9" ht="63" hidden="1">
      <c r="A332" s="27" t="s">
        <v>741</v>
      </c>
      <c r="B332" s="114" t="s">
        <v>742</v>
      </c>
      <c r="C332" s="26"/>
      <c r="D332" s="537"/>
      <c r="E332" s="28"/>
      <c r="F332" s="26"/>
      <c r="G332" s="26"/>
      <c r="H332" s="99"/>
      <c r="I332" s="99"/>
    </row>
    <row r="333" spans="1:9" ht="63" hidden="1">
      <c r="A333" s="27" t="s">
        <v>743</v>
      </c>
      <c r="B333" s="19" t="s">
        <v>744</v>
      </c>
      <c r="C333" s="26"/>
      <c r="D333" s="537"/>
      <c r="E333" s="28"/>
      <c r="F333" s="26"/>
      <c r="G333" s="26"/>
      <c r="H333" s="99"/>
      <c r="I333" s="99"/>
    </row>
    <row r="334" spans="1:9" ht="40.15" hidden="1" customHeight="1">
      <c r="A334" s="163" t="s">
        <v>91</v>
      </c>
      <c r="B334" s="989" t="s">
        <v>90</v>
      </c>
      <c r="C334" s="997"/>
      <c r="D334" s="997"/>
      <c r="E334" s="997"/>
      <c r="F334" s="997"/>
      <c r="G334" s="998"/>
      <c r="H334" s="99">
        <f>SUM(D335:D336)</f>
        <v>0</v>
      </c>
      <c r="I334" s="99">
        <f>COUNT(D335:D336)*2</f>
        <v>0</v>
      </c>
    </row>
    <row r="335" spans="1:9" ht="47.25" hidden="1">
      <c r="A335" s="27" t="s">
        <v>745</v>
      </c>
      <c r="B335" s="114" t="s">
        <v>746</v>
      </c>
      <c r="C335" s="26"/>
      <c r="D335" s="537"/>
      <c r="E335" s="28"/>
      <c r="F335" s="26"/>
      <c r="G335" s="26"/>
      <c r="H335" s="99"/>
      <c r="I335" s="99"/>
    </row>
    <row r="336" spans="1:9" ht="47.25" hidden="1">
      <c r="A336" s="27" t="s">
        <v>747</v>
      </c>
      <c r="B336" s="114" t="s">
        <v>748</v>
      </c>
      <c r="C336" s="26"/>
      <c r="D336" s="537"/>
      <c r="E336" s="28"/>
      <c r="F336" s="26"/>
      <c r="G336" s="26"/>
      <c r="H336" s="99"/>
      <c r="I336" s="99"/>
    </row>
    <row r="337" spans="1:9" ht="18.75">
      <c r="A337" s="135" t="s">
        <v>1796</v>
      </c>
      <c r="B337" s="989" t="s">
        <v>88</v>
      </c>
      <c r="C337" s="997"/>
      <c r="D337" s="997"/>
      <c r="E337" s="997"/>
      <c r="F337" s="997"/>
      <c r="G337" s="998"/>
      <c r="H337" s="29">
        <f>SUM(D338:D340)</f>
        <v>2</v>
      </c>
      <c r="I337" s="29">
        <f>COUNT(D338:D340)*2</f>
        <v>2</v>
      </c>
    </row>
    <row r="338" spans="1:9" ht="63" hidden="1">
      <c r="A338" s="27" t="s">
        <v>1798</v>
      </c>
      <c r="B338" s="114" t="s">
        <v>750</v>
      </c>
      <c r="C338" s="26"/>
      <c r="D338" s="537"/>
      <c r="E338" s="28"/>
      <c r="F338" s="26"/>
      <c r="G338" s="26"/>
      <c r="H338" s="99"/>
      <c r="I338" s="99"/>
    </row>
    <row r="339" spans="1:9" ht="63" hidden="1">
      <c r="A339" s="27" t="s">
        <v>752</v>
      </c>
      <c r="B339" s="114" t="s">
        <v>753</v>
      </c>
      <c r="C339" s="26"/>
      <c r="D339" s="537"/>
      <c r="E339" s="28"/>
      <c r="F339" s="26"/>
      <c r="G339" s="26"/>
      <c r="H339" s="99"/>
      <c r="I339" s="99"/>
    </row>
    <row r="340" spans="1:9" ht="47.25">
      <c r="A340" s="18" t="s">
        <v>1800</v>
      </c>
      <c r="B340" s="160" t="s">
        <v>755</v>
      </c>
      <c r="C340" s="25" t="s">
        <v>6975</v>
      </c>
      <c r="D340" s="622">
        <v>2</v>
      </c>
      <c r="E340" s="22" t="s">
        <v>540</v>
      </c>
      <c r="F340" s="66" t="s">
        <v>6728</v>
      </c>
      <c r="G340" s="53"/>
    </row>
    <row r="341" spans="1:9" ht="18.75">
      <c r="A341" s="135" t="s">
        <v>1801</v>
      </c>
      <c r="B341" s="989" t="s">
        <v>86</v>
      </c>
      <c r="C341" s="997"/>
      <c r="D341" s="997"/>
      <c r="E341" s="997"/>
      <c r="F341" s="997"/>
      <c r="G341" s="998"/>
      <c r="H341" s="29">
        <f>SUM(D342:D345)</f>
        <v>8</v>
      </c>
      <c r="I341" s="29">
        <f>COUNT(D342:D345)*2</f>
        <v>8</v>
      </c>
    </row>
    <row r="342" spans="1:9" ht="47.25">
      <c r="A342" s="18" t="s">
        <v>1803</v>
      </c>
      <c r="B342" s="114" t="s">
        <v>758</v>
      </c>
      <c r="C342" s="114" t="s">
        <v>2496</v>
      </c>
      <c r="D342" s="618">
        <v>2</v>
      </c>
      <c r="E342" s="28" t="s">
        <v>420</v>
      </c>
      <c r="F342" s="26"/>
      <c r="G342" s="53"/>
    </row>
    <row r="343" spans="1:9" ht="63">
      <c r="A343" s="18" t="s">
        <v>1804</v>
      </c>
      <c r="B343" s="114" t="s">
        <v>761</v>
      </c>
      <c r="C343" s="23" t="s">
        <v>762</v>
      </c>
      <c r="D343" s="618">
        <v>2</v>
      </c>
      <c r="E343" s="28" t="s">
        <v>653</v>
      </c>
      <c r="F343" s="23" t="s">
        <v>763</v>
      </c>
      <c r="G343" s="53"/>
    </row>
    <row r="344" spans="1:9" ht="30">
      <c r="A344" s="18"/>
      <c r="B344" s="114"/>
      <c r="C344" s="23" t="s">
        <v>764</v>
      </c>
      <c r="D344" s="618">
        <v>2</v>
      </c>
      <c r="E344" s="28" t="s">
        <v>420</v>
      </c>
      <c r="F344" s="28"/>
      <c r="G344" s="53"/>
    </row>
    <row r="345" spans="1:9" ht="78.75">
      <c r="A345" s="18" t="s">
        <v>1808</v>
      </c>
      <c r="B345" s="114" t="s">
        <v>766</v>
      </c>
      <c r="C345" s="50" t="s">
        <v>767</v>
      </c>
      <c r="D345" s="618">
        <v>2</v>
      </c>
      <c r="E345" s="28" t="s">
        <v>341</v>
      </c>
      <c r="F345" s="26"/>
      <c r="G345" s="53"/>
    </row>
    <row r="346" spans="1:9" ht="40.15" customHeight="1">
      <c r="A346" s="117" t="s">
        <v>85</v>
      </c>
      <c r="B346" s="989" t="s">
        <v>84</v>
      </c>
      <c r="C346" s="997"/>
      <c r="D346" s="997"/>
      <c r="E346" s="997"/>
      <c r="F346" s="997"/>
      <c r="G346" s="998"/>
      <c r="H346" s="29">
        <f>SUM(D347:D348)</f>
        <v>2</v>
      </c>
      <c r="I346" s="29">
        <f>COUNT(D347:D348)*2</f>
        <v>2</v>
      </c>
    </row>
    <row r="347" spans="1:9" ht="75">
      <c r="A347" s="18" t="s">
        <v>768</v>
      </c>
      <c r="B347" s="236" t="s">
        <v>769</v>
      </c>
      <c r="C347" s="50" t="s">
        <v>770</v>
      </c>
      <c r="D347" s="618">
        <v>2</v>
      </c>
      <c r="E347" s="28" t="s">
        <v>540</v>
      </c>
      <c r="F347" s="30" t="s">
        <v>771</v>
      </c>
      <c r="G347" s="53"/>
    </row>
    <row r="348" spans="1:9" ht="45" hidden="1">
      <c r="A348" s="27" t="s">
        <v>772</v>
      </c>
      <c r="B348" s="236" t="s">
        <v>773</v>
      </c>
      <c r="C348" s="26"/>
      <c r="D348" s="537"/>
      <c r="E348" s="28"/>
      <c r="F348" s="26"/>
      <c r="G348" s="26"/>
      <c r="H348" s="99"/>
      <c r="I348" s="99"/>
    </row>
    <row r="349" spans="1:9" ht="21">
      <c r="A349" s="98"/>
      <c r="B349" s="1072" t="s">
        <v>774</v>
      </c>
      <c r="C349" s="1074"/>
      <c r="D349" s="1074"/>
      <c r="E349" s="1074"/>
      <c r="F349" s="1074"/>
      <c r="G349" s="1076"/>
      <c r="H349" s="29">
        <f>H350+H360+H369+H382+H385+H391+H403+H414+H429+H436+H451+H455+H464+H471+H508+H374</f>
        <v>212</v>
      </c>
      <c r="I349" s="29">
        <f>I350+I360+I369+I382+I385+I391+I403+I414+I429+I436+I451+I455+I464+I471+I508+I374</f>
        <v>212</v>
      </c>
    </row>
    <row r="350" spans="1:9" ht="18.75">
      <c r="A350" s="135" t="s">
        <v>1810</v>
      </c>
      <c r="B350" s="916" t="s">
        <v>82</v>
      </c>
      <c r="C350" s="923"/>
      <c r="D350" s="923"/>
      <c r="E350" s="923"/>
      <c r="F350" s="923"/>
      <c r="G350" s="924"/>
      <c r="H350" s="29">
        <f>SUM(D351:D359)</f>
        <v>16</v>
      </c>
      <c r="I350" s="29">
        <f>COUNT(D351:D359)*2</f>
        <v>16</v>
      </c>
    </row>
    <row r="351" spans="1:9" ht="60">
      <c r="A351" s="18" t="s">
        <v>1811</v>
      </c>
      <c r="B351" s="19" t="s">
        <v>776</v>
      </c>
      <c r="C351" s="23" t="s">
        <v>3874</v>
      </c>
      <c r="D351" s="618">
        <v>2</v>
      </c>
      <c r="E351" s="147" t="s">
        <v>648</v>
      </c>
      <c r="G351" s="53"/>
    </row>
    <row r="352" spans="1:9" ht="45">
      <c r="A352" s="18"/>
      <c r="B352" s="19"/>
      <c r="C352" s="23" t="s">
        <v>3875</v>
      </c>
      <c r="D352" s="618">
        <v>2</v>
      </c>
      <c r="E352" s="147" t="s">
        <v>648</v>
      </c>
      <c r="F352" s="23" t="s">
        <v>2498</v>
      </c>
      <c r="G352" s="53"/>
    </row>
    <row r="353" spans="1:9" ht="47.25" hidden="1">
      <c r="A353" s="27" t="s">
        <v>780</v>
      </c>
      <c r="B353" s="19" t="s">
        <v>781</v>
      </c>
      <c r="C353" s="114"/>
      <c r="D353" s="537"/>
      <c r="E353" s="28"/>
      <c r="F353" s="26"/>
      <c r="G353" s="26"/>
      <c r="H353" s="99"/>
      <c r="I353" s="99"/>
    </row>
    <row r="354" spans="1:9" ht="45">
      <c r="A354" s="18" t="s">
        <v>1814</v>
      </c>
      <c r="B354" s="19" t="s">
        <v>783</v>
      </c>
      <c r="C354" s="30" t="s">
        <v>3876</v>
      </c>
      <c r="D354" s="618">
        <v>2</v>
      </c>
      <c r="E354" s="147" t="s">
        <v>653</v>
      </c>
      <c r="G354" s="53"/>
    </row>
    <row r="355" spans="1:9" ht="45">
      <c r="A355" s="18"/>
      <c r="B355" s="19"/>
      <c r="C355" s="50" t="s">
        <v>3877</v>
      </c>
      <c r="D355" s="618">
        <v>2</v>
      </c>
      <c r="E355" s="147" t="s">
        <v>653</v>
      </c>
      <c r="F355" s="30"/>
      <c r="G355" s="53"/>
    </row>
    <row r="356" spans="1:9" ht="30">
      <c r="A356" s="18"/>
      <c r="B356" s="19"/>
      <c r="C356" s="50" t="s">
        <v>2729</v>
      </c>
      <c r="D356" s="618">
        <v>2</v>
      </c>
      <c r="E356" s="147" t="s">
        <v>1750</v>
      </c>
      <c r="F356" s="30"/>
      <c r="G356" s="53"/>
    </row>
    <row r="357" spans="1:9" ht="30">
      <c r="A357" s="18"/>
      <c r="B357" s="19"/>
      <c r="C357" s="23" t="s">
        <v>787</v>
      </c>
      <c r="D357" s="618">
        <v>2</v>
      </c>
      <c r="E357" s="147" t="s">
        <v>1750</v>
      </c>
      <c r="F357" s="30"/>
      <c r="G357" s="53"/>
    </row>
    <row r="358" spans="1:9" ht="30">
      <c r="A358" s="18"/>
      <c r="B358" s="19"/>
      <c r="C358" s="23" t="s">
        <v>789</v>
      </c>
      <c r="D358" s="618">
        <v>2</v>
      </c>
      <c r="E358" s="37" t="s">
        <v>648</v>
      </c>
      <c r="F358" s="30"/>
      <c r="G358" s="53"/>
    </row>
    <row r="359" spans="1:9" ht="63">
      <c r="A359" s="18" t="s">
        <v>1819</v>
      </c>
      <c r="B359" s="19" t="s">
        <v>795</v>
      </c>
      <c r="C359" s="30" t="s">
        <v>3878</v>
      </c>
      <c r="D359" s="618">
        <v>2</v>
      </c>
      <c r="E359" s="147" t="s">
        <v>379</v>
      </c>
      <c r="F359" s="26"/>
      <c r="G359" s="53"/>
    </row>
    <row r="360" spans="1:9" ht="18.75">
      <c r="A360" s="135" t="s">
        <v>1822</v>
      </c>
      <c r="B360" s="989" t="s">
        <v>80</v>
      </c>
      <c r="C360" s="997"/>
      <c r="D360" s="997"/>
      <c r="E360" s="997"/>
      <c r="F360" s="997"/>
      <c r="G360" s="998"/>
      <c r="H360" s="29">
        <f>SUM(D361:D368)</f>
        <v>16</v>
      </c>
      <c r="I360" s="29">
        <f>COUNT(D361:D368)*2</f>
        <v>16</v>
      </c>
    </row>
    <row r="361" spans="1:9" ht="60">
      <c r="A361" s="18" t="s">
        <v>1823</v>
      </c>
      <c r="B361" s="114" t="s">
        <v>798</v>
      </c>
      <c r="C361" s="30" t="s">
        <v>3879</v>
      </c>
      <c r="D361" s="618">
        <v>2</v>
      </c>
      <c r="E361" s="28" t="s">
        <v>653</v>
      </c>
      <c r="F361" s="26"/>
      <c r="G361" s="53"/>
    </row>
    <row r="362" spans="1:9" ht="30">
      <c r="A362" s="18"/>
      <c r="B362" s="114"/>
      <c r="C362" s="30" t="s">
        <v>3880</v>
      </c>
      <c r="D362" s="618">
        <v>2</v>
      </c>
      <c r="E362" s="28" t="s">
        <v>653</v>
      </c>
      <c r="F362" s="26"/>
      <c r="G362" s="53"/>
    </row>
    <row r="363" spans="1:9" ht="15.75">
      <c r="A363" s="18"/>
      <c r="B363" s="114"/>
      <c r="C363" s="30" t="s">
        <v>3881</v>
      </c>
      <c r="D363" s="618">
        <v>2</v>
      </c>
      <c r="E363" s="28" t="s">
        <v>653</v>
      </c>
      <c r="F363" s="26"/>
      <c r="G363" s="53"/>
    </row>
    <row r="364" spans="1:9" ht="30">
      <c r="A364" s="18"/>
      <c r="B364" s="114"/>
      <c r="C364" s="30" t="s">
        <v>6729</v>
      </c>
      <c r="D364" s="618">
        <v>2</v>
      </c>
      <c r="E364" s="28" t="s">
        <v>653</v>
      </c>
      <c r="F364" s="26"/>
      <c r="G364" s="53"/>
    </row>
    <row r="365" spans="1:9" ht="30">
      <c r="A365" s="18"/>
      <c r="B365" s="114"/>
      <c r="C365" s="30" t="s">
        <v>3882</v>
      </c>
      <c r="D365" s="618">
        <v>2</v>
      </c>
      <c r="E365" s="28" t="s">
        <v>653</v>
      </c>
      <c r="F365" s="26"/>
      <c r="G365" s="53"/>
    </row>
    <row r="366" spans="1:9" ht="30">
      <c r="A366" s="18"/>
      <c r="B366" s="114"/>
      <c r="C366" s="30" t="s">
        <v>6730</v>
      </c>
      <c r="D366" s="618">
        <v>2</v>
      </c>
      <c r="E366" s="28" t="s">
        <v>653</v>
      </c>
      <c r="F366" s="26"/>
      <c r="G366" s="53"/>
    </row>
    <row r="367" spans="1:9" ht="180">
      <c r="A367" s="18"/>
      <c r="B367" s="114"/>
      <c r="C367" s="30" t="s">
        <v>1831</v>
      </c>
      <c r="D367" s="618">
        <v>2</v>
      </c>
      <c r="E367" s="28" t="s">
        <v>653</v>
      </c>
      <c r="F367" s="50" t="s">
        <v>3883</v>
      </c>
      <c r="G367" s="53"/>
    </row>
    <row r="368" spans="1:9" ht="47.25">
      <c r="A368" s="18" t="s">
        <v>1833</v>
      </c>
      <c r="B368" s="114" t="s">
        <v>804</v>
      </c>
      <c r="C368" s="50" t="s">
        <v>3884</v>
      </c>
      <c r="D368" s="618">
        <v>2</v>
      </c>
      <c r="E368" s="297" t="s">
        <v>851</v>
      </c>
      <c r="F368" s="26"/>
      <c r="G368" s="53"/>
    </row>
    <row r="369" spans="1:9" ht="18.75">
      <c r="A369" s="135" t="s">
        <v>1836</v>
      </c>
      <c r="B369" s="989" t="s">
        <v>78</v>
      </c>
      <c r="C369" s="997"/>
      <c r="D369" s="997"/>
      <c r="E369" s="997"/>
      <c r="F369" s="997"/>
      <c r="G369" s="998"/>
      <c r="H369" s="29">
        <f>SUM(D370:D373)</f>
        <v>6</v>
      </c>
      <c r="I369" s="29">
        <f>COUNT(D370:D372)*2</f>
        <v>6</v>
      </c>
    </row>
    <row r="370" spans="1:9" ht="63">
      <c r="A370" s="18" t="s">
        <v>1838</v>
      </c>
      <c r="B370" s="114" t="s">
        <v>807</v>
      </c>
      <c r="C370" s="114" t="s">
        <v>3885</v>
      </c>
      <c r="D370" s="618">
        <v>2</v>
      </c>
      <c r="E370" s="25" t="s">
        <v>540</v>
      </c>
      <c r="F370" s="26"/>
      <c r="G370" s="53"/>
    </row>
    <row r="371" spans="1:9" ht="78.75">
      <c r="A371" s="18" t="s">
        <v>1844</v>
      </c>
      <c r="B371" s="30" t="s">
        <v>812</v>
      </c>
      <c r="C371" s="224" t="s">
        <v>3886</v>
      </c>
      <c r="D371" s="618">
        <v>2</v>
      </c>
      <c r="E371" s="25" t="s">
        <v>653</v>
      </c>
      <c r="F371" s="26"/>
      <c r="G371" s="53"/>
    </row>
    <row r="372" spans="1:9" ht="31.5">
      <c r="A372" s="18" t="s">
        <v>1859</v>
      </c>
      <c r="B372" s="114" t="s">
        <v>823</v>
      </c>
      <c r="C372" s="30" t="s">
        <v>3887</v>
      </c>
      <c r="D372" s="618">
        <v>2</v>
      </c>
      <c r="E372" s="28" t="s">
        <v>653</v>
      </c>
      <c r="F372" s="26"/>
      <c r="G372" s="53"/>
    </row>
    <row r="373" spans="1:9" ht="47.25" hidden="1">
      <c r="A373" s="27" t="s">
        <v>825</v>
      </c>
      <c r="B373" s="114" t="s">
        <v>826</v>
      </c>
      <c r="C373" s="26"/>
      <c r="D373" s="537"/>
      <c r="E373" s="28"/>
      <c r="F373" s="26"/>
      <c r="G373" s="26"/>
      <c r="H373" s="99"/>
      <c r="I373" s="99"/>
    </row>
    <row r="374" spans="1:9" ht="18.75">
      <c r="A374" s="135" t="s">
        <v>1863</v>
      </c>
      <c r="B374" s="916" t="s">
        <v>76</v>
      </c>
      <c r="C374" s="923"/>
      <c r="D374" s="923"/>
      <c r="E374" s="923"/>
      <c r="F374" s="923"/>
      <c r="G374" s="924"/>
      <c r="H374" s="29">
        <f>SUM(D375:D381)</f>
        <v>14</v>
      </c>
      <c r="I374" s="29">
        <f>COUNT(D375:D381)*2</f>
        <v>14</v>
      </c>
    </row>
    <row r="375" spans="1:9" ht="47.25">
      <c r="A375" s="18" t="s">
        <v>1864</v>
      </c>
      <c r="B375" s="19" t="s">
        <v>828</v>
      </c>
      <c r="C375" s="23" t="s">
        <v>829</v>
      </c>
      <c r="D375" s="534">
        <v>2</v>
      </c>
      <c r="E375" s="28" t="s">
        <v>379</v>
      </c>
      <c r="F375" s="23" t="s">
        <v>3888</v>
      </c>
      <c r="G375" s="53"/>
    </row>
    <row r="376" spans="1:9" ht="60">
      <c r="A376" s="18" t="s">
        <v>1866</v>
      </c>
      <c r="B376" s="23" t="s">
        <v>832</v>
      </c>
      <c r="C376" s="19" t="s">
        <v>2515</v>
      </c>
      <c r="D376" s="534">
        <v>2</v>
      </c>
      <c r="E376" s="28" t="s">
        <v>648</v>
      </c>
      <c r="F376" s="23" t="s">
        <v>836</v>
      </c>
      <c r="G376" s="53"/>
    </row>
    <row r="377" spans="1:9" ht="63">
      <c r="A377" s="18" t="s">
        <v>1868</v>
      </c>
      <c r="B377" s="19" t="s">
        <v>838</v>
      </c>
      <c r="C377" s="23" t="s">
        <v>839</v>
      </c>
      <c r="D377" s="534">
        <v>2</v>
      </c>
      <c r="E377" s="28" t="s">
        <v>540</v>
      </c>
      <c r="F377" s="26"/>
      <c r="G377" s="53"/>
    </row>
    <row r="378" spans="1:9" ht="30">
      <c r="A378" s="18"/>
      <c r="B378" s="19"/>
      <c r="C378" s="23" t="s">
        <v>840</v>
      </c>
      <c r="D378" s="534">
        <v>2</v>
      </c>
      <c r="E378" s="28" t="s">
        <v>648</v>
      </c>
      <c r="F378" s="26"/>
      <c r="G378" s="53"/>
    </row>
    <row r="379" spans="1:9" ht="15.75">
      <c r="A379" s="18"/>
      <c r="B379" s="19"/>
      <c r="C379" s="23" t="s">
        <v>841</v>
      </c>
      <c r="D379" s="534">
        <v>2</v>
      </c>
      <c r="E379" s="28" t="s">
        <v>540</v>
      </c>
      <c r="F379" s="26"/>
      <c r="G379" s="53"/>
    </row>
    <row r="380" spans="1:9" ht="31.5">
      <c r="A380" s="18" t="s">
        <v>1870</v>
      </c>
      <c r="B380" s="19" t="s">
        <v>843</v>
      </c>
      <c r="C380" s="23" t="s">
        <v>844</v>
      </c>
      <c r="D380" s="534">
        <v>2</v>
      </c>
      <c r="E380" s="28" t="s">
        <v>653</v>
      </c>
      <c r="F380" s="23" t="s">
        <v>845</v>
      </c>
      <c r="G380" s="53"/>
    </row>
    <row r="381" spans="1:9" ht="47.25">
      <c r="A381" s="18" t="s">
        <v>1871</v>
      </c>
      <c r="B381" s="19" t="s">
        <v>847</v>
      </c>
      <c r="C381" s="250" t="s">
        <v>848</v>
      </c>
      <c r="D381" s="534">
        <v>2</v>
      </c>
      <c r="E381" s="28" t="s">
        <v>653</v>
      </c>
      <c r="F381" s="23"/>
      <c r="G381" s="53"/>
    </row>
    <row r="382" spans="1:9" ht="40.15" customHeight="1">
      <c r="A382" s="117" t="s">
        <v>1873</v>
      </c>
      <c r="B382" s="916" t="s">
        <v>74</v>
      </c>
      <c r="C382" s="923"/>
      <c r="D382" s="923"/>
      <c r="E382" s="923"/>
      <c r="F382" s="923"/>
      <c r="G382" s="924"/>
      <c r="H382" s="29">
        <f>SUM(D383:D384)</f>
        <v>4</v>
      </c>
      <c r="I382" s="29">
        <f>COUNT(D383:D384)*2</f>
        <v>4</v>
      </c>
    </row>
    <row r="383" spans="1:9" ht="60">
      <c r="A383" s="18" t="s">
        <v>1875</v>
      </c>
      <c r="B383" s="23" t="s">
        <v>854</v>
      </c>
      <c r="C383" s="150" t="s">
        <v>855</v>
      </c>
      <c r="D383" s="618">
        <v>2</v>
      </c>
      <c r="E383" s="28" t="s">
        <v>379</v>
      </c>
      <c r="F383" s="26"/>
      <c r="G383" s="53"/>
    </row>
    <row r="384" spans="1:9" ht="60">
      <c r="A384" s="18" t="s">
        <v>1877</v>
      </c>
      <c r="B384" s="23" t="s">
        <v>858</v>
      </c>
      <c r="C384" s="23" t="s">
        <v>859</v>
      </c>
      <c r="D384" s="618">
        <v>2</v>
      </c>
      <c r="E384" s="28" t="s">
        <v>379</v>
      </c>
      <c r="F384" s="26"/>
      <c r="G384" s="53"/>
    </row>
    <row r="385" spans="1:9" ht="40.15" customHeight="1">
      <c r="A385" s="117" t="s">
        <v>1880</v>
      </c>
      <c r="B385" s="989" t="s">
        <v>72</v>
      </c>
      <c r="C385" s="997"/>
      <c r="D385" s="997"/>
      <c r="E385" s="997"/>
      <c r="F385" s="997"/>
      <c r="G385" s="998"/>
      <c r="H385" s="29">
        <f>SUM(D386:D390)</f>
        <v>10</v>
      </c>
      <c r="I385" s="29">
        <f>COUNT(D386:D390)*2</f>
        <v>10</v>
      </c>
    </row>
    <row r="386" spans="1:9" ht="45">
      <c r="A386" s="18" t="s">
        <v>1882</v>
      </c>
      <c r="B386" s="30" t="s">
        <v>861</v>
      </c>
      <c r="C386" s="50" t="s">
        <v>2517</v>
      </c>
      <c r="D386" s="618">
        <v>2</v>
      </c>
      <c r="E386" s="28" t="s">
        <v>648</v>
      </c>
      <c r="F386" s="26"/>
      <c r="G386" s="53"/>
    </row>
    <row r="387" spans="1:9" ht="60">
      <c r="A387" s="18" t="s">
        <v>1886</v>
      </c>
      <c r="B387" s="30" t="s">
        <v>864</v>
      </c>
      <c r="C387" s="30" t="s">
        <v>865</v>
      </c>
      <c r="D387" s="618">
        <v>2</v>
      </c>
      <c r="E387" s="28" t="s">
        <v>648</v>
      </c>
      <c r="F387" s="26"/>
      <c r="G387" s="53"/>
    </row>
    <row r="388" spans="1:9" ht="45">
      <c r="A388" s="18"/>
      <c r="B388" s="30"/>
      <c r="C388" s="23" t="s">
        <v>866</v>
      </c>
      <c r="D388" s="618">
        <v>2</v>
      </c>
      <c r="E388" s="28" t="s">
        <v>540</v>
      </c>
      <c r="F388" s="26"/>
      <c r="G388" s="53"/>
    </row>
    <row r="389" spans="1:9" ht="30">
      <c r="A389" s="18"/>
      <c r="B389" s="30"/>
      <c r="C389" s="23" t="s">
        <v>867</v>
      </c>
      <c r="D389" s="618">
        <v>2</v>
      </c>
      <c r="E389" s="28" t="s">
        <v>648</v>
      </c>
      <c r="F389" s="26"/>
      <c r="G389" s="53"/>
    </row>
    <row r="390" spans="1:9" ht="30">
      <c r="A390" s="18"/>
      <c r="B390" s="30"/>
      <c r="C390" s="23" t="s">
        <v>2518</v>
      </c>
      <c r="D390" s="618">
        <v>2</v>
      </c>
      <c r="E390" s="28" t="s">
        <v>271</v>
      </c>
      <c r="F390" s="26"/>
      <c r="G390" s="53"/>
    </row>
    <row r="391" spans="1:9" ht="18.75">
      <c r="A391" s="135" t="s">
        <v>1890</v>
      </c>
      <c r="B391" s="916" t="s">
        <v>70</v>
      </c>
      <c r="C391" s="923"/>
      <c r="D391" s="923"/>
      <c r="E391" s="923"/>
      <c r="F391" s="923"/>
      <c r="G391" s="924"/>
      <c r="H391" s="29">
        <f>SUM(D392:D402)</f>
        <v>22</v>
      </c>
      <c r="I391" s="29">
        <f>COUNT(D392:D402)*2</f>
        <v>22</v>
      </c>
    </row>
    <row r="392" spans="1:9" ht="90">
      <c r="A392" s="18" t="s">
        <v>1892</v>
      </c>
      <c r="B392" s="19" t="s">
        <v>2995</v>
      </c>
      <c r="C392" s="23" t="s">
        <v>871</v>
      </c>
      <c r="D392" s="618">
        <v>2</v>
      </c>
      <c r="E392" s="28" t="s">
        <v>271</v>
      </c>
      <c r="F392" s="23" t="s">
        <v>2996</v>
      </c>
      <c r="G392" s="53"/>
    </row>
    <row r="393" spans="1:9" ht="60">
      <c r="A393" s="18"/>
      <c r="B393" s="19"/>
      <c r="C393" s="23" t="s">
        <v>873</v>
      </c>
      <c r="D393" s="618">
        <v>2</v>
      </c>
      <c r="E393" s="28" t="s">
        <v>540</v>
      </c>
      <c r="F393" s="23" t="s">
        <v>874</v>
      </c>
      <c r="G393" s="53"/>
    </row>
    <row r="394" spans="1:9" ht="75">
      <c r="A394" s="18"/>
      <c r="B394" s="19"/>
      <c r="C394" s="23" t="s">
        <v>875</v>
      </c>
      <c r="D394" s="618">
        <v>2</v>
      </c>
      <c r="E394" s="28" t="s">
        <v>540</v>
      </c>
      <c r="F394" s="23" t="s">
        <v>876</v>
      </c>
      <c r="G394" s="53"/>
    </row>
    <row r="395" spans="1:9" ht="63">
      <c r="A395" s="18" t="s">
        <v>1897</v>
      </c>
      <c r="B395" s="19" t="s">
        <v>878</v>
      </c>
      <c r="C395" s="19" t="s">
        <v>879</v>
      </c>
      <c r="D395" s="618">
        <v>2</v>
      </c>
      <c r="E395" s="28" t="s">
        <v>648</v>
      </c>
      <c r="F395" s="26"/>
      <c r="G395" s="53"/>
    </row>
    <row r="396" spans="1:9" ht="45">
      <c r="A396" s="18"/>
      <c r="B396" s="19"/>
      <c r="C396" s="23" t="s">
        <v>880</v>
      </c>
      <c r="D396" s="618">
        <v>2</v>
      </c>
      <c r="E396" s="28" t="s">
        <v>653</v>
      </c>
      <c r="F396" s="26"/>
      <c r="G396" s="53"/>
    </row>
    <row r="397" spans="1:9" ht="63">
      <c r="A397" s="18" t="s">
        <v>1899</v>
      </c>
      <c r="B397" s="19" t="s">
        <v>882</v>
      </c>
      <c r="C397" s="254" t="s">
        <v>883</v>
      </c>
      <c r="D397" s="618">
        <v>2</v>
      </c>
      <c r="E397" s="28" t="s">
        <v>379</v>
      </c>
      <c r="F397" s="23"/>
      <c r="G397" s="53"/>
    </row>
    <row r="398" spans="1:9" ht="45">
      <c r="A398" s="18"/>
      <c r="B398" s="19"/>
      <c r="C398" s="23" t="s">
        <v>884</v>
      </c>
      <c r="D398" s="618">
        <v>2</v>
      </c>
      <c r="E398" s="28" t="s">
        <v>341</v>
      </c>
      <c r="F398" s="23" t="s">
        <v>2739</v>
      </c>
      <c r="G398" s="53"/>
    </row>
    <row r="399" spans="1:9" ht="45">
      <c r="A399" s="18"/>
      <c r="B399" s="19"/>
      <c r="C399" s="23" t="s">
        <v>886</v>
      </c>
      <c r="D399" s="618">
        <v>2</v>
      </c>
      <c r="E399" s="28" t="s">
        <v>341</v>
      </c>
      <c r="F399" s="30" t="s">
        <v>887</v>
      </c>
      <c r="G399" s="53"/>
    </row>
    <row r="400" spans="1:9" ht="30">
      <c r="A400" s="18"/>
      <c r="B400" s="19"/>
      <c r="C400" s="23" t="s">
        <v>888</v>
      </c>
      <c r="D400" s="618">
        <v>2</v>
      </c>
      <c r="E400" s="28" t="s">
        <v>653</v>
      </c>
      <c r="F400" s="23"/>
      <c r="G400" s="53"/>
    </row>
    <row r="401" spans="1:9" ht="43.5" customHeight="1">
      <c r="A401" s="18" t="s">
        <v>1902</v>
      </c>
      <c r="B401" s="19" t="s">
        <v>890</v>
      </c>
      <c r="C401" s="191" t="s">
        <v>891</v>
      </c>
      <c r="D401" s="618">
        <v>2</v>
      </c>
      <c r="E401" s="28" t="s">
        <v>271</v>
      </c>
      <c r="F401" s="26"/>
      <c r="G401" s="53"/>
    </row>
    <row r="402" spans="1:9" ht="45">
      <c r="A402" s="18" t="s">
        <v>1905</v>
      </c>
      <c r="B402" s="19" t="s">
        <v>893</v>
      </c>
      <c r="C402" s="23" t="s">
        <v>7010</v>
      </c>
      <c r="D402" s="618">
        <v>2</v>
      </c>
      <c r="E402" s="28" t="s">
        <v>895</v>
      </c>
      <c r="F402" s="26"/>
      <c r="G402" s="53"/>
    </row>
    <row r="403" spans="1:9" ht="18.75">
      <c r="A403" s="135" t="s">
        <v>1906</v>
      </c>
      <c r="B403" s="989" t="s">
        <v>68</v>
      </c>
      <c r="C403" s="997"/>
      <c r="D403" s="997"/>
      <c r="E403" s="997"/>
      <c r="F403" s="997"/>
      <c r="G403" s="998"/>
      <c r="H403" s="29">
        <f>SUM(D404:D413)</f>
        <v>18</v>
      </c>
      <c r="I403" s="29">
        <f>COUNT(D404:D413)*2</f>
        <v>18</v>
      </c>
    </row>
    <row r="404" spans="1:9" ht="47.25">
      <c r="A404" s="18" t="s">
        <v>1908</v>
      </c>
      <c r="B404" s="19" t="s">
        <v>897</v>
      </c>
      <c r="C404" s="30" t="s">
        <v>3321</v>
      </c>
      <c r="D404" s="618">
        <v>2</v>
      </c>
      <c r="E404" s="28" t="s">
        <v>648</v>
      </c>
      <c r="F404" s="671" t="s">
        <v>6978</v>
      </c>
      <c r="G404" s="53"/>
    </row>
    <row r="405" spans="1:9" ht="63">
      <c r="A405" s="18" t="s">
        <v>1911</v>
      </c>
      <c r="B405" s="19" t="s">
        <v>901</v>
      </c>
      <c r="C405" s="23" t="s">
        <v>902</v>
      </c>
      <c r="D405" s="618">
        <v>2</v>
      </c>
      <c r="E405" s="28" t="s">
        <v>648</v>
      </c>
      <c r="F405" s="50" t="s">
        <v>3889</v>
      </c>
      <c r="G405" s="53"/>
    </row>
    <row r="406" spans="1:9" ht="47.25" hidden="1">
      <c r="A406" s="27" t="s">
        <v>1913</v>
      </c>
      <c r="B406" s="19" t="s">
        <v>905</v>
      </c>
      <c r="D406" s="537"/>
      <c r="E406" s="28"/>
      <c r="F406" s="26"/>
      <c r="G406" s="26"/>
      <c r="H406" s="99"/>
      <c r="I406" s="99"/>
    </row>
    <row r="407" spans="1:9" ht="31.5">
      <c r="A407" s="18" t="s">
        <v>1914</v>
      </c>
      <c r="B407" s="51" t="s">
        <v>909</v>
      </c>
      <c r="C407" s="50" t="s">
        <v>3890</v>
      </c>
      <c r="D407" s="618">
        <v>2</v>
      </c>
      <c r="E407" s="28" t="s">
        <v>648</v>
      </c>
      <c r="F407" s="26"/>
      <c r="G407" s="53"/>
    </row>
    <row r="408" spans="1:9" ht="31.5">
      <c r="A408" s="18" t="s">
        <v>1919</v>
      </c>
      <c r="B408" s="19" t="s">
        <v>913</v>
      </c>
      <c r="C408" s="50" t="s">
        <v>3891</v>
      </c>
      <c r="D408" s="618">
        <v>2</v>
      </c>
      <c r="E408" s="28" t="s">
        <v>369</v>
      </c>
      <c r="F408" s="25" t="s">
        <v>6976</v>
      </c>
      <c r="G408" s="53"/>
    </row>
    <row r="409" spans="1:9" ht="75">
      <c r="A409" s="18" t="s">
        <v>1922</v>
      </c>
      <c r="B409" s="19" t="s">
        <v>917</v>
      </c>
      <c r="C409" s="50" t="s">
        <v>3892</v>
      </c>
      <c r="D409" s="618">
        <v>2</v>
      </c>
      <c r="E409" s="28" t="s">
        <v>648</v>
      </c>
      <c r="F409" s="25" t="s">
        <v>6731</v>
      </c>
      <c r="G409" s="53"/>
    </row>
    <row r="410" spans="1:9" ht="60">
      <c r="A410" s="18"/>
      <c r="B410" s="19"/>
      <c r="C410" s="50" t="s">
        <v>3893</v>
      </c>
      <c r="D410" s="618">
        <v>2</v>
      </c>
      <c r="E410" s="28" t="s">
        <v>648</v>
      </c>
      <c r="F410" s="118" t="s">
        <v>6754</v>
      </c>
      <c r="G410" s="53"/>
    </row>
    <row r="411" spans="1:9" ht="60">
      <c r="A411" s="18"/>
      <c r="B411" s="19"/>
      <c r="C411" s="50" t="s">
        <v>3894</v>
      </c>
      <c r="D411" s="618">
        <v>2</v>
      </c>
      <c r="E411" s="28" t="s">
        <v>648</v>
      </c>
      <c r="F411" s="23" t="s">
        <v>6732</v>
      </c>
      <c r="G411" s="53"/>
    </row>
    <row r="412" spans="1:9" ht="30">
      <c r="A412" s="18"/>
      <c r="B412" s="19"/>
      <c r="C412" s="30" t="s">
        <v>920</v>
      </c>
      <c r="D412" s="618">
        <v>2</v>
      </c>
      <c r="E412" s="28" t="s">
        <v>648</v>
      </c>
      <c r="F412" s="26"/>
      <c r="G412" s="53"/>
    </row>
    <row r="413" spans="1:9" ht="47.25">
      <c r="A413" s="18" t="s">
        <v>1926</v>
      </c>
      <c r="B413" s="19" t="s">
        <v>922</v>
      </c>
      <c r="C413" s="69" t="s">
        <v>2527</v>
      </c>
      <c r="D413" s="618">
        <v>2</v>
      </c>
      <c r="E413" s="28" t="s">
        <v>341</v>
      </c>
      <c r="F413" s="26"/>
      <c r="G413" s="53"/>
    </row>
    <row r="414" spans="1:9" ht="40.15" customHeight="1">
      <c r="A414" s="117" t="s">
        <v>1927</v>
      </c>
      <c r="B414" s="916" t="s">
        <v>66</v>
      </c>
      <c r="C414" s="923"/>
      <c r="D414" s="923"/>
      <c r="E414" s="923"/>
      <c r="F414" s="923"/>
      <c r="G414" s="924"/>
      <c r="H414" s="29">
        <f>SUM(D415:D424)</f>
        <v>20</v>
      </c>
      <c r="I414" s="29">
        <f>COUNT(D415:D424)*2</f>
        <v>20</v>
      </c>
    </row>
    <row r="415" spans="1:9" ht="31.5">
      <c r="A415" s="18" t="s">
        <v>1928</v>
      </c>
      <c r="B415" s="19" t="s">
        <v>925</v>
      </c>
      <c r="C415" s="23" t="s">
        <v>2528</v>
      </c>
      <c r="D415" s="618">
        <v>2</v>
      </c>
      <c r="E415" s="28" t="s">
        <v>540</v>
      </c>
      <c r="F415" s="26"/>
      <c r="G415" s="53"/>
    </row>
    <row r="416" spans="1:9" ht="45">
      <c r="A416" s="18"/>
      <c r="B416" s="19"/>
      <c r="C416" s="219" t="s">
        <v>928</v>
      </c>
      <c r="D416" s="618">
        <v>2</v>
      </c>
      <c r="E416" s="28" t="s">
        <v>540</v>
      </c>
      <c r="F416" s="26"/>
      <c r="G416" s="53"/>
    </row>
    <row r="417" spans="1:9" ht="30">
      <c r="A417" s="18"/>
      <c r="B417" s="19"/>
      <c r="C417" s="219" t="s">
        <v>929</v>
      </c>
      <c r="D417" s="618">
        <v>2</v>
      </c>
      <c r="E417" s="28" t="s">
        <v>432</v>
      </c>
      <c r="F417" s="26"/>
      <c r="G417" s="53"/>
    </row>
    <row r="418" spans="1:9" ht="45">
      <c r="A418" s="18"/>
      <c r="B418" s="19"/>
      <c r="C418" s="223" t="s">
        <v>930</v>
      </c>
      <c r="D418" s="618">
        <v>2</v>
      </c>
      <c r="E418" s="28" t="s">
        <v>540</v>
      </c>
      <c r="F418" s="26"/>
      <c r="G418" s="53"/>
    </row>
    <row r="419" spans="1:9" ht="47.25">
      <c r="A419" s="18" t="s">
        <v>1929</v>
      </c>
      <c r="B419" s="19" t="s">
        <v>932</v>
      </c>
      <c r="C419" s="23" t="s">
        <v>933</v>
      </c>
      <c r="D419" s="618">
        <v>2</v>
      </c>
      <c r="E419" s="28" t="s">
        <v>934</v>
      </c>
      <c r="F419" s="23" t="s">
        <v>6733</v>
      </c>
      <c r="G419" s="53"/>
    </row>
    <row r="420" spans="1:9" ht="75">
      <c r="A420" s="18"/>
      <c r="B420" s="19"/>
      <c r="C420" s="50" t="s">
        <v>936</v>
      </c>
      <c r="D420" s="618">
        <v>2</v>
      </c>
      <c r="E420" s="28" t="s">
        <v>648</v>
      </c>
      <c r="F420" s="23" t="s">
        <v>6733</v>
      </c>
      <c r="G420" s="53"/>
    </row>
    <row r="421" spans="1:9" ht="45">
      <c r="A421" s="18"/>
      <c r="B421" s="19"/>
      <c r="C421" s="23" t="s">
        <v>937</v>
      </c>
      <c r="D421" s="618">
        <v>2</v>
      </c>
      <c r="E421" s="28" t="s">
        <v>540</v>
      </c>
      <c r="F421" s="23"/>
      <c r="G421" s="53"/>
    </row>
    <row r="422" spans="1:9" ht="47.25">
      <c r="A422" s="18" t="s">
        <v>1930</v>
      </c>
      <c r="B422" s="19" t="s">
        <v>939</v>
      </c>
      <c r="C422" s="234" t="s">
        <v>3895</v>
      </c>
      <c r="D422" s="618">
        <v>2</v>
      </c>
      <c r="E422" s="28" t="s">
        <v>895</v>
      </c>
      <c r="F422" s="26"/>
      <c r="G422" s="53"/>
    </row>
    <row r="423" spans="1:9" ht="60">
      <c r="A423" s="18"/>
      <c r="B423" s="19"/>
      <c r="C423" s="50" t="s">
        <v>2530</v>
      </c>
      <c r="D423" s="618">
        <v>2</v>
      </c>
      <c r="E423" s="28" t="s">
        <v>653</v>
      </c>
      <c r="F423" s="26"/>
      <c r="G423" s="53"/>
    </row>
    <row r="424" spans="1:9" ht="45">
      <c r="A424" s="18"/>
      <c r="B424" s="19"/>
      <c r="C424" s="50" t="s">
        <v>2531</v>
      </c>
      <c r="D424" s="618">
        <v>2</v>
      </c>
      <c r="E424" s="28" t="s">
        <v>432</v>
      </c>
      <c r="F424" s="26"/>
      <c r="G424" s="53"/>
    </row>
    <row r="425" spans="1:9" ht="40.15" hidden="1" customHeight="1">
      <c r="A425" s="162" t="s">
        <v>1931</v>
      </c>
      <c r="B425" s="989" t="s">
        <v>64</v>
      </c>
      <c r="C425" s="997"/>
      <c r="D425" s="997"/>
      <c r="E425" s="997"/>
      <c r="F425" s="997"/>
      <c r="G425" s="998"/>
      <c r="H425" s="99">
        <f>SUM(D426:D428)</f>
        <v>0</v>
      </c>
      <c r="I425" s="99">
        <f>COUNT(D426:D428)*2</f>
        <v>0</v>
      </c>
    </row>
    <row r="426" spans="1:9" ht="75" hidden="1">
      <c r="A426" s="27" t="s">
        <v>1932</v>
      </c>
      <c r="B426" s="30" t="s">
        <v>943</v>
      </c>
      <c r="C426" s="26"/>
      <c r="D426" s="537"/>
      <c r="E426" s="28"/>
      <c r="F426" s="26"/>
      <c r="G426" s="26"/>
      <c r="H426" s="99"/>
      <c r="I426" s="99"/>
    </row>
    <row r="427" spans="1:9" ht="45" hidden="1">
      <c r="A427" s="27" t="s">
        <v>944</v>
      </c>
      <c r="B427" s="30" t="s">
        <v>945</v>
      </c>
      <c r="C427" s="26"/>
      <c r="D427" s="537"/>
      <c r="E427" s="28"/>
      <c r="F427" s="26"/>
      <c r="G427" s="26"/>
      <c r="H427" s="99"/>
      <c r="I427" s="99"/>
    </row>
    <row r="428" spans="1:9" ht="94.5" hidden="1">
      <c r="A428" s="27" t="s">
        <v>1933</v>
      </c>
      <c r="B428" s="114" t="s">
        <v>947</v>
      </c>
      <c r="C428" s="26"/>
      <c r="D428" s="537"/>
      <c r="E428" s="28"/>
      <c r="F428" s="26"/>
      <c r="G428" s="26"/>
      <c r="H428" s="99"/>
      <c r="I428" s="99"/>
    </row>
    <row r="429" spans="1:9" ht="40.15" customHeight="1">
      <c r="A429" s="117" t="s">
        <v>2532</v>
      </c>
      <c r="B429" s="916" t="s">
        <v>62</v>
      </c>
      <c r="C429" s="923"/>
      <c r="D429" s="923"/>
      <c r="E429" s="923"/>
      <c r="F429" s="923"/>
      <c r="G429" s="924"/>
      <c r="H429" s="29">
        <f>SUM(D430:D435)</f>
        <v>4</v>
      </c>
      <c r="I429" s="29">
        <f>COUNT(D430:D435)*2</f>
        <v>4</v>
      </c>
    </row>
    <row r="430" spans="1:9" ht="47.25" hidden="1">
      <c r="A430" s="27" t="s">
        <v>1935</v>
      </c>
      <c r="B430" s="19" t="s">
        <v>949</v>
      </c>
      <c r="C430" s="26"/>
      <c r="D430" s="537"/>
      <c r="E430" s="28"/>
      <c r="F430" s="26"/>
      <c r="G430" s="26"/>
      <c r="H430" s="99"/>
      <c r="I430" s="99"/>
    </row>
    <row r="431" spans="1:9" ht="31.5" hidden="1">
      <c r="A431" s="27" t="s">
        <v>1936</v>
      </c>
      <c r="B431" s="19" t="s">
        <v>956</v>
      </c>
      <c r="C431" s="26"/>
      <c r="D431" s="537"/>
      <c r="E431" s="28"/>
      <c r="F431" s="26"/>
      <c r="G431" s="26"/>
      <c r="H431" s="99"/>
      <c r="I431" s="99"/>
    </row>
    <row r="432" spans="1:9" ht="31.5">
      <c r="A432" s="18" t="s">
        <v>2533</v>
      </c>
      <c r="B432" s="19" t="s">
        <v>962</v>
      </c>
      <c r="C432" s="23" t="s">
        <v>968</v>
      </c>
      <c r="D432" s="618">
        <v>2</v>
      </c>
      <c r="E432" s="37" t="s">
        <v>540</v>
      </c>
      <c r="F432" s="26"/>
      <c r="G432" s="53"/>
    </row>
    <row r="433" spans="1:9" ht="30">
      <c r="A433" s="18"/>
      <c r="B433" s="19"/>
      <c r="C433" s="23" t="s">
        <v>967</v>
      </c>
      <c r="D433" s="618">
        <v>2</v>
      </c>
      <c r="E433" s="28" t="s">
        <v>540</v>
      </c>
      <c r="F433" s="26"/>
      <c r="G433" s="53"/>
    </row>
    <row r="434" spans="1:9" ht="78.75" hidden="1">
      <c r="A434" s="27" t="s">
        <v>1937</v>
      </c>
      <c r="B434" s="51" t="s">
        <v>970</v>
      </c>
      <c r="C434" s="26"/>
      <c r="D434" s="537"/>
      <c r="E434" s="28"/>
      <c r="F434" s="26"/>
      <c r="G434" s="26"/>
      <c r="H434" s="99"/>
      <c r="I434" s="99"/>
    </row>
    <row r="435" spans="1:9" ht="31.5" hidden="1">
      <c r="A435" s="27" t="s">
        <v>1939</v>
      </c>
      <c r="B435" s="19" t="s">
        <v>981</v>
      </c>
      <c r="C435" s="26"/>
      <c r="D435" s="537"/>
      <c r="E435" s="28"/>
      <c r="F435" s="26"/>
      <c r="G435" s="26"/>
      <c r="H435" s="99"/>
      <c r="I435" s="99"/>
    </row>
    <row r="436" spans="1:9" ht="40.15" customHeight="1">
      <c r="A436" s="117" t="s">
        <v>1940</v>
      </c>
      <c r="B436" s="989" t="s">
        <v>60</v>
      </c>
      <c r="C436" s="997"/>
      <c r="D436" s="997"/>
      <c r="E436" s="997"/>
      <c r="F436" s="997"/>
      <c r="G436" s="998"/>
      <c r="H436" s="29">
        <f>SUM(D437:D439)</f>
        <v>4</v>
      </c>
      <c r="I436" s="29">
        <f>COUNT(D437:D439)*2</f>
        <v>4</v>
      </c>
    </row>
    <row r="437" spans="1:9" ht="47.25">
      <c r="A437" s="18" t="s">
        <v>1941</v>
      </c>
      <c r="B437" s="114" t="s">
        <v>990</v>
      </c>
      <c r="C437" s="195" t="s">
        <v>7011</v>
      </c>
      <c r="D437" s="618">
        <v>2</v>
      </c>
      <c r="E437" s="28" t="s">
        <v>341</v>
      </c>
      <c r="F437" s="26"/>
      <c r="G437" s="53"/>
    </row>
    <row r="438" spans="1:9" ht="47.25" hidden="1">
      <c r="A438" s="27" t="s">
        <v>992</v>
      </c>
      <c r="B438" s="114" t="s">
        <v>993</v>
      </c>
      <c r="C438" s="26"/>
      <c r="D438" s="537"/>
      <c r="E438" s="28"/>
      <c r="F438" s="26"/>
      <c r="G438" s="26"/>
      <c r="H438" s="99"/>
      <c r="I438" s="99"/>
    </row>
    <row r="439" spans="1:9" ht="47.25">
      <c r="A439" s="18" t="s">
        <v>1942</v>
      </c>
      <c r="B439" s="114" t="s">
        <v>995</v>
      </c>
      <c r="C439" s="50" t="s">
        <v>1943</v>
      </c>
      <c r="D439" s="618">
        <v>2</v>
      </c>
      <c r="E439" s="28" t="s">
        <v>540</v>
      </c>
      <c r="F439" s="26"/>
      <c r="G439" s="53"/>
    </row>
    <row r="440" spans="1:9" ht="40.15" hidden="1" customHeight="1">
      <c r="A440" s="162" t="s">
        <v>1945</v>
      </c>
      <c r="B440" s="989" t="s">
        <v>58</v>
      </c>
      <c r="C440" s="997"/>
      <c r="D440" s="997"/>
      <c r="E440" s="997"/>
      <c r="F440" s="997"/>
      <c r="G440" s="998"/>
      <c r="H440" s="99">
        <f>SUM(D441:D450)</f>
        <v>0</v>
      </c>
      <c r="I440" s="99">
        <f>COUNT(D441:D450)*2</f>
        <v>0</v>
      </c>
    </row>
    <row r="441" spans="1:9" ht="47.25" hidden="1">
      <c r="A441" s="27" t="s">
        <v>997</v>
      </c>
      <c r="B441" s="114" t="s">
        <v>998</v>
      </c>
      <c r="C441" s="26"/>
      <c r="D441" s="537"/>
      <c r="E441" s="28"/>
      <c r="F441" s="26"/>
      <c r="G441" s="26"/>
      <c r="H441" s="99"/>
      <c r="I441" s="99"/>
    </row>
    <row r="442" spans="1:9" ht="31.5" hidden="1">
      <c r="A442" s="27" t="s">
        <v>999</v>
      </c>
      <c r="B442" s="114" t="s">
        <v>1000</v>
      </c>
      <c r="C442" s="26"/>
      <c r="D442" s="537"/>
      <c r="E442" s="28"/>
      <c r="F442" s="26"/>
      <c r="G442" s="26"/>
      <c r="H442" s="99"/>
      <c r="I442" s="99"/>
    </row>
    <row r="443" spans="1:9" ht="31.5" hidden="1">
      <c r="A443" s="27" t="s">
        <v>1001</v>
      </c>
      <c r="B443" s="114" t="s">
        <v>1002</v>
      </c>
      <c r="C443" s="26"/>
      <c r="D443" s="537"/>
      <c r="E443" s="28"/>
      <c r="F443" s="26"/>
      <c r="G443" s="26"/>
      <c r="H443" s="99"/>
      <c r="I443" s="99"/>
    </row>
    <row r="444" spans="1:9" ht="47.25" hidden="1">
      <c r="A444" s="27" t="s">
        <v>1003</v>
      </c>
      <c r="B444" s="114" t="s">
        <v>1004</v>
      </c>
      <c r="C444" s="26"/>
      <c r="D444" s="537"/>
      <c r="E444" s="28"/>
      <c r="F444" s="26"/>
      <c r="G444" s="26"/>
      <c r="H444" s="99"/>
      <c r="I444" s="99"/>
    </row>
    <row r="445" spans="1:9" ht="47.25" hidden="1">
      <c r="A445" s="27" t="s">
        <v>1946</v>
      </c>
      <c r="B445" s="114" t="s">
        <v>1006</v>
      </c>
      <c r="C445" s="26"/>
      <c r="D445" s="537"/>
      <c r="E445" s="28"/>
      <c r="F445" s="26"/>
      <c r="G445" s="26"/>
      <c r="H445" s="99"/>
      <c r="I445" s="99"/>
    </row>
    <row r="446" spans="1:9" ht="31.5" hidden="1">
      <c r="A446" s="27" t="s">
        <v>1007</v>
      </c>
      <c r="B446" s="114" t="s">
        <v>1008</v>
      </c>
      <c r="C446" s="26"/>
      <c r="D446" s="537"/>
      <c r="E446" s="28"/>
      <c r="F446" s="26"/>
      <c r="G446" s="26"/>
      <c r="H446" s="99"/>
      <c r="I446" s="99"/>
    </row>
    <row r="447" spans="1:9" ht="31.5" hidden="1">
      <c r="A447" s="27" t="s">
        <v>1009</v>
      </c>
      <c r="B447" s="114" t="s">
        <v>1010</v>
      </c>
      <c r="C447" s="26"/>
      <c r="D447" s="537"/>
      <c r="E447" s="28"/>
      <c r="F447" s="26"/>
      <c r="G447" s="26"/>
      <c r="H447" s="99"/>
      <c r="I447" s="99"/>
    </row>
    <row r="448" spans="1:9" ht="31.5" hidden="1">
      <c r="A448" s="27" t="s">
        <v>1011</v>
      </c>
      <c r="B448" s="19" t="s">
        <v>1012</v>
      </c>
      <c r="C448" s="26"/>
      <c r="D448" s="537"/>
      <c r="E448" s="28"/>
      <c r="F448" s="26"/>
      <c r="G448" s="26"/>
      <c r="H448" s="99"/>
      <c r="I448" s="99"/>
    </row>
    <row r="449" spans="1:9" ht="31.5" hidden="1">
      <c r="A449" s="27" t="s">
        <v>1014</v>
      </c>
      <c r="B449" s="19" t="s">
        <v>1015</v>
      </c>
      <c r="C449" s="26"/>
      <c r="D449" s="537"/>
      <c r="E449" s="28"/>
      <c r="F449" s="26"/>
      <c r="G449" s="26"/>
      <c r="H449" s="99"/>
      <c r="I449" s="99"/>
    </row>
    <row r="450" spans="1:9" ht="63" hidden="1">
      <c r="A450" s="27" t="s">
        <v>1021</v>
      </c>
      <c r="B450" s="19" t="s">
        <v>1022</v>
      </c>
      <c r="C450" s="26"/>
      <c r="D450" s="537"/>
      <c r="E450" s="28"/>
      <c r="F450" s="26"/>
      <c r="G450" s="26"/>
      <c r="H450" s="99"/>
      <c r="I450" s="99"/>
    </row>
    <row r="451" spans="1:9" ht="18.75">
      <c r="A451" s="135" t="s">
        <v>57</v>
      </c>
      <c r="B451" s="989" t="s">
        <v>56</v>
      </c>
      <c r="C451" s="997"/>
      <c r="D451" s="997"/>
      <c r="E451" s="997"/>
      <c r="F451" s="997"/>
      <c r="G451" s="998"/>
      <c r="H451" s="29">
        <f>SUM(D452:D454)</f>
        <v>2</v>
      </c>
      <c r="I451" s="29">
        <f>COUNT(D452:D454)*2</f>
        <v>2</v>
      </c>
    </row>
    <row r="452" spans="1:9" ht="47.25" hidden="1">
      <c r="A452" s="27" t="s">
        <v>1024</v>
      </c>
      <c r="B452" s="114" t="s">
        <v>1025</v>
      </c>
      <c r="C452" s="26"/>
      <c r="D452" s="537"/>
      <c r="E452" s="28"/>
      <c r="F452" s="26"/>
      <c r="G452" s="26"/>
      <c r="H452" s="99"/>
      <c r="I452" s="99"/>
    </row>
    <row r="453" spans="1:9" ht="47.25">
      <c r="A453" s="18" t="s">
        <v>1026</v>
      </c>
      <c r="B453" s="114" t="s">
        <v>1027</v>
      </c>
      <c r="C453" s="50" t="s">
        <v>3896</v>
      </c>
      <c r="D453" s="618">
        <v>2</v>
      </c>
      <c r="E453" s="28" t="s">
        <v>540</v>
      </c>
      <c r="F453" s="26"/>
      <c r="G453" s="53"/>
    </row>
    <row r="454" spans="1:9" ht="47.25" hidden="1">
      <c r="A454" s="27" t="s">
        <v>1028</v>
      </c>
      <c r="B454" s="114" t="s">
        <v>1029</v>
      </c>
      <c r="C454" s="26"/>
      <c r="D454" s="537"/>
      <c r="E454" s="28"/>
      <c r="F454" s="26"/>
      <c r="G454" s="26"/>
      <c r="H454" s="99"/>
      <c r="I454" s="99"/>
    </row>
    <row r="455" spans="1:9" ht="18.75">
      <c r="A455" s="135" t="s">
        <v>1953</v>
      </c>
      <c r="B455" s="989" t="s">
        <v>54</v>
      </c>
      <c r="C455" s="997"/>
      <c r="D455" s="997"/>
      <c r="E455" s="997"/>
      <c r="F455" s="997"/>
      <c r="G455" s="998"/>
      <c r="H455" s="29">
        <f>SUM(D456:D463)</f>
        <v>16</v>
      </c>
      <c r="I455" s="29">
        <f>COUNT(D456:D463)*2</f>
        <v>16</v>
      </c>
    </row>
    <row r="456" spans="1:9" ht="31.5">
      <c r="A456" s="18" t="s">
        <v>1955</v>
      </c>
      <c r="B456" s="114" t="s">
        <v>1031</v>
      </c>
      <c r="C456" s="50" t="s">
        <v>6734</v>
      </c>
      <c r="D456" s="618">
        <v>2</v>
      </c>
      <c r="E456" s="28" t="s">
        <v>653</v>
      </c>
      <c r="F456" s="26"/>
      <c r="G456" s="53"/>
    </row>
    <row r="457" spans="1:9" ht="30">
      <c r="A457" s="18"/>
      <c r="B457" s="114"/>
      <c r="C457" s="50" t="s">
        <v>3897</v>
      </c>
      <c r="D457" s="618">
        <v>2</v>
      </c>
      <c r="E457" s="28" t="s">
        <v>934</v>
      </c>
      <c r="F457" s="26"/>
      <c r="G457" s="53"/>
    </row>
    <row r="458" spans="1:9" ht="47.25">
      <c r="A458" s="18" t="s">
        <v>1036</v>
      </c>
      <c r="B458" s="114" t="s">
        <v>1037</v>
      </c>
      <c r="C458" s="223" t="s">
        <v>3898</v>
      </c>
      <c r="D458" s="618">
        <v>2</v>
      </c>
      <c r="E458" s="28" t="s">
        <v>653</v>
      </c>
      <c r="F458" s="26"/>
      <c r="G458" s="53"/>
    </row>
    <row r="459" spans="1:9" ht="45">
      <c r="A459" s="18" t="s">
        <v>1038</v>
      </c>
      <c r="B459" s="114" t="s">
        <v>1039</v>
      </c>
      <c r="C459" s="134" t="s">
        <v>3394</v>
      </c>
      <c r="D459" s="651">
        <v>2</v>
      </c>
      <c r="E459" s="59" t="s">
        <v>653</v>
      </c>
      <c r="F459" s="134" t="s">
        <v>3395</v>
      </c>
      <c r="G459" s="26"/>
    </row>
    <row r="460" spans="1:9" ht="75">
      <c r="A460" s="18"/>
      <c r="B460" s="114"/>
      <c r="C460" s="134" t="s">
        <v>3396</v>
      </c>
      <c r="D460" s="651">
        <v>2</v>
      </c>
      <c r="E460" s="59" t="s">
        <v>653</v>
      </c>
      <c r="F460" s="134" t="s">
        <v>6898</v>
      </c>
      <c r="G460" s="26"/>
    </row>
    <row r="461" spans="1:9" ht="30">
      <c r="A461" s="18"/>
      <c r="B461" s="114"/>
      <c r="C461" s="673" t="s">
        <v>3398</v>
      </c>
      <c r="D461" s="651">
        <v>2</v>
      </c>
      <c r="E461" s="59" t="s">
        <v>653</v>
      </c>
      <c r="F461" s="673" t="s">
        <v>6899</v>
      </c>
      <c r="G461" s="26"/>
    </row>
    <row r="462" spans="1:9" ht="45">
      <c r="A462" s="18"/>
      <c r="B462" s="114"/>
      <c r="C462" s="134" t="s">
        <v>3402</v>
      </c>
      <c r="D462" s="651">
        <v>2</v>
      </c>
      <c r="E462" s="59" t="s">
        <v>653</v>
      </c>
      <c r="F462" s="673"/>
      <c r="G462" s="26"/>
    </row>
    <row r="463" spans="1:9" ht="47.25">
      <c r="A463" s="18" t="s">
        <v>1040</v>
      </c>
      <c r="B463" s="114" t="s">
        <v>1041</v>
      </c>
      <c r="C463" s="50" t="s">
        <v>3899</v>
      </c>
      <c r="D463" s="618">
        <v>2</v>
      </c>
      <c r="E463" s="28" t="s">
        <v>653</v>
      </c>
      <c r="F463" s="26"/>
      <c r="G463" s="53"/>
    </row>
    <row r="464" spans="1:9" ht="18.75">
      <c r="A464" s="135" t="s">
        <v>1960</v>
      </c>
      <c r="B464" s="916" t="s">
        <v>52</v>
      </c>
      <c r="C464" s="923"/>
      <c r="D464" s="923"/>
      <c r="E464" s="923"/>
      <c r="F464" s="923"/>
      <c r="G464" s="924"/>
      <c r="H464" s="29">
        <f>SUM(D465:D469)</f>
        <v>8</v>
      </c>
      <c r="I464" s="29">
        <f>COUNT(D465:D469)*2</f>
        <v>8</v>
      </c>
    </row>
    <row r="465" spans="1:9" ht="63">
      <c r="A465" s="18" t="s">
        <v>2541</v>
      </c>
      <c r="B465" s="19" t="s">
        <v>1043</v>
      </c>
      <c r="C465" s="114" t="s">
        <v>1044</v>
      </c>
      <c r="D465" s="618">
        <v>2</v>
      </c>
      <c r="E465" s="28" t="s">
        <v>420</v>
      </c>
      <c r="F465" s="26"/>
      <c r="G465" s="53"/>
    </row>
    <row r="466" spans="1:9" ht="30">
      <c r="A466" s="18"/>
      <c r="B466" s="19"/>
      <c r="C466" s="23" t="s">
        <v>1045</v>
      </c>
      <c r="D466" s="618">
        <v>2</v>
      </c>
      <c r="E466" s="28" t="s">
        <v>648</v>
      </c>
      <c r="F466" s="26"/>
      <c r="G466" s="53"/>
    </row>
    <row r="467" spans="1:9" ht="47.25">
      <c r="A467" s="18" t="s">
        <v>1961</v>
      </c>
      <c r="B467" s="19" t="s">
        <v>1047</v>
      </c>
      <c r="C467" s="50" t="s">
        <v>2544</v>
      </c>
      <c r="D467" s="618">
        <v>2</v>
      </c>
      <c r="E467" s="28" t="s">
        <v>648</v>
      </c>
      <c r="F467" s="26"/>
      <c r="G467" s="53"/>
    </row>
    <row r="468" spans="1:9" ht="60">
      <c r="A468" s="18"/>
      <c r="B468" s="19"/>
      <c r="C468" s="50" t="s">
        <v>2542</v>
      </c>
      <c r="D468" s="618">
        <v>2</v>
      </c>
      <c r="E468" s="28" t="s">
        <v>540</v>
      </c>
      <c r="F468" s="26"/>
      <c r="G468" s="53"/>
    </row>
    <row r="469" spans="1:9" ht="78.75" hidden="1">
      <c r="A469" s="27" t="s">
        <v>1054</v>
      </c>
      <c r="B469" s="19" t="s">
        <v>1059</v>
      </c>
      <c r="C469" s="26"/>
      <c r="D469" s="537"/>
      <c r="E469" s="28"/>
      <c r="F469" s="26"/>
      <c r="G469" s="26"/>
      <c r="H469" s="99"/>
      <c r="I469" s="99"/>
    </row>
    <row r="470" spans="1:9" ht="15.75">
      <c r="A470" s="18"/>
      <c r="B470" s="1003" t="s">
        <v>4720</v>
      </c>
      <c r="C470" s="929"/>
      <c r="D470" s="929"/>
      <c r="E470" s="929"/>
      <c r="F470" s="929"/>
      <c r="G470" s="929"/>
    </row>
    <row r="471" spans="1:9" ht="18.75">
      <c r="A471" s="135" t="s">
        <v>51</v>
      </c>
      <c r="B471" s="989" t="s">
        <v>50</v>
      </c>
      <c r="C471" s="997"/>
      <c r="D471" s="997"/>
      <c r="E471" s="997"/>
      <c r="F471" s="997"/>
      <c r="G471" s="998"/>
      <c r="H471" s="29">
        <f>SUM(D472:D477)</f>
        <v>2</v>
      </c>
      <c r="I471" s="29">
        <f>COUNT(D472:D489)*2</f>
        <v>2</v>
      </c>
    </row>
    <row r="472" spans="1:9" ht="47.25">
      <c r="A472" s="18" t="s">
        <v>1060</v>
      </c>
      <c r="B472" s="114" t="s">
        <v>1061</v>
      </c>
      <c r="C472" s="114" t="s">
        <v>2547</v>
      </c>
      <c r="D472" s="618">
        <v>2</v>
      </c>
      <c r="E472" s="28" t="s">
        <v>540</v>
      </c>
      <c r="F472" s="26"/>
      <c r="G472" s="53"/>
    </row>
    <row r="473" spans="1:9" ht="78.75" hidden="1">
      <c r="A473" s="27" t="s">
        <v>1062</v>
      </c>
      <c r="B473" s="114" t="s">
        <v>1063</v>
      </c>
      <c r="C473" s="26"/>
      <c r="D473" s="537"/>
      <c r="E473" s="28"/>
      <c r="F473" s="26"/>
      <c r="G473" s="26"/>
      <c r="H473" s="99"/>
      <c r="I473" s="99"/>
    </row>
    <row r="474" spans="1:9" ht="63" hidden="1">
      <c r="A474" s="27" t="s">
        <v>1064</v>
      </c>
      <c r="B474" s="114" t="s">
        <v>1065</v>
      </c>
      <c r="C474" s="26"/>
      <c r="D474" s="537"/>
      <c r="E474" s="28"/>
      <c r="F474" s="26"/>
      <c r="G474" s="26"/>
      <c r="H474" s="99"/>
      <c r="I474" s="99"/>
    </row>
    <row r="475" spans="1:9" ht="78.75" hidden="1">
      <c r="A475" s="27" t="s">
        <v>1066</v>
      </c>
      <c r="B475" s="114" t="s">
        <v>1067</v>
      </c>
      <c r="C475" s="26"/>
      <c r="D475" s="537"/>
      <c r="E475" s="28"/>
      <c r="F475" s="26"/>
      <c r="G475" s="26"/>
      <c r="H475" s="99"/>
      <c r="I475" s="99"/>
    </row>
    <row r="476" spans="1:9" ht="63" hidden="1">
      <c r="A476" s="27" t="s">
        <v>1068</v>
      </c>
      <c r="B476" s="114" t="s">
        <v>1069</v>
      </c>
      <c r="C476" s="26"/>
      <c r="D476" s="537"/>
      <c r="E476" s="28"/>
      <c r="F476" s="26"/>
      <c r="G476" s="26"/>
      <c r="H476" s="99"/>
      <c r="I476" s="99"/>
    </row>
    <row r="477" spans="1:9" ht="45" hidden="1">
      <c r="A477" s="27" t="s">
        <v>1070</v>
      </c>
      <c r="B477" s="30" t="s">
        <v>1071</v>
      </c>
      <c r="C477" s="26"/>
      <c r="D477" s="537"/>
      <c r="E477" s="28"/>
      <c r="F477" s="26"/>
      <c r="G477" s="26"/>
      <c r="H477" s="99"/>
      <c r="I477" s="99"/>
    </row>
    <row r="478" spans="1:9" ht="40.15" hidden="1" customHeight="1">
      <c r="A478" s="162" t="s">
        <v>49</v>
      </c>
      <c r="B478" s="989" t="s">
        <v>48</v>
      </c>
      <c r="C478" s="997"/>
      <c r="D478" s="997"/>
      <c r="E478" s="997"/>
      <c r="F478" s="997"/>
      <c r="G478" s="998"/>
      <c r="H478" s="99">
        <f>SUM(D479:D489)</f>
        <v>0</v>
      </c>
      <c r="I478" s="99">
        <f>COUNT(D479:D489)*2</f>
        <v>0</v>
      </c>
    </row>
    <row r="479" spans="1:9" ht="40.15" hidden="1" customHeight="1">
      <c r="A479" s="27" t="s">
        <v>1072</v>
      </c>
      <c r="B479" s="23" t="s">
        <v>1970</v>
      </c>
      <c r="C479" s="28"/>
      <c r="D479" s="52"/>
      <c r="E479" s="28"/>
      <c r="F479" s="28"/>
      <c r="G479" s="479"/>
      <c r="H479" s="99"/>
      <c r="I479" s="99"/>
    </row>
    <row r="480" spans="1:9" ht="40.15" hidden="1" customHeight="1">
      <c r="A480" s="27" t="s">
        <v>1073</v>
      </c>
      <c r="B480" s="23" t="s">
        <v>1981</v>
      </c>
      <c r="C480" s="28"/>
      <c r="D480" s="52"/>
      <c r="E480" s="28"/>
      <c r="F480" s="28"/>
      <c r="G480" s="479"/>
      <c r="H480" s="99"/>
      <c r="I480" s="99"/>
    </row>
    <row r="481" spans="1:9" ht="40.15" hidden="1" customHeight="1">
      <c r="A481" s="27" t="s">
        <v>1075</v>
      </c>
      <c r="B481" s="172" t="s">
        <v>1991</v>
      </c>
      <c r="C481" s="28"/>
      <c r="D481" s="52"/>
      <c r="E481" s="28"/>
      <c r="F481" s="28"/>
      <c r="G481" s="479"/>
      <c r="H481" s="99"/>
      <c r="I481" s="99"/>
    </row>
    <row r="482" spans="1:9" ht="40.15" hidden="1" customHeight="1">
      <c r="A482" s="27" t="s">
        <v>1076</v>
      </c>
      <c r="B482" s="23" t="s">
        <v>1074</v>
      </c>
      <c r="C482" s="28"/>
      <c r="D482" s="52"/>
      <c r="E482" s="28"/>
      <c r="F482" s="28"/>
      <c r="G482" s="479"/>
      <c r="H482" s="99"/>
      <c r="I482" s="99"/>
    </row>
    <row r="483" spans="1:9" ht="40.15" hidden="1" customHeight="1">
      <c r="A483" s="27" t="s">
        <v>2001</v>
      </c>
      <c r="B483" s="23" t="s">
        <v>2002</v>
      </c>
      <c r="C483" s="28"/>
      <c r="D483" s="52"/>
      <c r="E483" s="28"/>
      <c r="F483" s="28"/>
      <c r="G483" s="479"/>
      <c r="H483" s="99"/>
      <c r="I483" s="99"/>
    </row>
    <row r="484" spans="1:9" ht="40.15" hidden="1" customHeight="1">
      <c r="A484" s="27" t="s">
        <v>2007</v>
      </c>
      <c r="B484" s="23" t="s">
        <v>2008</v>
      </c>
      <c r="C484" s="28"/>
      <c r="D484" s="52"/>
      <c r="E484" s="28"/>
      <c r="F484" s="28"/>
      <c r="G484" s="479"/>
      <c r="H484" s="99"/>
      <c r="I484" s="99"/>
    </row>
    <row r="485" spans="1:9" ht="40.15" hidden="1" customHeight="1">
      <c r="A485" s="27" t="s">
        <v>2019</v>
      </c>
      <c r="B485" s="23" t="s">
        <v>2020</v>
      </c>
      <c r="C485" s="28"/>
      <c r="D485" s="52"/>
      <c r="E485" s="28"/>
      <c r="F485" s="28"/>
      <c r="G485" s="479"/>
      <c r="H485" s="99"/>
      <c r="I485" s="99"/>
    </row>
    <row r="486" spans="1:9" ht="40.15" hidden="1" customHeight="1">
      <c r="A486" s="27" t="s">
        <v>2024</v>
      </c>
      <c r="B486" s="23" t="s">
        <v>2025</v>
      </c>
      <c r="C486" s="28"/>
      <c r="D486" s="52"/>
      <c r="E486" s="28"/>
      <c r="F486" s="28"/>
      <c r="G486" s="479"/>
      <c r="H486" s="99"/>
      <c r="I486" s="99"/>
    </row>
    <row r="487" spans="1:9" ht="30" hidden="1">
      <c r="A487" s="27" t="s">
        <v>2032</v>
      </c>
      <c r="B487" s="23" t="s">
        <v>2033</v>
      </c>
      <c r="C487" s="28"/>
      <c r="D487" s="52"/>
      <c r="E487" s="28"/>
      <c r="F487" s="28"/>
      <c r="G487" s="479"/>
      <c r="H487" s="99"/>
      <c r="I487" s="99"/>
    </row>
    <row r="488" spans="1:9" ht="45" hidden="1">
      <c r="A488" s="27" t="s">
        <v>2036</v>
      </c>
      <c r="B488" s="23" t="s">
        <v>2037</v>
      </c>
      <c r="C488" s="28"/>
      <c r="D488" s="52"/>
      <c r="E488" s="28"/>
      <c r="F488" s="28"/>
      <c r="G488" s="479"/>
      <c r="H488" s="99"/>
      <c r="I488" s="99"/>
    </row>
    <row r="489" spans="1:9" ht="60" hidden="1">
      <c r="A489" s="27" t="s">
        <v>2044</v>
      </c>
      <c r="B489" s="23" t="s">
        <v>2045</v>
      </c>
      <c r="C489" s="28"/>
      <c r="D489" s="52"/>
      <c r="E489" s="28"/>
      <c r="F489" s="28"/>
      <c r="G489" s="479"/>
      <c r="H489" s="99"/>
      <c r="I489" s="99"/>
    </row>
    <row r="490" spans="1:9" ht="40.15" hidden="1" customHeight="1">
      <c r="A490" s="162" t="s">
        <v>47</v>
      </c>
      <c r="B490" s="989" t="s">
        <v>46</v>
      </c>
      <c r="C490" s="997"/>
      <c r="D490" s="997"/>
      <c r="E490" s="997"/>
      <c r="F490" s="997"/>
      <c r="G490" s="998"/>
      <c r="H490" s="99">
        <f>SUM(D491:D496)</f>
        <v>0</v>
      </c>
      <c r="I490" s="99">
        <f>COUNT(D491:D496)*2</f>
        <v>0</v>
      </c>
    </row>
    <row r="491" spans="1:9" ht="60" hidden="1">
      <c r="A491" s="27" t="s">
        <v>1077</v>
      </c>
      <c r="B491" s="23" t="s">
        <v>2049</v>
      </c>
      <c r="C491" s="26"/>
      <c r="D491" s="537"/>
      <c r="E491" s="28"/>
      <c r="F491" s="26"/>
      <c r="G491" s="479"/>
      <c r="H491" s="99"/>
      <c r="I491" s="99"/>
    </row>
    <row r="492" spans="1:9" ht="60" hidden="1">
      <c r="A492" s="27" t="s">
        <v>1078</v>
      </c>
      <c r="B492" s="23" t="s">
        <v>2058</v>
      </c>
      <c r="C492" s="26"/>
      <c r="D492" s="537"/>
      <c r="E492" s="28"/>
      <c r="F492" s="26"/>
      <c r="G492" s="479"/>
      <c r="H492" s="99"/>
      <c r="I492" s="99"/>
    </row>
    <row r="493" spans="1:9" ht="45" hidden="1">
      <c r="A493" s="27" t="s">
        <v>1079</v>
      </c>
      <c r="B493" s="23" t="s">
        <v>2061</v>
      </c>
      <c r="C493" s="26"/>
      <c r="D493" s="537"/>
      <c r="E493" s="28"/>
      <c r="F493" s="26"/>
      <c r="G493" s="479"/>
      <c r="H493" s="99"/>
      <c r="I493" s="99"/>
    </row>
    <row r="494" spans="1:9" ht="60" hidden="1">
      <c r="A494" s="27" t="s">
        <v>1080</v>
      </c>
      <c r="B494" s="23" t="s">
        <v>2067</v>
      </c>
      <c r="C494" s="26"/>
      <c r="D494" s="537"/>
      <c r="E494" s="28"/>
      <c r="F494" s="26"/>
      <c r="G494" s="479"/>
      <c r="H494" s="99"/>
      <c r="I494" s="99"/>
    </row>
    <row r="495" spans="1:9" ht="60" hidden="1">
      <c r="A495" s="27" t="s">
        <v>1081</v>
      </c>
      <c r="B495" s="23" t="s">
        <v>6226</v>
      </c>
      <c r="C495" s="26"/>
      <c r="D495" s="537"/>
      <c r="E495" s="28"/>
      <c r="F495" s="26"/>
      <c r="G495" s="479"/>
      <c r="H495" s="99"/>
      <c r="I495" s="99"/>
    </row>
    <row r="496" spans="1:9" ht="47.25" hidden="1">
      <c r="A496" s="27" t="s">
        <v>6224</v>
      </c>
      <c r="B496" s="116" t="s">
        <v>1082</v>
      </c>
      <c r="C496" s="26"/>
      <c r="D496" s="537"/>
      <c r="E496" s="28"/>
      <c r="F496" s="26"/>
      <c r="G496" s="479"/>
      <c r="H496" s="99"/>
      <c r="I496" s="99"/>
    </row>
    <row r="497" spans="1:9" ht="40.15" hidden="1" customHeight="1">
      <c r="A497" s="162" t="s">
        <v>45</v>
      </c>
      <c r="B497" s="916" t="s">
        <v>44</v>
      </c>
      <c r="C497" s="923"/>
      <c r="D497" s="923"/>
      <c r="E497" s="923"/>
      <c r="F497" s="923"/>
      <c r="G497" s="924"/>
      <c r="H497" s="99">
        <f>SUM(D498:D507)</f>
        <v>0</v>
      </c>
      <c r="I497" s="99">
        <f>COUNT(D498:D507)*2</f>
        <v>0</v>
      </c>
    </row>
    <row r="498" spans="1:9" ht="47.25" hidden="1">
      <c r="A498" s="27" t="s">
        <v>1083</v>
      </c>
      <c r="B498" s="114" t="s">
        <v>1084</v>
      </c>
      <c r="C498" s="26"/>
      <c r="D498" s="537"/>
      <c r="E498" s="28"/>
      <c r="F498" s="26"/>
      <c r="G498" s="26"/>
      <c r="H498" s="99"/>
      <c r="I498" s="99"/>
    </row>
    <row r="499" spans="1:9" ht="75" hidden="1">
      <c r="A499" s="27" t="s">
        <v>1085</v>
      </c>
      <c r="B499" s="30" t="s">
        <v>1086</v>
      </c>
      <c r="C499" s="26"/>
      <c r="D499" s="537"/>
      <c r="E499" s="28"/>
      <c r="F499" s="26"/>
      <c r="G499" s="26"/>
      <c r="H499" s="99"/>
      <c r="I499" s="99"/>
    </row>
    <row r="500" spans="1:9" ht="63" hidden="1">
      <c r="A500" s="27" t="s">
        <v>1087</v>
      </c>
      <c r="B500" s="114" t="s">
        <v>1088</v>
      </c>
      <c r="C500" s="26"/>
      <c r="D500" s="537"/>
      <c r="E500" s="28"/>
      <c r="F500" s="26"/>
      <c r="G500" s="26"/>
      <c r="H500" s="99"/>
      <c r="I500" s="99"/>
    </row>
    <row r="501" spans="1:9" ht="47.25" hidden="1">
      <c r="A501" s="27" t="s">
        <v>1089</v>
      </c>
      <c r="B501" s="114" t="s">
        <v>6227</v>
      </c>
      <c r="C501" s="26"/>
      <c r="D501" s="537"/>
      <c r="E501" s="28"/>
      <c r="F501" s="26"/>
      <c r="G501" s="26"/>
      <c r="H501" s="99"/>
      <c r="I501" s="99"/>
    </row>
    <row r="502" spans="1:9" ht="47.25" hidden="1">
      <c r="A502" s="27" t="s">
        <v>1090</v>
      </c>
      <c r="B502" s="114" t="s">
        <v>6228</v>
      </c>
      <c r="C502" s="26"/>
      <c r="D502" s="537"/>
      <c r="E502" s="28"/>
      <c r="F502" s="26"/>
      <c r="G502" s="26"/>
      <c r="H502" s="99"/>
      <c r="I502" s="99"/>
    </row>
    <row r="503" spans="1:9" ht="47.25" hidden="1">
      <c r="A503" s="27" t="s">
        <v>1092</v>
      </c>
      <c r="B503" s="19" t="s">
        <v>6229</v>
      </c>
      <c r="C503" s="26"/>
      <c r="D503" s="537"/>
      <c r="E503" s="28"/>
      <c r="F503" s="26"/>
      <c r="G503" s="26"/>
      <c r="H503" s="99"/>
      <c r="I503" s="99"/>
    </row>
    <row r="504" spans="1:9" ht="78.75" hidden="1">
      <c r="A504" s="27" t="s">
        <v>1094</v>
      </c>
      <c r="B504" s="114" t="s">
        <v>1091</v>
      </c>
      <c r="C504" s="26"/>
      <c r="D504" s="537"/>
      <c r="E504" s="28"/>
      <c r="F504" s="26"/>
      <c r="G504" s="26"/>
      <c r="H504" s="99"/>
      <c r="I504" s="99"/>
    </row>
    <row r="505" spans="1:9" ht="63" hidden="1">
      <c r="A505" s="27" t="s">
        <v>3447</v>
      </c>
      <c r="B505" s="114" t="s">
        <v>1093</v>
      </c>
      <c r="C505" s="26"/>
      <c r="D505" s="537"/>
      <c r="E505" s="28"/>
      <c r="F505" s="26"/>
      <c r="G505" s="26"/>
      <c r="H505" s="99"/>
      <c r="I505" s="99"/>
    </row>
    <row r="506" spans="1:9" ht="63" hidden="1">
      <c r="A506" s="27" t="s">
        <v>3448</v>
      </c>
      <c r="B506" s="114" t="s">
        <v>1095</v>
      </c>
      <c r="C506" s="26"/>
      <c r="D506" s="537"/>
      <c r="E506" s="28"/>
      <c r="F506" s="26"/>
      <c r="G506" s="26"/>
      <c r="H506" s="99"/>
      <c r="I506" s="99"/>
    </row>
    <row r="507" spans="1:9" ht="63" hidden="1">
      <c r="A507" s="27" t="s">
        <v>3449</v>
      </c>
      <c r="B507" s="19" t="s">
        <v>6232</v>
      </c>
      <c r="C507" s="26"/>
      <c r="D507" s="537"/>
      <c r="E507" s="28"/>
      <c r="F507" s="26"/>
      <c r="G507" s="26"/>
      <c r="H507" s="99"/>
      <c r="I507" s="99"/>
    </row>
    <row r="508" spans="1:9" ht="18.75">
      <c r="A508" s="135" t="s">
        <v>43</v>
      </c>
      <c r="B508" s="989" t="s">
        <v>42</v>
      </c>
      <c r="C508" s="997"/>
      <c r="D508" s="997"/>
      <c r="E508" s="997"/>
      <c r="F508" s="997"/>
      <c r="G508" s="998"/>
      <c r="H508" s="29">
        <f>SUM(D509:D533)</f>
        <v>50</v>
      </c>
      <c r="I508" s="29">
        <f>COUNT(D509:D533)*2</f>
        <v>50</v>
      </c>
    </row>
    <row r="509" spans="1:9" ht="90">
      <c r="A509" s="18" t="s">
        <v>1096</v>
      </c>
      <c r="B509" s="114" t="s">
        <v>1097</v>
      </c>
      <c r="C509" s="30" t="s">
        <v>3900</v>
      </c>
      <c r="D509" s="622">
        <v>2</v>
      </c>
      <c r="E509" s="25" t="s">
        <v>432</v>
      </c>
      <c r="F509" s="234" t="s">
        <v>3901</v>
      </c>
      <c r="G509" s="53"/>
    </row>
    <row r="510" spans="1:9" ht="45">
      <c r="A510" s="18"/>
      <c r="B510" s="114"/>
      <c r="C510" s="30" t="s">
        <v>3902</v>
      </c>
      <c r="D510" s="622">
        <v>2</v>
      </c>
      <c r="E510" s="25" t="s">
        <v>432</v>
      </c>
      <c r="F510" s="66"/>
      <c r="G510" s="53"/>
    </row>
    <row r="511" spans="1:9" ht="60">
      <c r="A511" s="18"/>
      <c r="B511" s="114"/>
      <c r="C511" s="30" t="s">
        <v>3903</v>
      </c>
      <c r="D511" s="622">
        <v>2</v>
      </c>
      <c r="E511" s="25" t="s">
        <v>432</v>
      </c>
      <c r="F511" s="66"/>
      <c r="G511" s="53"/>
    </row>
    <row r="512" spans="1:9" ht="47.25">
      <c r="A512" s="18" t="s">
        <v>1098</v>
      </c>
      <c r="B512" s="114" t="s">
        <v>1099</v>
      </c>
      <c r="C512" s="30" t="s">
        <v>3904</v>
      </c>
      <c r="D512" s="622">
        <v>2</v>
      </c>
      <c r="E512" s="22" t="s">
        <v>540</v>
      </c>
      <c r="F512" s="30" t="s">
        <v>3905</v>
      </c>
      <c r="G512" s="53"/>
    </row>
    <row r="513" spans="1:7" ht="75">
      <c r="A513" s="18"/>
      <c r="B513" s="114"/>
      <c r="C513" s="30" t="s">
        <v>3906</v>
      </c>
      <c r="D513" s="622">
        <v>2</v>
      </c>
      <c r="E513" s="25" t="s">
        <v>432</v>
      </c>
      <c r="F513" s="30"/>
      <c r="G513" s="53"/>
    </row>
    <row r="514" spans="1:7" ht="45">
      <c r="A514" s="18"/>
      <c r="B514" s="114"/>
      <c r="C514" s="30" t="s">
        <v>3907</v>
      </c>
      <c r="D514" s="622">
        <v>2</v>
      </c>
      <c r="E514" s="22" t="s">
        <v>540</v>
      </c>
      <c r="F514" s="30"/>
      <c r="G514" s="53"/>
    </row>
    <row r="515" spans="1:7" ht="45">
      <c r="A515" s="18"/>
      <c r="B515" s="114"/>
      <c r="C515" s="30" t="s">
        <v>3908</v>
      </c>
      <c r="D515" s="622">
        <v>2</v>
      </c>
      <c r="E515" s="22" t="s">
        <v>540</v>
      </c>
      <c r="F515" s="23" t="s">
        <v>6735</v>
      </c>
      <c r="G515" s="53"/>
    </row>
    <row r="516" spans="1:7" ht="60">
      <c r="A516" s="18"/>
      <c r="B516" s="114"/>
      <c r="C516" s="30" t="s">
        <v>3909</v>
      </c>
      <c r="D516" s="622">
        <v>2</v>
      </c>
      <c r="E516" s="22" t="s">
        <v>540</v>
      </c>
      <c r="F516" s="362" t="s">
        <v>3910</v>
      </c>
      <c r="G516" s="53"/>
    </row>
    <row r="517" spans="1:7" ht="45">
      <c r="A517" s="18"/>
      <c r="B517" s="114"/>
      <c r="C517" s="30" t="s">
        <v>3911</v>
      </c>
      <c r="D517" s="622">
        <v>2</v>
      </c>
      <c r="E517" s="25" t="s">
        <v>895</v>
      </c>
      <c r="F517" s="30" t="s">
        <v>3912</v>
      </c>
      <c r="G517" s="53"/>
    </row>
    <row r="518" spans="1:7" ht="30">
      <c r="A518" s="18"/>
      <c r="B518" s="114"/>
      <c r="C518" s="30" t="s">
        <v>3913</v>
      </c>
      <c r="D518" s="622">
        <v>2</v>
      </c>
      <c r="E518" s="386" t="s">
        <v>540</v>
      </c>
      <c r="F518" s="30" t="s">
        <v>3914</v>
      </c>
      <c r="G518" s="53"/>
    </row>
    <row r="519" spans="1:7" ht="30">
      <c r="A519" s="18"/>
      <c r="B519" s="114"/>
      <c r="C519" s="30" t="s">
        <v>3909</v>
      </c>
      <c r="D519" s="622">
        <v>2</v>
      </c>
      <c r="E519" s="386" t="s">
        <v>540</v>
      </c>
      <c r="F519" s="66"/>
      <c r="G519" s="53"/>
    </row>
    <row r="520" spans="1:7" ht="285">
      <c r="A520" s="18"/>
      <c r="B520" s="114"/>
      <c r="C520" s="672" t="s">
        <v>6737</v>
      </c>
      <c r="D520" s="669">
        <v>2</v>
      </c>
      <c r="E520" s="386" t="s">
        <v>540</v>
      </c>
      <c r="F520" s="671" t="s">
        <v>6738</v>
      </c>
      <c r="G520" s="53"/>
    </row>
    <row r="521" spans="1:7" ht="75">
      <c r="A521" s="18"/>
      <c r="B521" s="114"/>
      <c r="C521" s="30" t="s">
        <v>3915</v>
      </c>
      <c r="D521" s="622">
        <v>2</v>
      </c>
      <c r="E521" s="386" t="s">
        <v>540</v>
      </c>
      <c r="F521" s="50" t="s">
        <v>6736</v>
      </c>
      <c r="G521" s="53"/>
    </row>
    <row r="522" spans="1:7" ht="47.25">
      <c r="A522" s="18" t="s">
        <v>1100</v>
      </c>
      <c r="B522" s="114" t="s">
        <v>1101</v>
      </c>
      <c r="C522" s="30" t="s">
        <v>3916</v>
      </c>
      <c r="D522" s="622">
        <v>2</v>
      </c>
      <c r="E522" s="386" t="s">
        <v>540</v>
      </c>
      <c r="F522" s="30" t="s">
        <v>3917</v>
      </c>
      <c r="G522" s="53"/>
    </row>
    <row r="523" spans="1:7" ht="45">
      <c r="A523" s="18"/>
      <c r="B523" s="114"/>
      <c r="C523" s="30" t="s">
        <v>3918</v>
      </c>
      <c r="D523" s="622">
        <v>2</v>
      </c>
      <c r="E523" s="386" t="s">
        <v>648</v>
      </c>
      <c r="F523" s="30" t="s">
        <v>3919</v>
      </c>
      <c r="G523" s="53"/>
    </row>
    <row r="524" spans="1:7" ht="45">
      <c r="A524" s="18"/>
      <c r="B524" s="114"/>
      <c r="C524" s="30" t="s">
        <v>3920</v>
      </c>
      <c r="D524" s="622">
        <v>2</v>
      </c>
      <c r="E524" s="386" t="s">
        <v>2051</v>
      </c>
      <c r="F524" s="30" t="s">
        <v>3921</v>
      </c>
      <c r="G524" s="53"/>
    </row>
    <row r="525" spans="1:7" ht="60">
      <c r="A525" s="18"/>
      <c r="B525" s="114"/>
      <c r="C525" s="30" t="s">
        <v>3922</v>
      </c>
      <c r="D525" s="622">
        <v>2</v>
      </c>
      <c r="E525" s="386" t="s">
        <v>2051</v>
      </c>
      <c r="F525" s="30" t="s">
        <v>3923</v>
      </c>
      <c r="G525" s="53"/>
    </row>
    <row r="526" spans="1:7" ht="60">
      <c r="A526" s="18" t="s">
        <v>1102</v>
      </c>
      <c r="B526" s="114" t="s">
        <v>1103</v>
      </c>
      <c r="C526" s="30" t="s">
        <v>3924</v>
      </c>
      <c r="D526" s="622">
        <v>2</v>
      </c>
      <c r="E526" s="386" t="s">
        <v>2051</v>
      </c>
      <c r="F526" s="50" t="s">
        <v>3925</v>
      </c>
      <c r="G526" s="53"/>
    </row>
    <row r="527" spans="1:7" ht="30">
      <c r="A527" s="18"/>
      <c r="B527" s="114"/>
      <c r="C527" s="30" t="s">
        <v>3926</v>
      </c>
      <c r="D527" s="622">
        <v>2</v>
      </c>
      <c r="E527" s="386" t="s">
        <v>2051</v>
      </c>
      <c r="F527" s="50" t="s">
        <v>3927</v>
      </c>
      <c r="G527" s="53"/>
    </row>
    <row r="528" spans="1:7" ht="30">
      <c r="A528" s="18"/>
      <c r="B528" s="114"/>
      <c r="C528" s="30" t="s">
        <v>3928</v>
      </c>
      <c r="D528" s="622">
        <v>2</v>
      </c>
      <c r="E528" s="386" t="s">
        <v>2051</v>
      </c>
      <c r="F528" s="50"/>
      <c r="G528" s="53"/>
    </row>
    <row r="529" spans="1:9" ht="47.25">
      <c r="A529" s="18" t="s">
        <v>1104</v>
      </c>
      <c r="B529" s="114" t="s">
        <v>1105</v>
      </c>
      <c r="C529" s="23" t="s">
        <v>3929</v>
      </c>
      <c r="D529" s="627">
        <v>2</v>
      </c>
      <c r="E529" s="28" t="s">
        <v>540</v>
      </c>
      <c r="F529" s="23" t="s">
        <v>6739</v>
      </c>
      <c r="G529" s="53"/>
    </row>
    <row r="530" spans="1:9" ht="45">
      <c r="A530" s="18"/>
      <c r="B530" s="114"/>
      <c r="C530" s="23" t="s">
        <v>6740</v>
      </c>
      <c r="D530" s="627">
        <v>2</v>
      </c>
      <c r="E530" s="28" t="s">
        <v>540</v>
      </c>
      <c r="F530" s="23" t="s">
        <v>6741</v>
      </c>
      <c r="G530" s="53"/>
    </row>
    <row r="531" spans="1:9" ht="105">
      <c r="A531" s="18"/>
      <c r="B531" s="114"/>
      <c r="C531" s="23" t="s">
        <v>6742</v>
      </c>
      <c r="D531" s="627">
        <v>2</v>
      </c>
      <c r="E531" s="28" t="s">
        <v>540</v>
      </c>
      <c r="F531" s="23" t="s">
        <v>6743</v>
      </c>
      <c r="G531" s="53"/>
    </row>
    <row r="532" spans="1:9" ht="47.25">
      <c r="A532" s="18" t="s">
        <v>1106</v>
      </c>
      <c r="B532" s="114" t="s">
        <v>1107</v>
      </c>
      <c r="C532" s="23" t="s">
        <v>3930</v>
      </c>
      <c r="D532" s="627">
        <v>2</v>
      </c>
      <c r="E532" s="28" t="s">
        <v>540</v>
      </c>
      <c r="F532" s="23" t="s">
        <v>6739</v>
      </c>
      <c r="G532" s="53"/>
    </row>
    <row r="533" spans="1:9" ht="210">
      <c r="A533" s="18"/>
      <c r="B533" s="114"/>
      <c r="C533" s="23" t="s">
        <v>3930</v>
      </c>
      <c r="D533" s="627">
        <v>2</v>
      </c>
      <c r="E533" s="28" t="s">
        <v>540</v>
      </c>
      <c r="F533" s="25" t="s">
        <v>6744</v>
      </c>
      <c r="G533" s="53"/>
    </row>
    <row r="534" spans="1:9" ht="42" hidden="1" customHeight="1">
      <c r="A534" s="27"/>
      <c r="B534" s="928" t="s">
        <v>6538</v>
      </c>
      <c r="C534" s="929"/>
      <c r="D534" s="929"/>
      <c r="E534" s="929"/>
      <c r="F534" s="929"/>
      <c r="G534" s="929"/>
      <c r="H534" s="99"/>
      <c r="I534" s="99"/>
    </row>
    <row r="535" spans="1:9" ht="40.15" hidden="1" customHeight="1">
      <c r="A535" s="162" t="s">
        <v>41</v>
      </c>
      <c r="B535" s="989" t="s">
        <v>40</v>
      </c>
      <c r="C535" s="997"/>
      <c r="D535" s="997"/>
      <c r="E535" s="997"/>
      <c r="F535" s="997"/>
      <c r="G535" s="998"/>
      <c r="H535" s="99">
        <f>SUM(D536:D539)</f>
        <v>0</v>
      </c>
      <c r="I535" s="99">
        <f>COUNT(D536:D539)*2</f>
        <v>0</v>
      </c>
    </row>
    <row r="536" spans="1:9" ht="31.5" hidden="1">
      <c r="A536" s="27" t="s">
        <v>1108</v>
      </c>
      <c r="B536" s="114" t="s">
        <v>1109</v>
      </c>
      <c r="C536" s="26"/>
      <c r="D536" s="537"/>
      <c r="E536" s="28"/>
      <c r="F536" s="26"/>
      <c r="G536" s="26"/>
      <c r="H536" s="99"/>
      <c r="I536" s="99"/>
    </row>
    <row r="537" spans="1:9" ht="31.5" hidden="1">
      <c r="A537" s="27" t="s">
        <v>1110</v>
      </c>
      <c r="B537" s="114" t="s">
        <v>1111</v>
      </c>
      <c r="C537" s="26"/>
      <c r="D537" s="537"/>
      <c r="E537" s="28"/>
      <c r="F537" s="26"/>
      <c r="G537" s="26"/>
      <c r="H537" s="99"/>
      <c r="I537" s="99"/>
    </row>
    <row r="538" spans="1:9" ht="31.5" hidden="1">
      <c r="A538" s="27" t="s">
        <v>1112</v>
      </c>
      <c r="B538" s="114" t="s">
        <v>1113</v>
      </c>
      <c r="C538" s="26"/>
      <c r="D538" s="537"/>
      <c r="E538" s="28"/>
      <c r="F538" s="26"/>
      <c r="G538" s="26"/>
      <c r="H538" s="99"/>
      <c r="I538" s="99"/>
    </row>
    <row r="539" spans="1:9" ht="31.5" hidden="1">
      <c r="A539" s="27" t="s">
        <v>1114</v>
      </c>
      <c r="B539" s="114" t="s">
        <v>1115</v>
      </c>
      <c r="C539" s="26"/>
      <c r="D539" s="537"/>
      <c r="E539" s="28"/>
      <c r="F539" s="26"/>
      <c r="G539" s="26"/>
      <c r="H539" s="99"/>
      <c r="I539" s="99"/>
    </row>
    <row r="540" spans="1:9" ht="40.15" hidden="1" customHeight="1">
      <c r="A540" s="162" t="s">
        <v>39</v>
      </c>
      <c r="B540" s="989" t="s">
        <v>38</v>
      </c>
      <c r="C540" s="997"/>
      <c r="D540" s="997"/>
      <c r="E540" s="997"/>
      <c r="F540" s="997"/>
      <c r="G540" s="998"/>
      <c r="H540" s="99">
        <f>SUM(D541:D550)</f>
        <v>0</v>
      </c>
      <c r="I540" s="99">
        <f>COUNT(D541:D550)*2</f>
        <v>0</v>
      </c>
    </row>
    <row r="541" spans="1:9" ht="63" hidden="1">
      <c r="A541" s="27" t="s">
        <v>1116</v>
      </c>
      <c r="B541" s="114" t="s">
        <v>1117</v>
      </c>
      <c r="C541" s="26"/>
      <c r="D541" s="537"/>
      <c r="E541" s="28"/>
      <c r="F541" s="26"/>
      <c r="G541" s="26"/>
      <c r="H541" s="99"/>
      <c r="I541" s="99"/>
    </row>
    <row r="542" spans="1:9" ht="47.25" hidden="1">
      <c r="A542" s="27" t="s">
        <v>1118</v>
      </c>
      <c r="B542" s="114" t="s">
        <v>1119</v>
      </c>
      <c r="C542" s="26"/>
      <c r="D542" s="537"/>
      <c r="E542" s="28"/>
      <c r="F542" s="26"/>
      <c r="G542" s="26"/>
      <c r="H542" s="99"/>
      <c r="I542" s="99"/>
    </row>
    <row r="543" spans="1:9" ht="47.25" hidden="1">
      <c r="A543" s="27" t="s">
        <v>1120</v>
      </c>
      <c r="B543" s="114" t="s">
        <v>1121</v>
      </c>
      <c r="C543" s="26"/>
      <c r="D543" s="537"/>
      <c r="E543" s="28"/>
      <c r="F543" s="26"/>
      <c r="G543" s="26"/>
      <c r="H543" s="99"/>
      <c r="I543" s="99"/>
    </row>
    <row r="544" spans="1:9" ht="47.25" hidden="1">
      <c r="A544" s="27" t="s">
        <v>1122</v>
      </c>
      <c r="B544" s="114" t="s">
        <v>1123</v>
      </c>
      <c r="C544" s="26"/>
      <c r="D544" s="537"/>
      <c r="E544" s="28"/>
      <c r="F544" s="26"/>
      <c r="G544" s="26"/>
      <c r="H544" s="99"/>
      <c r="I544" s="99"/>
    </row>
    <row r="545" spans="1:9" ht="47.25" hidden="1">
      <c r="A545" s="27" t="s">
        <v>1124</v>
      </c>
      <c r="B545" s="114" t="s">
        <v>1125</v>
      </c>
      <c r="C545" s="26"/>
      <c r="D545" s="537"/>
      <c r="E545" s="28"/>
      <c r="F545" s="26"/>
      <c r="G545" s="26"/>
      <c r="H545" s="99"/>
      <c r="I545" s="99"/>
    </row>
    <row r="546" spans="1:9" ht="47.25" hidden="1">
      <c r="A546" s="27" t="s">
        <v>1126</v>
      </c>
      <c r="B546" s="114" t="s">
        <v>1127</v>
      </c>
      <c r="C546" s="26"/>
      <c r="D546" s="537"/>
      <c r="E546" s="28"/>
      <c r="F546" s="26"/>
      <c r="G546" s="26"/>
      <c r="H546" s="99"/>
      <c r="I546" s="99"/>
    </row>
    <row r="547" spans="1:9" ht="63" hidden="1">
      <c r="A547" s="27" t="s">
        <v>1128</v>
      </c>
      <c r="B547" s="114" t="s">
        <v>1129</v>
      </c>
      <c r="C547" s="26"/>
      <c r="D547" s="537"/>
      <c r="E547" s="28"/>
      <c r="F547" s="26"/>
      <c r="G547" s="26"/>
      <c r="H547" s="99"/>
      <c r="I547" s="99"/>
    </row>
    <row r="548" spans="1:9" ht="110.25" hidden="1">
      <c r="A548" s="27" t="s">
        <v>1130</v>
      </c>
      <c r="B548" s="114" t="s">
        <v>1131</v>
      </c>
      <c r="C548" s="26"/>
      <c r="D548" s="537"/>
      <c r="E548" s="28"/>
      <c r="F548" s="26"/>
      <c r="G548" s="26"/>
      <c r="H548" s="99"/>
      <c r="I548" s="99"/>
    </row>
    <row r="549" spans="1:9" ht="47.25" hidden="1">
      <c r="A549" s="27" t="s">
        <v>1132</v>
      </c>
      <c r="B549" s="114" t="s">
        <v>1133</v>
      </c>
      <c r="C549" s="26"/>
      <c r="D549" s="537"/>
      <c r="E549" s="28"/>
      <c r="F549" s="26"/>
      <c r="G549" s="26"/>
      <c r="H549" s="99"/>
      <c r="I549" s="99"/>
    </row>
    <row r="550" spans="1:9" ht="63" hidden="1">
      <c r="A550" s="27" t="s">
        <v>1134</v>
      </c>
      <c r="B550" s="114" t="s">
        <v>1135</v>
      </c>
      <c r="C550" s="26"/>
      <c r="D550" s="537"/>
      <c r="E550" s="28"/>
      <c r="F550" s="26"/>
      <c r="G550" s="26"/>
      <c r="H550" s="99"/>
      <c r="I550" s="99"/>
    </row>
    <row r="551" spans="1:9" ht="21">
      <c r="A551" s="307"/>
      <c r="B551" s="1072" t="s">
        <v>1136</v>
      </c>
      <c r="C551" s="1074"/>
      <c r="D551" s="1074"/>
      <c r="E551" s="1074"/>
      <c r="F551" s="1074"/>
      <c r="G551" s="1076"/>
      <c r="H551" s="29">
        <f>H552+H560+H576+H586+H605+H623</f>
        <v>158</v>
      </c>
      <c r="I551" s="29">
        <f>I552+I560+I576+I586+I605+I623</f>
        <v>158</v>
      </c>
    </row>
    <row r="552" spans="1:9" ht="18.75">
      <c r="A552" s="135" t="s">
        <v>2086</v>
      </c>
      <c r="B552" s="989" t="s">
        <v>36</v>
      </c>
      <c r="C552" s="997"/>
      <c r="D552" s="997"/>
      <c r="E552" s="997"/>
      <c r="F552" s="997"/>
      <c r="G552" s="998"/>
      <c r="H552" s="29">
        <f>SUM(D553:D559)</f>
        <v>12</v>
      </c>
      <c r="I552" s="29">
        <f>COUNT(D553:D559)*2</f>
        <v>12</v>
      </c>
    </row>
    <row r="553" spans="1:9" ht="31.5" hidden="1">
      <c r="A553" s="79" t="s">
        <v>1137</v>
      </c>
      <c r="B553" s="114" t="s">
        <v>1138</v>
      </c>
      <c r="C553" s="66"/>
      <c r="D553" s="626"/>
      <c r="E553" s="22"/>
      <c r="F553" s="66"/>
      <c r="G553" s="66"/>
      <c r="H553" s="99"/>
      <c r="I553" s="99"/>
    </row>
    <row r="554" spans="1:9" ht="63">
      <c r="A554" s="182" t="s">
        <v>2089</v>
      </c>
      <c r="B554" s="114" t="s">
        <v>1140</v>
      </c>
      <c r="C554" s="25" t="s">
        <v>1141</v>
      </c>
      <c r="D554" s="627">
        <v>2</v>
      </c>
      <c r="E554" s="22" t="s">
        <v>540</v>
      </c>
      <c r="F554" s="25" t="s">
        <v>1142</v>
      </c>
      <c r="G554" s="302"/>
    </row>
    <row r="555" spans="1:9" ht="60">
      <c r="A555" s="182" t="s">
        <v>1143</v>
      </c>
      <c r="B555" s="114" t="s">
        <v>1144</v>
      </c>
      <c r="C555" s="25" t="s">
        <v>2568</v>
      </c>
      <c r="D555" s="627">
        <v>2</v>
      </c>
      <c r="E555" s="22" t="s">
        <v>540</v>
      </c>
      <c r="F555" s="25" t="s">
        <v>2569</v>
      </c>
      <c r="G555" s="302"/>
    </row>
    <row r="556" spans="1:9" ht="47.25">
      <c r="A556" s="182" t="s">
        <v>2094</v>
      </c>
      <c r="B556" s="114" t="s">
        <v>1146</v>
      </c>
      <c r="C556" s="23" t="s">
        <v>1147</v>
      </c>
      <c r="D556" s="627">
        <v>2</v>
      </c>
      <c r="E556" s="22" t="s">
        <v>540</v>
      </c>
      <c r="F556" s="25" t="s">
        <v>2570</v>
      </c>
      <c r="G556" s="302"/>
    </row>
    <row r="557" spans="1:9" ht="30">
      <c r="A557" s="182"/>
      <c r="B557" s="114"/>
      <c r="C557" s="23" t="s">
        <v>1149</v>
      </c>
      <c r="D557" s="627">
        <v>2</v>
      </c>
      <c r="E557" s="22" t="s">
        <v>540</v>
      </c>
      <c r="F557" s="22"/>
      <c r="G557" s="302"/>
    </row>
    <row r="558" spans="1:9" ht="63">
      <c r="A558" s="182" t="s">
        <v>2098</v>
      </c>
      <c r="B558" s="114" t="s">
        <v>1151</v>
      </c>
      <c r="C558" s="247" t="s">
        <v>1152</v>
      </c>
      <c r="D558" s="627">
        <v>2</v>
      </c>
      <c r="E558" s="22" t="s">
        <v>540</v>
      </c>
      <c r="F558" s="30" t="s">
        <v>1153</v>
      </c>
      <c r="G558" s="302"/>
    </row>
    <row r="559" spans="1:9" ht="31.5">
      <c r="A559" s="182" t="s">
        <v>1154</v>
      </c>
      <c r="B559" s="184" t="s">
        <v>1155</v>
      </c>
      <c r="C559" s="25" t="s">
        <v>1156</v>
      </c>
      <c r="D559" s="627">
        <v>2</v>
      </c>
      <c r="E559" s="22" t="s">
        <v>540</v>
      </c>
      <c r="F559" s="66"/>
      <c r="G559" s="302"/>
    </row>
    <row r="560" spans="1:9" ht="18.75">
      <c r="A560" s="135" t="s">
        <v>2101</v>
      </c>
      <c r="B560" s="989" t="s">
        <v>34</v>
      </c>
      <c r="C560" s="997"/>
      <c r="D560" s="997"/>
      <c r="E560" s="997"/>
      <c r="F560" s="997"/>
      <c r="G560" s="998"/>
      <c r="H560" s="29">
        <f>SUM(D561:D575)</f>
        <v>30</v>
      </c>
      <c r="I560" s="29">
        <f>COUNT(D561:D575)*2</f>
        <v>30</v>
      </c>
    </row>
    <row r="561" spans="1:9" ht="31.5">
      <c r="A561" s="182" t="s">
        <v>2103</v>
      </c>
      <c r="B561" s="114" t="s">
        <v>1158</v>
      </c>
      <c r="C561" s="23" t="s">
        <v>1159</v>
      </c>
      <c r="D561" s="622">
        <v>2</v>
      </c>
      <c r="E561" s="22" t="s">
        <v>341</v>
      </c>
      <c r="F561" s="50" t="s">
        <v>1160</v>
      </c>
      <c r="G561" s="183"/>
    </row>
    <row r="562" spans="1:9" ht="30">
      <c r="A562" s="182"/>
      <c r="B562" s="114"/>
      <c r="C562" s="23" t="s">
        <v>1161</v>
      </c>
      <c r="D562" s="622">
        <v>2</v>
      </c>
      <c r="E562" s="22" t="s">
        <v>379</v>
      </c>
      <c r="F562" s="50" t="s">
        <v>1162</v>
      </c>
      <c r="G562" s="183"/>
    </row>
    <row r="563" spans="1:9" ht="45">
      <c r="A563" s="182"/>
      <c r="B563" s="114"/>
      <c r="C563" s="23" t="s">
        <v>1163</v>
      </c>
      <c r="D563" s="622">
        <v>2</v>
      </c>
      <c r="E563" s="22" t="s">
        <v>379</v>
      </c>
      <c r="F563" s="50" t="s">
        <v>1164</v>
      </c>
      <c r="G563" s="183"/>
    </row>
    <row r="564" spans="1:9" ht="30">
      <c r="A564" s="182"/>
      <c r="B564" s="114"/>
      <c r="C564" s="23" t="s">
        <v>2571</v>
      </c>
      <c r="D564" s="622">
        <v>2</v>
      </c>
      <c r="E564" s="22" t="s">
        <v>379</v>
      </c>
      <c r="F564" s="50" t="s">
        <v>1166</v>
      </c>
      <c r="G564" s="183"/>
    </row>
    <row r="565" spans="1:9" ht="45">
      <c r="A565" s="182"/>
      <c r="B565" s="114"/>
      <c r="C565" s="23" t="s">
        <v>1167</v>
      </c>
      <c r="D565" s="622">
        <v>2</v>
      </c>
      <c r="E565" s="22" t="s">
        <v>341</v>
      </c>
      <c r="F565" s="50" t="s">
        <v>1168</v>
      </c>
      <c r="G565" s="183"/>
    </row>
    <row r="566" spans="1:9" ht="30">
      <c r="A566" s="182"/>
      <c r="B566" s="114"/>
      <c r="C566" s="20" t="s">
        <v>3026</v>
      </c>
      <c r="D566" s="622">
        <v>2</v>
      </c>
      <c r="E566" s="22" t="s">
        <v>341</v>
      </c>
      <c r="F566" s="66"/>
      <c r="G566" s="183"/>
    </row>
    <row r="567" spans="1:9" ht="60">
      <c r="A567" s="182"/>
      <c r="B567" s="114"/>
      <c r="C567" s="20" t="s">
        <v>3027</v>
      </c>
      <c r="D567" s="622">
        <v>2</v>
      </c>
      <c r="E567" s="22" t="s">
        <v>341</v>
      </c>
      <c r="F567" s="66"/>
      <c r="G567" s="183"/>
    </row>
    <row r="568" spans="1:9" ht="47.25">
      <c r="A568" s="182" t="s">
        <v>2109</v>
      </c>
      <c r="B568" s="114" t="s">
        <v>1170</v>
      </c>
      <c r="C568" s="23" t="s">
        <v>1171</v>
      </c>
      <c r="D568" s="622">
        <v>2</v>
      </c>
      <c r="E568" s="22" t="s">
        <v>271</v>
      </c>
      <c r="F568" s="50" t="s">
        <v>1172</v>
      </c>
      <c r="G568" s="183"/>
    </row>
    <row r="569" spans="1:9" ht="90">
      <c r="A569" s="182"/>
      <c r="B569" s="114"/>
      <c r="C569" s="326" t="s">
        <v>3460</v>
      </c>
      <c r="D569" s="622">
        <v>2</v>
      </c>
      <c r="E569" s="22" t="s">
        <v>271</v>
      </c>
      <c r="F569" s="326" t="s">
        <v>3931</v>
      </c>
      <c r="G569" s="183"/>
    </row>
    <row r="570" spans="1:9" ht="30">
      <c r="A570" s="182"/>
      <c r="B570" s="114"/>
      <c r="C570" s="23" t="s">
        <v>1173</v>
      </c>
      <c r="D570" s="622">
        <v>2</v>
      </c>
      <c r="E570" s="22" t="s">
        <v>420</v>
      </c>
      <c r="F570" s="50" t="s">
        <v>1172</v>
      </c>
      <c r="G570" s="183"/>
    </row>
    <row r="571" spans="1:9" ht="75.75" customHeight="1">
      <c r="A571" s="182" t="s">
        <v>2113</v>
      </c>
      <c r="B571" s="114" t="s">
        <v>1175</v>
      </c>
      <c r="C571" s="23" t="s">
        <v>1176</v>
      </c>
      <c r="D571" s="622">
        <v>2</v>
      </c>
      <c r="E571" s="22" t="s">
        <v>341</v>
      </c>
      <c r="F571" s="22"/>
      <c r="G571" s="183"/>
    </row>
    <row r="572" spans="1:9" ht="60">
      <c r="A572" s="182"/>
      <c r="C572" s="30" t="s">
        <v>2572</v>
      </c>
      <c r="D572" s="622">
        <v>2</v>
      </c>
      <c r="E572" s="22" t="s">
        <v>379</v>
      </c>
      <c r="F572" s="25" t="s">
        <v>2573</v>
      </c>
      <c r="G572" s="183"/>
    </row>
    <row r="573" spans="1:9" ht="45">
      <c r="A573" s="182"/>
      <c r="B573" s="114"/>
      <c r="C573" s="387" t="s">
        <v>3932</v>
      </c>
      <c r="D573" s="622">
        <v>2</v>
      </c>
      <c r="E573" s="28" t="s">
        <v>420</v>
      </c>
      <c r="F573" s="25" t="s">
        <v>6745</v>
      </c>
      <c r="G573" s="183"/>
    </row>
    <row r="574" spans="1:9" ht="45">
      <c r="A574" s="182"/>
      <c r="B574" s="227"/>
      <c r="C574" s="30" t="s">
        <v>2117</v>
      </c>
      <c r="D574" s="622">
        <v>2</v>
      </c>
      <c r="E574" s="28" t="s">
        <v>420</v>
      </c>
      <c r="F574" s="25"/>
      <c r="G574" s="305"/>
    </row>
    <row r="575" spans="1:9" ht="45">
      <c r="A575" s="182"/>
      <c r="B575" s="227"/>
      <c r="C575" s="30" t="s">
        <v>3933</v>
      </c>
      <c r="D575" s="622">
        <v>2</v>
      </c>
      <c r="E575" s="22" t="s">
        <v>379</v>
      </c>
      <c r="F575" s="25" t="s">
        <v>3467</v>
      </c>
      <c r="G575" s="305"/>
    </row>
    <row r="576" spans="1:9" ht="18.75">
      <c r="A576" s="135" t="s">
        <v>2119</v>
      </c>
      <c r="B576" s="989" t="s">
        <v>32</v>
      </c>
      <c r="C576" s="997"/>
      <c r="D576" s="997"/>
      <c r="E576" s="997"/>
      <c r="F576" s="997"/>
      <c r="G576" s="998"/>
      <c r="H576" s="29">
        <f>SUM(D577:D585)</f>
        <v>18</v>
      </c>
      <c r="I576" s="29">
        <f>COUNT(D577:D585)*2</f>
        <v>18</v>
      </c>
    </row>
    <row r="577" spans="1:9" ht="63">
      <c r="A577" s="182" t="s">
        <v>2121</v>
      </c>
      <c r="B577" s="191" t="s">
        <v>1180</v>
      </c>
      <c r="C577" s="50" t="s">
        <v>1181</v>
      </c>
      <c r="D577" s="622">
        <v>2</v>
      </c>
      <c r="E577" s="22" t="s">
        <v>379</v>
      </c>
      <c r="F577" s="66"/>
      <c r="G577" s="183"/>
    </row>
    <row r="578" spans="1:9" ht="15.75">
      <c r="A578" s="182"/>
      <c r="B578" s="191"/>
      <c r="C578" s="50" t="s">
        <v>1182</v>
      </c>
      <c r="D578" s="622">
        <v>2</v>
      </c>
      <c r="E578" s="22" t="s">
        <v>379</v>
      </c>
      <c r="F578" s="66"/>
      <c r="G578" s="183"/>
    </row>
    <row r="579" spans="1:9" ht="30">
      <c r="A579" s="182"/>
      <c r="B579" s="191"/>
      <c r="C579" s="50" t="s">
        <v>3934</v>
      </c>
      <c r="D579" s="622">
        <v>2</v>
      </c>
      <c r="E579" s="22" t="s">
        <v>379</v>
      </c>
      <c r="F579" s="66"/>
      <c r="G579" s="183"/>
    </row>
    <row r="580" spans="1:9" ht="30">
      <c r="A580" s="182"/>
      <c r="B580" s="191"/>
      <c r="C580" s="388" t="s">
        <v>2128</v>
      </c>
      <c r="D580" s="622">
        <v>2</v>
      </c>
      <c r="E580" s="22" t="s">
        <v>379</v>
      </c>
      <c r="F580" s="66"/>
      <c r="G580" s="183"/>
    </row>
    <row r="581" spans="1:9" ht="15.75">
      <c r="A581" s="182"/>
      <c r="B581" s="191"/>
      <c r="C581" s="50" t="s">
        <v>3030</v>
      </c>
      <c r="D581" s="622">
        <v>2</v>
      </c>
      <c r="E581" s="22" t="s">
        <v>379</v>
      </c>
      <c r="F581" s="66"/>
      <c r="G581" s="183"/>
    </row>
    <row r="582" spans="1:9" ht="15.75">
      <c r="A582" s="182"/>
      <c r="B582" s="191"/>
      <c r="C582" s="50" t="s">
        <v>3033</v>
      </c>
      <c r="D582" s="622">
        <v>2</v>
      </c>
      <c r="E582" s="22" t="s">
        <v>379</v>
      </c>
      <c r="F582" s="66"/>
      <c r="G582" s="183"/>
    </row>
    <row r="583" spans="1:9" ht="30">
      <c r="A583" s="182"/>
      <c r="B583" s="191"/>
      <c r="C583" s="25" t="s">
        <v>1183</v>
      </c>
      <c r="D583" s="622">
        <v>2</v>
      </c>
      <c r="E583" s="22" t="s">
        <v>379</v>
      </c>
      <c r="F583" s="22" t="s">
        <v>3034</v>
      </c>
      <c r="G583" s="183"/>
    </row>
    <row r="584" spans="1:9" ht="45">
      <c r="A584" s="182" t="s">
        <v>2133</v>
      </c>
      <c r="B584" s="114" t="s">
        <v>1185</v>
      </c>
      <c r="C584" s="25" t="s">
        <v>1186</v>
      </c>
      <c r="D584" s="622">
        <v>2</v>
      </c>
      <c r="E584" s="22" t="s">
        <v>379</v>
      </c>
      <c r="F584" s="66"/>
      <c r="G584" s="183"/>
    </row>
    <row r="585" spans="1:9" ht="45">
      <c r="A585" s="182"/>
      <c r="B585" s="114"/>
      <c r="C585" s="25" t="s">
        <v>1187</v>
      </c>
      <c r="D585" s="622">
        <v>2</v>
      </c>
      <c r="E585" s="22" t="s">
        <v>420</v>
      </c>
      <c r="F585" s="66"/>
      <c r="G585" s="183"/>
    </row>
    <row r="586" spans="1:9" ht="18" customHeight="1">
      <c r="A586" s="135" t="s">
        <v>2136</v>
      </c>
      <c r="B586" s="989" t="s">
        <v>30</v>
      </c>
      <c r="C586" s="997"/>
      <c r="D586" s="997"/>
      <c r="E586" s="997"/>
      <c r="F586" s="997"/>
      <c r="G586" s="998"/>
      <c r="H586" s="29">
        <f>SUM(D587:D604)</f>
        <v>36</v>
      </c>
      <c r="I586" s="29">
        <f>COUNT(D587:D604)*2</f>
        <v>36</v>
      </c>
    </row>
    <row r="587" spans="1:9" ht="90">
      <c r="A587" s="182" t="s">
        <v>2138</v>
      </c>
      <c r="B587" s="42" t="s">
        <v>1189</v>
      </c>
      <c r="C587" s="20" t="s">
        <v>1190</v>
      </c>
      <c r="D587" s="627">
        <v>2</v>
      </c>
      <c r="E587" s="22" t="s">
        <v>271</v>
      </c>
      <c r="F587" s="50" t="s">
        <v>3935</v>
      </c>
      <c r="G587" s="302"/>
    </row>
    <row r="588" spans="1:9" ht="135">
      <c r="A588" s="182"/>
      <c r="B588" s="42"/>
      <c r="C588" s="25" t="s">
        <v>2575</v>
      </c>
      <c r="D588" s="627">
        <v>2</v>
      </c>
      <c r="E588" s="22" t="s">
        <v>271</v>
      </c>
      <c r="F588" s="50" t="s">
        <v>3936</v>
      </c>
      <c r="G588" s="302"/>
    </row>
    <row r="589" spans="1:9" ht="45">
      <c r="A589" s="182"/>
      <c r="B589" s="42"/>
      <c r="C589" s="30" t="s">
        <v>1194</v>
      </c>
      <c r="D589" s="627">
        <v>2</v>
      </c>
      <c r="E589" s="22" t="s">
        <v>271</v>
      </c>
      <c r="F589" s="26" t="s">
        <v>1195</v>
      </c>
      <c r="G589" s="302"/>
    </row>
    <row r="590" spans="1:9" ht="45">
      <c r="A590" s="182"/>
      <c r="B590" s="42"/>
      <c r="C590" s="30" t="s">
        <v>1196</v>
      </c>
      <c r="D590" s="627">
        <v>2</v>
      </c>
      <c r="E590" s="22" t="s">
        <v>271</v>
      </c>
      <c r="F590" s="25" t="s">
        <v>1197</v>
      </c>
      <c r="G590" s="302"/>
    </row>
    <row r="591" spans="1:9" ht="30">
      <c r="A591" s="182"/>
      <c r="B591" s="42"/>
      <c r="C591" s="25" t="s">
        <v>1198</v>
      </c>
      <c r="D591" s="627">
        <v>2</v>
      </c>
      <c r="E591" s="22" t="s">
        <v>271</v>
      </c>
      <c r="F591" s="50" t="s">
        <v>1199</v>
      </c>
      <c r="G591" s="302"/>
    </row>
    <row r="592" spans="1:9" ht="30">
      <c r="A592" s="182"/>
      <c r="B592" s="42"/>
      <c r="C592" s="303" t="s">
        <v>1200</v>
      </c>
      <c r="D592" s="627">
        <v>2</v>
      </c>
      <c r="E592" s="22" t="s">
        <v>271</v>
      </c>
      <c r="F592" s="50"/>
      <c r="G592" s="302"/>
    </row>
    <row r="593" spans="1:9" ht="60">
      <c r="A593" s="182" t="s">
        <v>2144</v>
      </c>
      <c r="B593" s="42" t="s">
        <v>1202</v>
      </c>
      <c r="C593" s="76" t="s">
        <v>1203</v>
      </c>
      <c r="D593" s="627">
        <v>2</v>
      </c>
      <c r="E593" s="304" t="s">
        <v>379</v>
      </c>
      <c r="F593" s="30" t="s">
        <v>1204</v>
      </c>
      <c r="G593" s="302"/>
    </row>
    <row r="594" spans="1:9" ht="45">
      <c r="A594" s="182"/>
      <c r="B594" s="42"/>
      <c r="C594" s="23" t="s">
        <v>1205</v>
      </c>
      <c r="D594" s="627">
        <v>2</v>
      </c>
      <c r="E594" s="304" t="s">
        <v>379</v>
      </c>
      <c r="F594" s="30" t="s">
        <v>3937</v>
      </c>
      <c r="G594" s="302"/>
    </row>
    <row r="595" spans="1:9" ht="60">
      <c r="A595" s="182"/>
      <c r="B595" s="42"/>
      <c r="C595" s="23" t="s">
        <v>1207</v>
      </c>
      <c r="D595" s="627">
        <v>2</v>
      </c>
      <c r="E595" s="304" t="s">
        <v>379</v>
      </c>
      <c r="F595" s="30" t="s">
        <v>1208</v>
      </c>
      <c r="G595" s="302"/>
    </row>
    <row r="596" spans="1:9" ht="60">
      <c r="A596" s="182"/>
      <c r="B596" s="42"/>
      <c r="C596" s="50" t="s">
        <v>3938</v>
      </c>
      <c r="D596" s="627">
        <v>2</v>
      </c>
      <c r="E596" s="304" t="s">
        <v>379</v>
      </c>
      <c r="F596" s="30"/>
      <c r="G596" s="302"/>
    </row>
    <row r="597" spans="1:9" ht="30">
      <c r="A597" s="182"/>
      <c r="B597" s="42"/>
      <c r="C597" s="25" t="s">
        <v>3041</v>
      </c>
      <c r="D597" s="627">
        <v>2</v>
      </c>
      <c r="E597" s="304" t="s">
        <v>379</v>
      </c>
      <c r="F597" s="30"/>
      <c r="G597" s="302"/>
    </row>
    <row r="598" spans="1:9" ht="30">
      <c r="A598" s="182"/>
      <c r="B598" s="42"/>
      <c r="C598" s="25" t="s">
        <v>1209</v>
      </c>
      <c r="D598" s="627">
        <v>2</v>
      </c>
      <c r="E598" s="304" t="s">
        <v>379</v>
      </c>
      <c r="F598" s="30"/>
      <c r="G598" s="302"/>
    </row>
    <row r="599" spans="1:9" ht="45">
      <c r="A599" s="182"/>
      <c r="B599" s="42"/>
      <c r="C599" s="50" t="s">
        <v>3939</v>
      </c>
      <c r="D599" s="627">
        <v>2</v>
      </c>
      <c r="E599" s="304" t="s">
        <v>379</v>
      </c>
      <c r="F599" s="26"/>
      <c r="G599" s="302"/>
    </row>
    <row r="600" spans="1:9" ht="30">
      <c r="A600" s="182"/>
      <c r="B600" s="42"/>
      <c r="C600" s="23" t="s">
        <v>3038</v>
      </c>
      <c r="D600" s="627">
        <v>2</v>
      </c>
      <c r="E600" s="304" t="s">
        <v>379</v>
      </c>
      <c r="F600" s="30" t="s">
        <v>3039</v>
      </c>
      <c r="G600" s="302"/>
    </row>
    <row r="601" spans="1:9" ht="60">
      <c r="A601" s="182"/>
      <c r="B601" s="42"/>
      <c r="C601" s="50" t="s">
        <v>3940</v>
      </c>
      <c r="D601" s="627">
        <v>2</v>
      </c>
      <c r="E601" s="22" t="s">
        <v>1817</v>
      </c>
      <c r="F601" s="25"/>
      <c r="G601" s="302"/>
    </row>
    <row r="602" spans="1:9" ht="30">
      <c r="A602" s="182"/>
      <c r="B602" s="42"/>
      <c r="C602" s="50" t="s">
        <v>3499</v>
      </c>
      <c r="D602" s="627">
        <v>2</v>
      </c>
      <c r="E602" s="22" t="s">
        <v>1817</v>
      </c>
      <c r="F602" s="50"/>
      <c r="G602" s="302"/>
    </row>
    <row r="603" spans="1:9" ht="45">
      <c r="A603" s="182"/>
      <c r="B603" s="42"/>
      <c r="C603" s="50" t="s">
        <v>3941</v>
      </c>
      <c r="D603" s="627">
        <v>2</v>
      </c>
      <c r="E603" s="22" t="s">
        <v>1817</v>
      </c>
      <c r="F603" s="50"/>
      <c r="G603" s="389"/>
    </row>
    <row r="604" spans="1:9" ht="45">
      <c r="A604" s="182"/>
      <c r="B604" s="42"/>
      <c r="C604" s="50" t="s">
        <v>3043</v>
      </c>
      <c r="D604" s="627">
        <v>2</v>
      </c>
      <c r="E604" s="22" t="s">
        <v>660</v>
      </c>
      <c r="F604" s="50" t="s">
        <v>2151</v>
      </c>
      <c r="G604" s="389"/>
    </row>
    <row r="605" spans="1:9" ht="18.75">
      <c r="A605" s="135" t="s">
        <v>2152</v>
      </c>
      <c r="B605" s="989" t="s">
        <v>28</v>
      </c>
      <c r="C605" s="997"/>
      <c r="D605" s="997"/>
      <c r="E605" s="997"/>
      <c r="F605" s="997"/>
      <c r="G605" s="998"/>
      <c r="H605" s="29">
        <f>SUM(D606:D622)</f>
        <v>32</v>
      </c>
      <c r="I605" s="29">
        <f>COUNT(D606:D622)*2</f>
        <v>32</v>
      </c>
    </row>
    <row r="606" spans="1:9" ht="45">
      <c r="A606" s="182" t="s">
        <v>2153</v>
      </c>
      <c r="B606" s="30" t="s">
        <v>1211</v>
      </c>
      <c r="C606" s="50" t="s">
        <v>1212</v>
      </c>
      <c r="D606" s="622">
        <v>2</v>
      </c>
      <c r="E606" s="22" t="s">
        <v>341</v>
      </c>
      <c r="F606" s="50" t="s">
        <v>3942</v>
      </c>
      <c r="G606" s="302"/>
    </row>
    <row r="607" spans="1:9">
      <c r="A607" s="182"/>
      <c r="B607" s="30"/>
      <c r="C607" s="50" t="s">
        <v>3943</v>
      </c>
      <c r="D607" s="622">
        <v>2</v>
      </c>
      <c r="E607" s="22" t="s">
        <v>341</v>
      </c>
      <c r="F607"/>
      <c r="G607" s="302"/>
    </row>
    <row r="608" spans="1:9" ht="45">
      <c r="A608" s="182"/>
      <c r="B608" s="30"/>
      <c r="C608" s="50" t="s">
        <v>2154</v>
      </c>
      <c r="D608" s="622">
        <v>2</v>
      </c>
      <c r="E608" s="22" t="s">
        <v>341</v>
      </c>
      <c r="F608" s="26"/>
      <c r="G608" s="302"/>
    </row>
    <row r="609" spans="1:9" ht="30">
      <c r="A609" s="182"/>
      <c r="B609" s="30"/>
      <c r="C609" s="50" t="s">
        <v>3944</v>
      </c>
      <c r="D609" s="622">
        <v>2</v>
      </c>
      <c r="E609" s="22" t="s">
        <v>341</v>
      </c>
      <c r="F609" s="50"/>
      <c r="G609" s="302"/>
    </row>
    <row r="610" spans="1:9" ht="75">
      <c r="A610" s="182"/>
      <c r="B610" s="30"/>
      <c r="C610" s="50" t="s">
        <v>3504</v>
      </c>
      <c r="D610" s="622">
        <v>2</v>
      </c>
      <c r="E610" s="22" t="s">
        <v>341</v>
      </c>
      <c r="F610" s="50"/>
      <c r="G610" s="302"/>
    </row>
    <row r="611" spans="1:9" ht="60">
      <c r="A611" s="182" t="s">
        <v>2155</v>
      </c>
      <c r="B611" s="42" t="s">
        <v>1214</v>
      </c>
      <c r="C611" s="23" t="s">
        <v>1215</v>
      </c>
      <c r="D611" s="622">
        <v>2</v>
      </c>
      <c r="E611" s="22" t="s">
        <v>379</v>
      </c>
      <c r="F611" s="25" t="s">
        <v>1216</v>
      </c>
      <c r="G611" s="302"/>
    </row>
    <row r="612" spans="1:9" ht="30">
      <c r="A612" s="182"/>
      <c r="B612" s="42"/>
      <c r="C612" s="23" t="s">
        <v>1217</v>
      </c>
      <c r="D612" s="622">
        <v>2</v>
      </c>
      <c r="E612" s="22" t="s">
        <v>379</v>
      </c>
      <c r="F612" s="25" t="s">
        <v>2579</v>
      </c>
      <c r="G612" s="302"/>
    </row>
    <row r="613" spans="1:9" ht="60">
      <c r="A613" s="182" t="s">
        <v>2159</v>
      </c>
      <c r="B613" s="42" t="s">
        <v>1220</v>
      </c>
      <c r="C613" s="23" t="s">
        <v>1221</v>
      </c>
      <c r="D613" s="622">
        <v>2</v>
      </c>
      <c r="E613" s="22" t="s">
        <v>540</v>
      </c>
      <c r="F613" s="66"/>
      <c r="G613" s="302"/>
    </row>
    <row r="614" spans="1:9" ht="30">
      <c r="A614" s="182"/>
      <c r="B614" s="42"/>
      <c r="C614" s="23" t="s">
        <v>2163</v>
      </c>
      <c r="D614" s="622">
        <v>2</v>
      </c>
      <c r="E614" s="22" t="s">
        <v>540</v>
      </c>
      <c r="F614" s="66"/>
      <c r="G614" s="302"/>
    </row>
    <row r="615" spans="1:9" ht="45">
      <c r="A615" s="182"/>
      <c r="B615" s="42"/>
      <c r="C615" s="30" t="s">
        <v>1223</v>
      </c>
      <c r="D615" s="622">
        <v>2</v>
      </c>
      <c r="E615" s="22" t="s">
        <v>540</v>
      </c>
      <c r="F615" s="66"/>
      <c r="G615" s="302"/>
    </row>
    <row r="616" spans="1:9" ht="45">
      <c r="A616" s="182"/>
      <c r="B616" s="42"/>
      <c r="C616" s="23" t="s">
        <v>1224</v>
      </c>
      <c r="D616" s="622">
        <v>2</v>
      </c>
      <c r="E616" s="22" t="s">
        <v>379</v>
      </c>
      <c r="F616" s="66"/>
      <c r="G616" s="302"/>
    </row>
    <row r="617" spans="1:9" ht="45">
      <c r="A617" s="182"/>
      <c r="B617" s="42"/>
      <c r="C617" s="23" t="s">
        <v>1226</v>
      </c>
      <c r="D617" s="622">
        <v>2</v>
      </c>
      <c r="E617" s="22" t="s">
        <v>379</v>
      </c>
      <c r="F617" s="66"/>
      <c r="G617" s="302"/>
    </row>
    <row r="618" spans="1:9" ht="30">
      <c r="A618" s="182"/>
      <c r="B618" s="42"/>
      <c r="C618" s="23" t="s">
        <v>3945</v>
      </c>
      <c r="D618" s="622">
        <v>2</v>
      </c>
      <c r="E618" s="22" t="s">
        <v>379</v>
      </c>
      <c r="F618" s="66"/>
      <c r="G618" s="302"/>
    </row>
    <row r="619" spans="1:9" ht="30">
      <c r="A619" s="182"/>
      <c r="B619" s="42"/>
      <c r="C619" s="23" t="s">
        <v>3049</v>
      </c>
      <c r="D619" s="622">
        <v>2</v>
      </c>
      <c r="E619" s="22" t="s">
        <v>540</v>
      </c>
      <c r="F619" s="66"/>
      <c r="G619" s="302"/>
    </row>
    <row r="620" spans="1:9" ht="30">
      <c r="A620" s="182"/>
      <c r="B620" s="42"/>
      <c r="C620" s="23" t="s">
        <v>3946</v>
      </c>
      <c r="D620" s="622">
        <v>2</v>
      </c>
      <c r="E620" s="22" t="s">
        <v>341</v>
      </c>
      <c r="F620" s="66"/>
      <c r="G620" s="302"/>
    </row>
    <row r="621" spans="1:9" ht="30" hidden="1">
      <c r="A621" s="79" t="s">
        <v>2166</v>
      </c>
      <c r="B621" s="30" t="s">
        <v>1229</v>
      </c>
      <c r="C621" s="50"/>
      <c r="D621" s="626"/>
      <c r="E621" s="22"/>
      <c r="F621" s="66"/>
      <c r="G621" s="66"/>
      <c r="H621" s="99"/>
      <c r="I621" s="99"/>
    </row>
    <row r="622" spans="1:9" ht="30">
      <c r="A622" s="182" t="s">
        <v>1232</v>
      </c>
      <c r="B622" s="30" t="s">
        <v>1233</v>
      </c>
      <c r="C622" s="50" t="s">
        <v>3521</v>
      </c>
      <c r="D622" s="622">
        <v>2</v>
      </c>
      <c r="E622" s="22" t="s">
        <v>540</v>
      </c>
      <c r="F622" s="66"/>
      <c r="G622" s="302"/>
    </row>
    <row r="623" spans="1:9" ht="18.75">
      <c r="A623" s="135" t="s">
        <v>2169</v>
      </c>
      <c r="B623" s="989" t="s">
        <v>26</v>
      </c>
      <c r="C623" s="997"/>
      <c r="D623" s="997"/>
      <c r="E623" s="997"/>
      <c r="F623" s="997"/>
      <c r="G623" s="998"/>
      <c r="H623" s="29">
        <f>SUM(D624:D638)</f>
        <v>30</v>
      </c>
      <c r="I623" s="29">
        <f>COUNT(D624:D638)*2</f>
        <v>30</v>
      </c>
    </row>
    <row r="624" spans="1:9" ht="47.25">
      <c r="A624" s="182" t="s">
        <v>2171</v>
      </c>
      <c r="B624" s="191" t="s">
        <v>1235</v>
      </c>
      <c r="C624" s="20" t="s">
        <v>3053</v>
      </c>
      <c r="D624" s="624">
        <v>2</v>
      </c>
      <c r="E624" s="71" t="s">
        <v>341</v>
      </c>
      <c r="F624" s="42" t="s">
        <v>3523</v>
      </c>
      <c r="G624" s="302"/>
    </row>
    <row r="625" spans="1:9" ht="30">
      <c r="A625" s="182"/>
      <c r="B625" s="191"/>
      <c r="C625" s="25" t="s">
        <v>6669</v>
      </c>
      <c r="D625" s="624">
        <v>2</v>
      </c>
      <c r="E625" s="71" t="s">
        <v>341</v>
      </c>
      <c r="F625" s="236"/>
      <c r="G625" s="302"/>
    </row>
    <row r="626" spans="1:9" ht="105">
      <c r="A626" s="182"/>
      <c r="B626" s="191"/>
      <c r="C626" s="25" t="s">
        <v>6668</v>
      </c>
      <c r="D626" s="624">
        <v>2</v>
      </c>
      <c r="E626" s="71" t="s">
        <v>379</v>
      </c>
      <c r="F626" s="25" t="s">
        <v>6679</v>
      </c>
      <c r="G626" s="302"/>
    </row>
    <row r="627" spans="1:9" ht="105">
      <c r="A627" s="182"/>
      <c r="B627" s="191"/>
      <c r="C627" s="25" t="s">
        <v>2175</v>
      </c>
      <c r="D627" s="624">
        <v>2</v>
      </c>
      <c r="E627" s="71" t="s">
        <v>341</v>
      </c>
      <c r="F627" s="25" t="s">
        <v>6678</v>
      </c>
      <c r="G627" s="302"/>
    </row>
    <row r="628" spans="1:9" ht="45">
      <c r="A628" s="182"/>
      <c r="B628" s="191"/>
      <c r="C628" s="20" t="s">
        <v>1237</v>
      </c>
      <c r="D628" s="624">
        <v>2</v>
      </c>
      <c r="E628" s="71" t="s">
        <v>341</v>
      </c>
      <c r="F628" s="42" t="s">
        <v>3524</v>
      </c>
      <c r="G628" s="302"/>
    </row>
    <row r="629" spans="1:9" ht="30">
      <c r="A629" s="182"/>
      <c r="B629" s="191"/>
      <c r="C629" s="23" t="s">
        <v>1238</v>
      </c>
      <c r="D629" s="624">
        <v>2</v>
      </c>
      <c r="E629" s="71"/>
      <c r="F629" s="236"/>
      <c r="G629" s="302"/>
    </row>
    <row r="630" spans="1:9" ht="31.5">
      <c r="A630" s="182" t="s">
        <v>2176</v>
      </c>
      <c r="B630" s="191" t="s">
        <v>1240</v>
      </c>
      <c r="C630" s="23" t="s">
        <v>1241</v>
      </c>
      <c r="D630" s="629">
        <v>2</v>
      </c>
      <c r="E630" s="31" t="s">
        <v>341</v>
      </c>
      <c r="F630" s="20" t="s">
        <v>6676</v>
      </c>
      <c r="G630" s="302"/>
    </row>
    <row r="631" spans="1:9" ht="150">
      <c r="A631" s="182"/>
      <c r="B631" s="191"/>
      <c r="C631" s="23" t="s">
        <v>6671</v>
      </c>
      <c r="D631" s="52">
        <v>2</v>
      </c>
      <c r="E631" s="31" t="s">
        <v>341</v>
      </c>
      <c r="F631" s="20" t="s">
        <v>6677</v>
      </c>
      <c r="G631" s="302"/>
    </row>
    <row r="632" spans="1:9" ht="45">
      <c r="A632" s="182"/>
      <c r="B632" s="191"/>
      <c r="C632" s="23" t="s">
        <v>1243</v>
      </c>
      <c r="D632" s="52">
        <v>2</v>
      </c>
      <c r="E632" s="31" t="s">
        <v>271</v>
      </c>
      <c r="F632" s="20" t="s">
        <v>1244</v>
      </c>
      <c r="G632" s="302"/>
    </row>
    <row r="633" spans="1:9" ht="60">
      <c r="A633" s="182"/>
      <c r="B633" s="191"/>
      <c r="C633" s="23" t="s">
        <v>1245</v>
      </c>
      <c r="D633" s="52">
        <v>2</v>
      </c>
      <c r="E633" s="31" t="s">
        <v>420</v>
      </c>
      <c r="F633" s="20" t="s">
        <v>1246</v>
      </c>
      <c r="G633" s="302"/>
    </row>
    <row r="634" spans="1:9" ht="75">
      <c r="A634" s="182"/>
      <c r="B634" s="191"/>
      <c r="C634" s="23" t="s">
        <v>6672</v>
      </c>
      <c r="D634" s="52">
        <v>2</v>
      </c>
      <c r="E634" s="22" t="s">
        <v>341</v>
      </c>
      <c r="F634" s="30" t="s">
        <v>6675</v>
      </c>
      <c r="G634" s="302"/>
    </row>
    <row r="635" spans="1:9" ht="47.25">
      <c r="A635" s="182" t="s">
        <v>2181</v>
      </c>
      <c r="B635" s="191" t="s">
        <v>1248</v>
      </c>
      <c r="C635" s="549" t="s">
        <v>1249</v>
      </c>
      <c r="D635" s="624">
        <v>2</v>
      </c>
      <c r="E635" s="273" t="s">
        <v>271</v>
      </c>
      <c r="F635" s="66"/>
      <c r="G635" s="302"/>
    </row>
    <row r="636" spans="1:9" ht="30">
      <c r="A636" s="182"/>
      <c r="B636" s="191"/>
      <c r="C636" s="550" t="s">
        <v>1250</v>
      </c>
      <c r="D636" s="624">
        <v>2</v>
      </c>
      <c r="E636" s="71" t="s">
        <v>271</v>
      </c>
      <c r="F636" s="66"/>
      <c r="G636" s="302"/>
    </row>
    <row r="637" spans="1:9" ht="45">
      <c r="A637" s="182"/>
      <c r="B637" s="191"/>
      <c r="C637" s="551" t="s">
        <v>1251</v>
      </c>
      <c r="D637" s="624">
        <v>2</v>
      </c>
      <c r="E637" s="71"/>
      <c r="F637" s="66"/>
      <c r="G637" s="302"/>
    </row>
    <row r="638" spans="1:9" ht="30">
      <c r="A638" s="182"/>
      <c r="B638" s="191"/>
      <c r="C638" s="552" t="s">
        <v>6670</v>
      </c>
      <c r="D638" s="624">
        <v>2</v>
      </c>
      <c r="E638" s="71" t="s">
        <v>540</v>
      </c>
      <c r="F638" s="66"/>
      <c r="G638" s="302"/>
    </row>
    <row r="639" spans="1:9" ht="21">
      <c r="A639" s="98"/>
      <c r="B639" s="1072" t="s">
        <v>2184</v>
      </c>
      <c r="C639" s="1074"/>
      <c r="D639" s="1074"/>
      <c r="E639" s="1074"/>
      <c r="F639" s="1074"/>
      <c r="G639" s="1076"/>
      <c r="H639" s="29">
        <f>H640+H643+H647+H651+H672+H676+H682+H690</f>
        <v>76</v>
      </c>
      <c r="I639" s="29">
        <f>I640+I643+I647+I651+I672+I676+I682+I690</f>
        <v>76</v>
      </c>
    </row>
    <row r="640" spans="1:9" ht="29.25" customHeight="1">
      <c r="A640" s="135" t="s">
        <v>25</v>
      </c>
      <c r="B640" s="989" t="s">
        <v>24</v>
      </c>
      <c r="C640" s="997"/>
      <c r="D640" s="997"/>
      <c r="E640" s="997"/>
      <c r="F640" s="997"/>
      <c r="G640" s="998"/>
      <c r="H640" s="29">
        <f>SUM(D641:D642)</f>
        <v>2</v>
      </c>
      <c r="I640" s="29">
        <f>COUNT(D641:D642)*2</f>
        <v>2</v>
      </c>
    </row>
    <row r="641" spans="1:9" ht="63">
      <c r="A641" s="43" t="s">
        <v>1254</v>
      </c>
      <c r="B641" s="114" t="s">
        <v>1255</v>
      </c>
      <c r="C641" s="74" t="s">
        <v>1256</v>
      </c>
      <c r="D641" s="618">
        <v>2</v>
      </c>
      <c r="E641" s="28" t="s">
        <v>540</v>
      </c>
      <c r="F641" s="26"/>
      <c r="G641" s="53"/>
    </row>
    <row r="642" spans="1:9" ht="30.75" hidden="1" customHeight="1">
      <c r="A642" s="68" t="s">
        <v>1257</v>
      </c>
      <c r="B642" s="30" t="s">
        <v>1258</v>
      </c>
      <c r="C642" s="26"/>
      <c r="D642" s="537"/>
      <c r="E642" s="28"/>
      <c r="F642" s="26"/>
      <c r="G642" s="26"/>
      <c r="H642" s="99"/>
      <c r="I642" s="99"/>
    </row>
    <row r="643" spans="1:9" ht="40.5" customHeight="1">
      <c r="A643" s="135" t="s">
        <v>23</v>
      </c>
      <c r="B643" s="989" t="s">
        <v>22</v>
      </c>
      <c r="C643" s="997"/>
      <c r="D643" s="997"/>
      <c r="E643" s="997"/>
      <c r="F643" s="997"/>
      <c r="G643" s="998"/>
      <c r="H643" s="29">
        <f>SUM(D644:D646)</f>
        <v>2</v>
      </c>
      <c r="I643" s="29">
        <f>COUNT(D644:D646)*2</f>
        <v>2</v>
      </c>
    </row>
    <row r="644" spans="1:9" ht="47.25">
      <c r="A644" s="43" t="s">
        <v>1259</v>
      </c>
      <c r="B644" s="191" t="s">
        <v>1260</v>
      </c>
      <c r="C644" s="50" t="s">
        <v>3947</v>
      </c>
      <c r="D644" s="618">
        <v>2</v>
      </c>
      <c r="E644" s="28" t="s">
        <v>648</v>
      </c>
      <c r="F644" s="26"/>
      <c r="G644" s="53"/>
    </row>
    <row r="645" spans="1:9" ht="55.5" hidden="1" customHeight="1">
      <c r="A645" s="68" t="s">
        <v>1261</v>
      </c>
      <c r="B645" s="191" t="s">
        <v>1262</v>
      </c>
      <c r="C645" s="26"/>
      <c r="D645" s="537"/>
      <c r="E645" s="28"/>
      <c r="F645" s="26"/>
      <c r="G645" s="26"/>
      <c r="H645" s="99"/>
      <c r="I645" s="99"/>
    </row>
    <row r="646" spans="1:9" ht="57" hidden="1" customHeight="1">
      <c r="A646" s="68" t="s">
        <v>1263</v>
      </c>
      <c r="B646" s="191" t="s">
        <v>1264</v>
      </c>
      <c r="C646" s="26"/>
      <c r="D646" s="537"/>
      <c r="E646" s="28"/>
      <c r="F646" s="26"/>
      <c r="G646" s="26"/>
      <c r="H646" s="99"/>
      <c r="I646" s="99"/>
    </row>
    <row r="647" spans="1:9" ht="34.5" customHeight="1">
      <c r="A647" s="135" t="s">
        <v>2194</v>
      </c>
      <c r="B647" s="989" t="s">
        <v>20</v>
      </c>
      <c r="C647" s="997"/>
      <c r="D647" s="997"/>
      <c r="E647" s="997"/>
      <c r="F647" s="997"/>
      <c r="G647" s="998"/>
      <c r="H647" s="29">
        <f>SUM(D648:D650)</f>
        <v>4</v>
      </c>
      <c r="I647" s="29">
        <f>COUNT(D648:D650)*2</f>
        <v>4</v>
      </c>
    </row>
    <row r="648" spans="1:9" ht="75">
      <c r="A648" s="18" t="s">
        <v>2196</v>
      </c>
      <c r="B648" s="191" t="s">
        <v>1266</v>
      </c>
      <c r="C648" s="25" t="s">
        <v>3948</v>
      </c>
      <c r="D648" s="618">
        <v>2</v>
      </c>
      <c r="E648" s="28" t="s">
        <v>540</v>
      </c>
      <c r="F648" s="26"/>
      <c r="G648" s="53"/>
    </row>
    <row r="649" spans="1:9" ht="51" hidden="1" customHeight="1">
      <c r="A649" s="27" t="s">
        <v>2200</v>
      </c>
      <c r="B649" s="191" t="s">
        <v>1270</v>
      </c>
      <c r="C649" s="26"/>
      <c r="D649" s="537"/>
      <c r="E649" s="28"/>
      <c r="F649" s="26"/>
      <c r="G649" s="26"/>
      <c r="H649" s="99"/>
      <c r="I649" s="99"/>
    </row>
    <row r="650" spans="1:9" ht="63">
      <c r="A650" s="18" t="s">
        <v>2202</v>
      </c>
      <c r="B650" s="114" t="s">
        <v>1273</v>
      </c>
      <c r="C650" s="191" t="s">
        <v>1274</v>
      </c>
      <c r="D650" s="618">
        <v>2</v>
      </c>
      <c r="E650" s="28" t="s">
        <v>540</v>
      </c>
      <c r="F650" s="191" t="s">
        <v>1275</v>
      </c>
      <c r="G650" s="53"/>
    </row>
    <row r="651" spans="1:9" ht="42.75" customHeight="1">
      <c r="A651" s="135" t="s">
        <v>2205</v>
      </c>
      <c r="B651" s="989" t="s">
        <v>18</v>
      </c>
      <c r="C651" s="997"/>
      <c r="D651" s="997"/>
      <c r="E651" s="997"/>
      <c r="F651" s="997"/>
      <c r="G651" s="998"/>
      <c r="H651" s="29">
        <f>SUM(D652:D671)</f>
        <v>40</v>
      </c>
      <c r="I651" s="29">
        <f>COUNT(D652:D671)*2</f>
        <v>40</v>
      </c>
    </row>
    <row r="652" spans="1:9" ht="60">
      <c r="A652" s="18" t="s">
        <v>2207</v>
      </c>
      <c r="B652" s="191" t="s">
        <v>1277</v>
      </c>
      <c r="C652" s="123" t="s">
        <v>1278</v>
      </c>
      <c r="D652" s="618">
        <v>2</v>
      </c>
      <c r="E652" s="28" t="s">
        <v>648</v>
      </c>
      <c r="F652" s="26"/>
      <c r="G652" s="53"/>
    </row>
    <row r="653" spans="1:9" ht="45">
      <c r="A653" s="98"/>
      <c r="B653" s="191"/>
      <c r="C653" s="23" t="s">
        <v>1279</v>
      </c>
      <c r="D653" s="618">
        <v>2</v>
      </c>
      <c r="E653" s="28" t="s">
        <v>377</v>
      </c>
      <c r="F653" s="26"/>
      <c r="G653" s="53"/>
    </row>
    <row r="654" spans="1:9" ht="63">
      <c r="A654" s="18" t="s">
        <v>2210</v>
      </c>
      <c r="B654" s="191" t="s">
        <v>1281</v>
      </c>
      <c r="C654" s="50" t="s">
        <v>3949</v>
      </c>
      <c r="D654" s="618">
        <v>2</v>
      </c>
      <c r="E654" s="28" t="s">
        <v>648</v>
      </c>
      <c r="F654" s="26"/>
      <c r="G654" s="53"/>
    </row>
    <row r="655" spans="1:9" ht="60">
      <c r="A655" s="18"/>
      <c r="B655" s="191"/>
      <c r="C655" s="50" t="s">
        <v>3950</v>
      </c>
      <c r="D655" s="618">
        <v>2</v>
      </c>
      <c r="E655" s="28" t="s">
        <v>648</v>
      </c>
      <c r="F655" s="26"/>
      <c r="G655" s="53"/>
    </row>
    <row r="656" spans="1:9" ht="60">
      <c r="A656" s="18"/>
      <c r="B656" s="191"/>
      <c r="C656" s="50" t="s">
        <v>3951</v>
      </c>
      <c r="D656" s="618">
        <v>2</v>
      </c>
      <c r="E656" s="28" t="s">
        <v>648</v>
      </c>
      <c r="F656" s="26"/>
      <c r="G656" s="53"/>
    </row>
    <row r="657" spans="1:9" ht="60">
      <c r="A657" s="18"/>
      <c r="B657" s="191"/>
      <c r="C657" s="50" t="s">
        <v>3952</v>
      </c>
      <c r="D657" s="618">
        <v>2</v>
      </c>
      <c r="E657" s="28" t="s">
        <v>648</v>
      </c>
      <c r="F657" s="26"/>
      <c r="G657" s="53"/>
    </row>
    <row r="658" spans="1:9" ht="45">
      <c r="A658" s="18"/>
      <c r="B658" s="191"/>
      <c r="C658" s="50" t="s">
        <v>3953</v>
      </c>
      <c r="D658" s="618">
        <v>2</v>
      </c>
      <c r="E658" s="28" t="s">
        <v>648</v>
      </c>
      <c r="F658" s="26"/>
      <c r="G658" s="53"/>
    </row>
    <row r="659" spans="1:9" ht="45">
      <c r="A659" s="18"/>
      <c r="B659" s="191"/>
      <c r="C659" s="25" t="s">
        <v>6746</v>
      </c>
      <c r="D659" s="618">
        <v>2</v>
      </c>
      <c r="E659" s="28"/>
      <c r="F659" s="26"/>
      <c r="G659" s="53"/>
    </row>
    <row r="660" spans="1:9" ht="60">
      <c r="A660" s="18"/>
      <c r="B660" s="191"/>
      <c r="C660" s="50" t="s">
        <v>3954</v>
      </c>
      <c r="D660" s="618">
        <v>2</v>
      </c>
      <c r="E660" s="28" t="s">
        <v>648</v>
      </c>
      <c r="F660" s="26"/>
      <c r="G660" s="53"/>
    </row>
    <row r="661" spans="1:9" ht="45">
      <c r="A661" s="18"/>
      <c r="B661" s="191"/>
      <c r="C661" s="50" t="s">
        <v>3955</v>
      </c>
      <c r="D661" s="618">
        <v>2</v>
      </c>
      <c r="E661" s="28" t="s">
        <v>648</v>
      </c>
      <c r="F661" s="26"/>
      <c r="G661" s="53"/>
    </row>
    <row r="662" spans="1:9" ht="45">
      <c r="A662" s="18"/>
      <c r="B662" s="191"/>
      <c r="C662" s="50" t="s">
        <v>3956</v>
      </c>
      <c r="D662" s="618">
        <v>2</v>
      </c>
      <c r="E662" s="28" t="s">
        <v>648</v>
      </c>
      <c r="F662" s="26"/>
      <c r="G662" s="53"/>
    </row>
    <row r="663" spans="1:9" ht="45">
      <c r="A663" s="18"/>
      <c r="B663" s="191"/>
      <c r="C663" s="50" t="s">
        <v>3957</v>
      </c>
      <c r="D663" s="618">
        <v>2</v>
      </c>
      <c r="E663" s="28" t="s">
        <v>648</v>
      </c>
      <c r="F663" s="26"/>
      <c r="G663" s="53"/>
    </row>
    <row r="664" spans="1:9" ht="45">
      <c r="A664" s="18"/>
      <c r="B664" s="191"/>
      <c r="C664" s="50" t="s">
        <v>3958</v>
      </c>
      <c r="D664" s="618">
        <v>2</v>
      </c>
      <c r="E664" s="28" t="s">
        <v>648</v>
      </c>
      <c r="F664" s="26"/>
      <c r="G664" s="53"/>
    </row>
    <row r="665" spans="1:9" ht="45">
      <c r="A665" s="18"/>
      <c r="B665" s="191"/>
      <c r="C665" s="50" t="s">
        <v>3959</v>
      </c>
      <c r="D665" s="618">
        <v>2</v>
      </c>
      <c r="E665" s="28" t="s">
        <v>648</v>
      </c>
      <c r="F665" s="26"/>
      <c r="G665" s="53"/>
    </row>
    <row r="666" spans="1:9" ht="45">
      <c r="A666" s="18"/>
      <c r="B666" s="191"/>
      <c r="C666" s="50" t="s">
        <v>3960</v>
      </c>
      <c r="D666" s="618">
        <v>2</v>
      </c>
      <c r="E666" s="28" t="s">
        <v>648</v>
      </c>
      <c r="F666" s="26"/>
      <c r="G666" s="53"/>
    </row>
    <row r="667" spans="1:9" ht="45">
      <c r="A667" s="18"/>
      <c r="B667" s="191"/>
      <c r="C667" s="50" t="s">
        <v>3961</v>
      </c>
      <c r="D667" s="618">
        <v>2</v>
      </c>
      <c r="E667" s="28" t="s">
        <v>648</v>
      </c>
      <c r="F667" s="26"/>
      <c r="G667" s="53"/>
    </row>
    <row r="668" spans="1:9" ht="30">
      <c r="A668" s="18"/>
      <c r="B668" s="191"/>
      <c r="C668" s="50" t="s">
        <v>3962</v>
      </c>
      <c r="D668" s="618">
        <v>2</v>
      </c>
      <c r="E668" s="28" t="s">
        <v>648</v>
      </c>
      <c r="F668" s="26"/>
      <c r="G668" s="53"/>
    </row>
    <row r="669" spans="1:9" ht="30">
      <c r="A669" s="18"/>
      <c r="B669" s="191"/>
      <c r="C669" s="25" t="s">
        <v>6747</v>
      </c>
      <c r="D669" s="618">
        <v>2</v>
      </c>
      <c r="E669" s="28"/>
      <c r="F669" s="26"/>
      <c r="G669" s="53"/>
    </row>
    <row r="670" spans="1:9" ht="47.25">
      <c r="A670" s="18" t="s">
        <v>2227</v>
      </c>
      <c r="B670" s="191" t="s">
        <v>1296</v>
      </c>
      <c r="C670" s="50" t="s">
        <v>2608</v>
      </c>
      <c r="D670" s="618">
        <v>2</v>
      </c>
      <c r="E670" s="28" t="s">
        <v>540</v>
      </c>
      <c r="F670" s="26"/>
      <c r="G670" s="53"/>
    </row>
    <row r="671" spans="1:9" ht="31.5">
      <c r="A671" s="18" t="s">
        <v>2231</v>
      </c>
      <c r="B671" s="191" t="s">
        <v>1299</v>
      </c>
      <c r="C671" s="50" t="s">
        <v>1300</v>
      </c>
      <c r="D671" s="618">
        <v>2</v>
      </c>
      <c r="E671" s="28" t="s">
        <v>341</v>
      </c>
      <c r="F671" s="30" t="s">
        <v>3963</v>
      </c>
      <c r="G671" s="53"/>
    </row>
    <row r="672" spans="1:9" ht="36" customHeight="1">
      <c r="A672" s="135" t="s">
        <v>2238</v>
      </c>
      <c r="B672" s="989" t="s">
        <v>16</v>
      </c>
      <c r="C672" s="997"/>
      <c r="D672" s="997"/>
      <c r="E672" s="997"/>
      <c r="F672" s="997"/>
      <c r="G672" s="998"/>
      <c r="H672" s="29">
        <f>SUM(D673:D675)</f>
        <v>6</v>
      </c>
      <c r="I672" s="29">
        <f>COUNT(D673:D675)*2</f>
        <v>6</v>
      </c>
    </row>
    <row r="673" spans="1:9" ht="31.5">
      <c r="A673" s="18" t="s">
        <v>2240</v>
      </c>
      <c r="B673" s="191" t="s">
        <v>1304</v>
      </c>
      <c r="C673" s="50" t="s">
        <v>1305</v>
      </c>
      <c r="D673" s="618">
        <v>2</v>
      </c>
      <c r="E673" s="28" t="s">
        <v>540</v>
      </c>
      <c r="F673" s="26"/>
      <c r="G673" s="53"/>
    </row>
    <row r="674" spans="1:9" ht="47.25">
      <c r="A674" s="18" t="s">
        <v>2243</v>
      </c>
      <c r="B674" s="191" t="s">
        <v>1307</v>
      </c>
      <c r="C674" s="25" t="s">
        <v>1308</v>
      </c>
      <c r="D674" s="618">
        <v>2</v>
      </c>
      <c r="E674" s="28" t="s">
        <v>540</v>
      </c>
      <c r="F674" s="26"/>
      <c r="G674" s="53"/>
    </row>
    <row r="675" spans="1:9" ht="69" customHeight="1">
      <c r="A675" s="18" t="s">
        <v>1309</v>
      </c>
      <c r="B675" s="191" t="s">
        <v>1310</v>
      </c>
      <c r="C675" s="23" t="s">
        <v>1311</v>
      </c>
      <c r="D675" s="618">
        <v>2</v>
      </c>
      <c r="E675" s="28" t="s">
        <v>540</v>
      </c>
      <c r="F675" s="26"/>
      <c r="G675" s="53"/>
    </row>
    <row r="676" spans="1:9" ht="53.25" customHeight="1">
      <c r="A676" s="135" t="s">
        <v>2247</v>
      </c>
      <c r="B676" s="916" t="s">
        <v>14</v>
      </c>
      <c r="C676" s="923"/>
      <c r="D676" s="923"/>
      <c r="E676" s="923"/>
      <c r="F676" s="923"/>
      <c r="G676" s="924"/>
      <c r="H676" s="29">
        <f>SUM(D677:D681)</f>
        <v>10</v>
      </c>
      <c r="I676" s="29">
        <f>COUNT(D677:D681)*2</f>
        <v>10</v>
      </c>
    </row>
    <row r="677" spans="1:9" ht="31.5">
      <c r="A677" s="18" t="s">
        <v>2248</v>
      </c>
      <c r="B677" s="19" t="s">
        <v>1313</v>
      </c>
      <c r="C677" s="25" t="s">
        <v>1314</v>
      </c>
      <c r="D677" s="618">
        <v>2</v>
      </c>
      <c r="E677" s="28" t="s">
        <v>653</v>
      </c>
      <c r="F677" s="26"/>
      <c r="G677" s="53"/>
    </row>
    <row r="678" spans="1:9" ht="47.25">
      <c r="A678" s="18" t="s">
        <v>1315</v>
      </c>
      <c r="B678" s="19" t="s">
        <v>1316</v>
      </c>
      <c r="C678" s="25" t="s">
        <v>1319</v>
      </c>
      <c r="D678" s="618">
        <v>2</v>
      </c>
      <c r="E678" s="28" t="s">
        <v>653</v>
      </c>
      <c r="F678" s="26"/>
      <c r="G678" s="53"/>
    </row>
    <row r="679" spans="1:9" ht="47.25">
      <c r="A679" s="18" t="s">
        <v>1320</v>
      </c>
      <c r="B679" s="51" t="s">
        <v>1321</v>
      </c>
      <c r="C679" s="123" t="s">
        <v>1322</v>
      </c>
      <c r="D679" s="618">
        <v>2</v>
      </c>
      <c r="E679" s="28" t="s">
        <v>653</v>
      </c>
      <c r="F679" s="26"/>
      <c r="G679" s="53"/>
    </row>
    <row r="680" spans="1:9" ht="47.25">
      <c r="A680" s="18" t="s">
        <v>2258</v>
      </c>
      <c r="B680" s="19" t="s">
        <v>1324</v>
      </c>
      <c r="C680" s="50" t="s">
        <v>1325</v>
      </c>
      <c r="D680" s="618">
        <v>2</v>
      </c>
      <c r="E680" s="28" t="s">
        <v>653</v>
      </c>
      <c r="F680" s="26"/>
      <c r="G680" s="53"/>
    </row>
    <row r="681" spans="1:9" ht="47.25">
      <c r="A681" s="18" t="s">
        <v>2260</v>
      </c>
      <c r="B681" s="114" t="s">
        <v>1327</v>
      </c>
      <c r="C681" s="50" t="s">
        <v>2262</v>
      </c>
      <c r="D681" s="618">
        <v>2</v>
      </c>
      <c r="E681" s="26" t="s">
        <v>653</v>
      </c>
      <c r="F681" s="26" t="s">
        <v>2614</v>
      </c>
      <c r="G681" s="53"/>
    </row>
    <row r="682" spans="1:9" ht="36.75" customHeight="1">
      <c r="A682" s="135" t="s">
        <v>2264</v>
      </c>
      <c r="B682" s="933" t="s">
        <v>1329</v>
      </c>
      <c r="C682" s="934"/>
      <c r="D682" s="934"/>
      <c r="E682" s="934"/>
      <c r="F682" s="934"/>
      <c r="G682" s="1004"/>
      <c r="H682" s="29">
        <f>SUM(D683:D689)</f>
        <v>6</v>
      </c>
      <c r="I682" s="29">
        <f>COUNT(D683:D689)*2</f>
        <v>6</v>
      </c>
    </row>
    <row r="683" spans="1:9" ht="32.25" hidden="1" customHeight="1">
      <c r="A683" s="27" t="s">
        <v>1330</v>
      </c>
      <c r="B683" s="50" t="s">
        <v>1332</v>
      </c>
      <c r="C683" s="50" t="s">
        <v>1333</v>
      </c>
      <c r="D683" s="544"/>
      <c r="E683" s="26" t="s">
        <v>540</v>
      </c>
      <c r="F683" s="91" t="s">
        <v>1334</v>
      </c>
      <c r="G683" s="26"/>
      <c r="H683" s="99"/>
      <c r="I683" s="99"/>
    </row>
    <row r="684" spans="1:9" ht="90" hidden="1">
      <c r="A684" s="27" t="s">
        <v>1335</v>
      </c>
      <c r="B684" s="50" t="s">
        <v>1336</v>
      </c>
      <c r="C684" s="50" t="s">
        <v>1337</v>
      </c>
      <c r="D684" s="544"/>
      <c r="E684" s="26" t="s">
        <v>540</v>
      </c>
      <c r="F684" s="91" t="s">
        <v>1338</v>
      </c>
      <c r="G684" s="53"/>
      <c r="H684" s="99"/>
      <c r="I684" s="99"/>
    </row>
    <row r="685" spans="1:9" ht="120" hidden="1">
      <c r="A685" s="27" t="s">
        <v>1339</v>
      </c>
      <c r="B685" s="50" t="s">
        <v>1340</v>
      </c>
      <c r="C685" s="50" t="s">
        <v>1341</v>
      </c>
      <c r="D685" s="544"/>
      <c r="E685" s="26" t="s">
        <v>540</v>
      </c>
      <c r="F685" s="91" t="s">
        <v>1342</v>
      </c>
      <c r="G685" s="53"/>
      <c r="H685" s="99"/>
      <c r="I685" s="99"/>
    </row>
    <row r="686" spans="1:9" ht="120">
      <c r="A686" s="63" t="s">
        <v>1343</v>
      </c>
      <c r="B686" s="50" t="s">
        <v>1344</v>
      </c>
      <c r="C686" s="50" t="s">
        <v>1345</v>
      </c>
      <c r="D686" s="544">
        <v>2</v>
      </c>
      <c r="E686" s="26" t="s">
        <v>540</v>
      </c>
      <c r="F686" s="91" t="s">
        <v>1346</v>
      </c>
      <c r="G686" s="53"/>
    </row>
    <row r="687" spans="1:9" ht="90">
      <c r="A687" s="63" t="s">
        <v>1347</v>
      </c>
      <c r="B687" s="50" t="s">
        <v>1348</v>
      </c>
      <c r="C687" s="50" t="s">
        <v>1349</v>
      </c>
      <c r="D687" s="544">
        <v>2</v>
      </c>
      <c r="E687" s="26" t="s">
        <v>540</v>
      </c>
      <c r="F687" s="91" t="s">
        <v>1350</v>
      </c>
      <c r="G687" s="53"/>
    </row>
    <row r="688" spans="1:9" ht="120" hidden="1">
      <c r="A688" s="27" t="s">
        <v>1351</v>
      </c>
      <c r="B688" s="50" t="s">
        <v>1352</v>
      </c>
      <c r="C688" s="50" t="s">
        <v>1353</v>
      </c>
      <c r="D688" s="544"/>
      <c r="E688" s="26" t="s">
        <v>540</v>
      </c>
      <c r="F688" s="91" t="s">
        <v>1354</v>
      </c>
      <c r="G688" s="53"/>
      <c r="H688" s="99"/>
      <c r="I688" s="99"/>
    </row>
    <row r="689" spans="1:9" ht="135">
      <c r="A689" s="63" t="s">
        <v>1355</v>
      </c>
      <c r="B689" s="50" t="s">
        <v>1356</v>
      </c>
      <c r="C689" s="50" t="s">
        <v>1357</v>
      </c>
      <c r="D689" s="544">
        <v>2</v>
      </c>
      <c r="E689" s="26" t="s">
        <v>540</v>
      </c>
      <c r="F689" s="91" t="s">
        <v>1358</v>
      </c>
      <c r="G689" s="53"/>
    </row>
    <row r="690" spans="1:9" ht="45.75" customHeight="1">
      <c r="A690" s="135" t="s">
        <v>2267</v>
      </c>
      <c r="B690" s="989" t="s">
        <v>11</v>
      </c>
      <c r="C690" s="997"/>
      <c r="D690" s="997"/>
      <c r="E690" s="997"/>
      <c r="F690" s="997"/>
      <c r="G690" s="998"/>
      <c r="H690" s="29">
        <f>SUM(D691:D693)</f>
        <v>6</v>
      </c>
      <c r="I690" s="29">
        <f>COUNT(D691:D693)*2</f>
        <v>6</v>
      </c>
    </row>
    <row r="691" spans="1:9" ht="47.25">
      <c r="A691" s="18" t="s">
        <v>2269</v>
      </c>
      <c r="B691" s="191" t="s">
        <v>1360</v>
      </c>
      <c r="C691" s="23" t="s">
        <v>1361</v>
      </c>
      <c r="D691" s="534">
        <v>2</v>
      </c>
      <c r="E691" s="28" t="s">
        <v>271</v>
      </c>
      <c r="F691" s="28" t="s">
        <v>1362</v>
      </c>
      <c r="G691" s="53"/>
    </row>
    <row r="692" spans="1:9" ht="30">
      <c r="A692" s="98"/>
      <c r="B692" s="191"/>
      <c r="C692" s="23" t="s">
        <v>1363</v>
      </c>
      <c r="D692" s="534">
        <v>2</v>
      </c>
      <c r="E692" s="28" t="s">
        <v>271</v>
      </c>
      <c r="F692" s="28" t="s">
        <v>1364</v>
      </c>
      <c r="G692" s="53"/>
    </row>
    <row r="693" spans="1:9" ht="31.5">
      <c r="A693" s="18" t="s">
        <v>2271</v>
      </c>
      <c r="B693" s="191" t="s">
        <v>1366</v>
      </c>
      <c r="C693" s="568" t="s">
        <v>6977</v>
      </c>
      <c r="D693" s="534">
        <v>2</v>
      </c>
      <c r="E693" s="34" t="s">
        <v>540</v>
      </c>
      <c r="F693" s="23" t="s">
        <v>1367</v>
      </c>
      <c r="G693" s="53"/>
    </row>
    <row r="694" spans="1:9" ht="15.75" hidden="1">
      <c r="A694" s="92" t="s">
        <v>10</v>
      </c>
      <c r="B694" s="930" t="s">
        <v>1368</v>
      </c>
      <c r="C694" s="931"/>
      <c r="D694" s="931"/>
      <c r="E694" s="931"/>
      <c r="F694" s="931"/>
      <c r="G694" s="935"/>
      <c r="H694" s="99">
        <f>SUM(D695:D700)</f>
        <v>0</v>
      </c>
      <c r="I694" s="99">
        <f>COUNT(D695:D700)*2</f>
        <v>0</v>
      </c>
    </row>
    <row r="695" spans="1:9" ht="85.5" hidden="1" customHeight="1">
      <c r="A695" s="92" t="s">
        <v>1369</v>
      </c>
      <c r="B695" s="50" t="s">
        <v>1370</v>
      </c>
      <c r="C695" s="50"/>
      <c r="D695" s="545"/>
      <c r="E695" s="50"/>
      <c r="F695" s="50"/>
      <c r="G695" s="50"/>
      <c r="H695" s="99"/>
      <c r="I695" s="99"/>
    </row>
    <row r="696" spans="1:9" ht="72" hidden="1" customHeight="1">
      <c r="A696" s="92" t="s">
        <v>1371</v>
      </c>
      <c r="B696" s="50" t="s">
        <v>1372</v>
      </c>
      <c r="C696" s="50"/>
      <c r="D696" s="545"/>
      <c r="E696" s="50"/>
      <c r="F696" s="50"/>
      <c r="G696" s="50"/>
      <c r="H696" s="99"/>
      <c r="I696" s="99"/>
    </row>
    <row r="697" spans="1:9" ht="72.75" hidden="1" customHeight="1">
      <c r="A697" s="92" t="s">
        <v>1373</v>
      </c>
      <c r="B697" s="50" t="s">
        <v>1374</v>
      </c>
      <c r="C697" s="50"/>
      <c r="D697" s="545"/>
      <c r="E697" s="50"/>
      <c r="F697" s="50"/>
      <c r="G697" s="50"/>
      <c r="H697" s="99"/>
      <c r="I697" s="99"/>
    </row>
    <row r="698" spans="1:9" ht="96.75" hidden="1" customHeight="1">
      <c r="A698" s="92" t="s">
        <v>1375</v>
      </c>
      <c r="B698" s="50" t="s">
        <v>1376</v>
      </c>
      <c r="C698" s="50"/>
      <c r="D698" s="545"/>
      <c r="E698" s="50"/>
      <c r="F698" s="50"/>
      <c r="G698" s="50"/>
      <c r="H698" s="99"/>
      <c r="I698" s="99"/>
    </row>
    <row r="699" spans="1:9" ht="54.75" hidden="1" customHeight="1">
      <c r="A699" s="92" t="s">
        <v>1377</v>
      </c>
      <c r="B699" s="50" t="s">
        <v>1378</v>
      </c>
      <c r="C699" s="50"/>
      <c r="D699" s="545"/>
      <c r="E699" s="50"/>
      <c r="F699" s="50"/>
      <c r="G699" s="50"/>
      <c r="H699" s="99"/>
      <c r="I699" s="99"/>
    </row>
    <row r="700" spans="1:9" ht="62.25" hidden="1" customHeight="1">
      <c r="A700" s="92" t="s">
        <v>1379</v>
      </c>
      <c r="B700" s="50" t="s">
        <v>1380</v>
      </c>
      <c r="C700" s="50"/>
      <c r="D700" s="545"/>
      <c r="E700" s="50"/>
      <c r="F700" s="50"/>
      <c r="G700" s="50"/>
      <c r="H700" s="99"/>
      <c r="I700" s="99"/>
    </row>
    <row r="701" spans="1:9" ht="39" customHeight="1">
      <c r="A701" s="60" t="s">
        <v>1381</v>
      </c>
      <c r="B701" s="930" t="s">
        <v>8</v>
      </c>
      <c r="C701" s="931"/>
      <c r="D701" s="931"/>
      <c r="E701" s="931"/>
      <c r="F701" s="931"/>
      <c r="G701" s="935"/>
      <c r="H701" s="29">
        <f>SUM(D702:D711)</f>
        <v>2</v>
      </c>
      <c r="I701" s="29">
        <f>COUNT(D702:D711)*2</f>
        <v>2</v>
      </c>
    </row>
    <row r="702" spans="1:9" ht="75" hidden="1">
      <c r="A702" s="92" t="s">
        <v>1382</v>
      </c>
      <c r="B702" s="50" t="s">
        <v>1383</v>
      </c>
      <c r="C702" s="50"/>
      <c r="D702" s="545"/>
      <c r="E702" s="50"/>
      <c r="F702" s="50"/>
      <c r="G702" s="50"/>
      <c r="H702" s="99"/>
      <c r="I702" s="99"/>
    </row>
    <row r="703" spans="1:9" ht="60" hidden="1">
      <c r="A703" s="92" t="s">
        <v>1384</v>
      </c>
      <c r="B703" s="50" t="s">
        <v>1385</v>
      </c>
      <c r="C703" s="50"/>
      <c r="D703" s="545"/>
      <c r="E703" s="50"/>
      <c r="F703" s="50"/>
      <c r="G703" s="50"/>
      <c r="H703" s="99"/>
      <c r="I703" s="99"/>
    </row>
    <row r="704" spans="1:9" ht="75" hidden="1">
      <c r="A704" s="92" t="s">
        <v>1386</v>
      </c>
      <c r="B704" s="50" t="s">
        <v>1387</v>
      </c>
      <c r="C704" s="50"/>
      <c r="D704" s="545"/>
      <c r="E704" s="50"/>
      <c r="F704" s="50"/>
      <c r="G704" s="50"/>
      <c r="H704" s="99"/>
      <c r="I704" s="99"/>
    </row>
    <row r="705" spans="1:9" ht="45" hidden="1">
      <c r="A705" s="92" t="s">
        <v>1388</v>
      </c>
      <c r="B705" s="50" t="s">
        <v>1389</v>
      </c>
      <c r="C705" s="50"/>
      <c r="D705" s="545"/>
      <c r="E705" s="50"/>
      <c r="F705" s="50"/>
      <c r="G705" s="50"/>
      <c r="H705" s="99"/>
      <c r="I705" s="99"/>
    </row>
    <row r="706" spans="1:9" ht="60" hidden="1">
      <c r="A706" s="92" t="s">
        <v>1390</v>
      </c>
      <c r="B706" s="50" t="s">
        <v>1391</v>
      </c>
      <c r="C706" s="50"/>
      <c r="D706" s="545"/>
      <c r="E706" s="50"/>
      <c r="F706" s="50"/>
      <c r="G706" s="50"/>
      <c r="H706" s="99"/>
      <c r="I706" s="99"/>
    </row>
    <row r="707" spans="1:9" ht="75">
      <c r="A707" s="60" t="s">
        <v>1392</v>
      </c>
      <c r="B707" s="50" t="s">
        <v>2274</v>
      </c>
      <c r="C707" s="50" t="s">
        <v>1394</v>
      </c>
      <c r="D707" s="630">
        <v>2</v>
      </c>
      <c r="E707" s="34" t="s">
        <v>540</v>
      </c>
      <c r="F707" s="50" t="s">
        <v>1395</v>
      </c>
      <c r="G707" s="21"/>
    </row>
    <row r="708" spans="1:9" ht="90" hidden="1">
      <c r="A708" s="27" t="s">
        <v>1396</v>
      </c>
      <c r="B708" s="50" t="s">
        <v>1397</v>
      </c>
      <c r="C708" s="50"/>
      <c r="D708" s="545"/>
      <c r="E708" s="50"/>
      <c r="F708" s="50"/>
      <c r="G708" s="50"/>
      <c r="H708" s="99"/>
      <c r="I708" s="99"/>
    </row>
    <row r="709" spans="1:9" ht="30" hidden="1">
      <c r="A709" s="27" t="s">
        <v>1398</v>
      </c>
      <c r="B709" s="50" t="s">
        <v>1399</v>
      </c>
      <c r="C709" s="50"/>
      <c r="D709" s="545"/>
      <c r="E709" s="50"/>
      <c r="F709" s="50"/>
      <c r="G709" s="50"/>
      <c r="H709" s="99"/>
      <c r="I709" s="99"/>
    </row>
    <row r="710" spans="1:9" ht="45" hidden="1">
      <c r="A710" s="27" t="s">
        <v>1400</v>
      </c>
      <c r="B710" s="50" t="s">
        <v>1401</v>
      </c>
      <c r="C710" s="50"/>
      <c r="D710" s="545"/>
      <c r="E710" s="50"/>
      <c r="F710" s="50"/>
      <c r="G710" s="50"/>
      <c r="H710" s="99"/>
      <c r="I710" s="99"/>
    </row>
    <row r="711" spans="1:9" ht="60" hidden="1">
      <c r="A711" s="27" t="s">
        <v>1402</v>
      </c>
      <c r="B711" s="50" t="s">
        <v>1403</v>
      </c>
      <c r="C711" s="50"/>
      <c r="D711" s="545"/>
      <c r="E711" s="50"/>
      <c r="F711" s="50"/>
      <c r="G711" s="50"/>
      <c r="H711" s="99"/>
      <c r="I711" s="99"/>
    </row>
    <row r="712" spans="1:9" ht="21">
      <c r="A712" s="98"/>
      <c r="B712" s="1072" t="s">
        <v>1404</v>
      </c>
      <c r="C712" s="1074"/>
      <c r="D712" s="1074"/>
      <c r="E712" s="1074"/>
      <c r="F712" s="1074"/>
      <c r="G712" s="1076"/>
      <c r="H712" s="29">
        <f>H713+H728+H733+H743</f>
        <v>52</v>
      </c>
      <c r="I712" s="29">
        <f>I713+I728+I733+I743</f>
        <v>52</v>
      </c>
    </row>
    <row r="713" spans="1:9" ht="33" customHeight="1">
      <c r="A713" s="117" t="s">
        <v>2277</v>
      </c>
      <c r="B713" s="989" t="s">
        <v>6</v>
      </c>
      <c r="C713" s="997"/>
      <c r="D713" s="997"/>
      <c r="E713" s="997"/>
      <c r="F713" s="997"/>
      <c r="G713" s="998"/>
      <c r="H713" s="29">
        <f>SUM(D714:D727)</f>
        <v>26</v>
      </c>
      <c r="I713" s="29">
        <f>COUNT(D714:D727)*2</f>
        <v>26</v>
      </c>
    </row>
    <row r="714" spans="1:9" ht="30">
      <c r="A714" s="18" t="s">
        <v>2278</v>
      </c>
      <c r="B714" s="30" t="s">
        <v>1406</v>
      </c>
      <c r="C714" s="30" t="s">
        <v>3964</v>
      </c>
      <c r="D714" s="622">
        <v>2</v>
      </c>
      <c r="E714" s="22" t="s">
        <v>648</v>
      </c>
      <c r="F714" s="50" t="s">
        <v>3965</v>
      </c>
      <c r="G714" s="183"/>
    </row>
    <row r="715" spans="1:9">
      <c r="A715" s="18"/>
      <c r="B715" s="30"/>
      <c r="C715" s="30" t="s">
        <v>3966</v>
      </c>
      <c r="D715" s="622">
        <v>2</v>
      </c>
      <c r="E715" s="22" t="s">
        <v>648</v>
      </c>
      <c r="F715" s="66"/>
      <c r="G715" s="183"/>
    </row>
    <row r="716" spans="1:9">
      <c r="A716" s="18"/>
      <c r="B716" s="30"/>
      <c r="C716" s="30" t="s">
        <v>3967</v>
      </c>
      <c r="D716" s="622">
        <v>2</v>
      </c>
      <c r="E716" s="22" t="s">
        <v>648</v>
      </c>
      <c r="F716" s="66"/>
      <c r="G716" s="183"/>
    </row>
    <row r="717" spans="1:9">
      <c r="A717" s="18"/>
      <c r="B717" s="30"/>
      <c r="C717" s="30" t="s">
        <v>3968</v>
      </c>
      <c r="D717" s="622">
        <v>2</v>
      </c>
      <c r="E717" s="22" t="s">
        <v>648</v>
      </c>
      <c r="F717" s="66"/>
      <c r="G717" s="183"/>
    </row>
    <row r="718" spans="1:9">
      <c r="A718" s="18"/>
      <c r="B718" s="30"/>
      <c r="C718" s="30" t="s">
        <v>3969</v>
      </c>
      <c r="D718" s="622">
        <v>2</v>
      </c>
      <c r="E718" s="22" t="s">
        <v>648</v>
      </c>
      <c r="F718" s="66"/>
      <c r="G718" s="183"/>
    </row>
    <row r="719" spans="1:9">
      <c r="A719" s="18"/>
      <c r="B719" s="30"/>
      <c r="C719" s="30" t="s">
        <v>3970</v>
      </c>
      <c r="D719" s="622">
        <v>2</v>
      </c>
      <c r="E719" s="22" t="s">
        <v>648</v>
      </c>
      <c r="F719" s="66"/>
      <c r="G719" s="183"/>
    </row>
    <row r="720" spans="1:9" ht="30">
      <c r="A720" s="18"/>
      <c r="B720" s="30"/>
      <c r="C720" s="668" t="s">
        <v>6748</v>
      </c>
      <c r="D720" s="669">
        <v>2</v>
      </c>
      <c r="E720" s="586" t="s">
        <v>648</v>
      </c>
      <c r="F720" s="586"/>
      <c r="G720" s="183"/>
    </row>
    <row r="721" spans="1:9">
      <c r="A721" s="18"/>
      <c r="B721" s="30"/>
      <c r="C721" s="670" t="s">
        <v>6749</v>
      </c>
      <c r="D721" s="669">
        <v>2</v>
      </c>
      <c r="E721" s="586"/>
      <c r="F721" s="586"/>
      <c r="G721" s="183"/>
    </row>
    <row r="722" spans="1:9" ht="30">
      <c r="A722" s="18"/>
      <c r="B722" s="30"/>
      <c r="C722" s="670" t="s">
        <v>6750</v>
      </c>
      <c r="D722" s="669">
        <v>2</v>
      </c>
      <c r="E722" s="586" t="s">
        <v>648</v>
      </c>
      <c r="F722" s="671" t="s">
        <v>6751</v>
      </c>
      <c r="G722" s="183"/>
    </row>
    <row r="723" spans="1:9" ht="30">
      <c r="A723" s="18"/>
      <c r="B723" s="30"/>
      <c r="C723" s="30" t="s">
        <v>3971</v>
      </c>
      <c r="D723" s="622">
        <v>2</v>
      </c>
      <c r="E723" s="22" t="s">
        <v>648</v>
      </c>
      <c r="F723" s="66"/>
      <c r="G723" s="183"/>
    </row>
    <row r="724" spans="1:9" ht="30">
      <c r="A724" s="18"/>
      <c r="B724" s="30"/>
      <c r="C724" s="30" t="s">
        <v>3972</v>
      </c>
      <c r="D724" s="622">
        <v>2</v>
      </c>
      <c r="E724" s="22" t="s">
        <v>648</v>
      </c>
      <c r="F724" s="66"/>
      <c r="G724" s="183"/>
    </row>
    <row r="725" spans="1:9" ht="30">
      <c r="A725" s="18"/>
      <c r="B725" s="30"/>
      <c r="C725" s="30" t="s">
        <v>3973</v>
      </c>
      <c r="D725" s="622">
        <v>2</v>
      </c>
      <c r="E725" s="22" t="s">
        <v>648</v>
      </c>
      <c r="F725" s="66"/>
      <c r="G725" s="183"/>
    </row>
    <row r="726" spans="1:9" ht="45">
      <c r="A726" s="18"/>
      <c r="B726" s="30"/>
      <c r="C726" s="30" t="s">
        <v>3974</v>
      </c>
      <c r="D726" s="622">
        <v>2</v>
      </c>
      <c r="E726" s="22" t="s">
        <v>648</v>
      </c>
      <c r="F726" s="66"/>
      <c r="G726" s="183"/>
    </row>
    <row r="727" spans="1:9" ht="54" hidden="1" customHeight="1">
      <c r="A727" s="27" t="s">
        <v>2282</v>
      </c>
      <c r="B727" s="161" t="s">
        <v>2616</v>
      </c>
      <c r="C727" s="390" t="s">
        <v>1418</v>
      </c>
      <c r="D727" s="626"/>
      <c r="E727" s="22"/>
      <c r="F727" s="66"/>
      <c r="G727" s="66"/>
      <c r="H727" s="99"/>
      <c r="I727" s="99"/>
    </row>
    <row r="728" spans="1:9" ht="18.75">
      <c r="A728" s="117" t="s">
        <v>2284</v>
      </c>
      <c r="B728" s="989" t="s">
        <v>4</v>
      </c>
      <c r="C728" s="997"/>
      <c r="D728" s="997"/>
      <c r="E728" s="997"/>
      <c r="F728" s="997"/>
      <c r="G728" s="998"/>
      <c r="H728" s="29">
        <f>SUM(D729:D732)</f>
        <v>6</v>
      </c>
      <c r="I728" s="29">
        <f>COUNT(D729:D732)*2</f>
        <v>6</v>
      </c>
    </row>
    <row r="729" spans="1:9" ht="30">
      <c r="A729" s="18" t="s">
        <v>2285</v>
      </c>
      <c r="B729" s="30" t="s">
        <v>1420</v>
      </c>
      <c r="C729" s="66" t="s">
        <v>3975</v>
      </c>
      <c r="D729" s="622">
        <v>2</v>
      </c>
      <c r="E729" s="22" t="s">
        <v>648</v>
      </c>
      <c r="F729" s="66"/>
      <c r="G729" s="183"/>
    </row>
    <row r="730" spans="1:9" ht="45">
      <c r="A730" s="18"/>
      <c r="B730" s="30"/>
      <c r="C730" s="50" t="s">
        <v>3976</v>
      </c>
      <c r="D730" s="622">
        <v>2</v>
      </c>
      <c r="E730" s="22" t="s">
        <v>648</v>
      </c>
      <c r="F730" s="66"/>
      <c r="G730" s="183"/>
    </row>
    <row r="731" spans="1:9" ht="30">
      <c r="A731" s="18"/>
      <c r="B731" s="30"/>
      <c r="C731" s="548" t="s">
        <v>6753</v>
      </c>
      <c r="D731" s="622">
        <v>2</v>
      </c>
      <c r="E731" s="22" t="s">
        <v>648</v>
      </c>
      <c r="F731" s="220" t="s">
        <v>6752</v>
      </c>
      <c r="G731" s="183"/>
    </row>
    <row r="732" spans="1:9" ht="69" hidden="1" customHeight="1">
      <c r="A732" s="27" t="s">
        <v>1428</v>
      </c>
      <c r="B732" s="86" t="s">
        <v>1429</v>
      </c>
      <c r="C732" s="66"/>
      <c r="D732" s="626"/>
      <c r="E732" s="22"/>
      <c r="F732" s="66"/>
      <c r="G732" s="66"/>
      <c r="H732" s="99"/>
      <c r="I732" s="99"/>
    </row>
    <row r="733" spans="1:9" ht="18.75">
      <c r="A733" s="117" t="s">
        <v>2291</v>
      </c>
      <c r="B733" s="989" t="s">
        <v>2</v>
      </c>
      <c r="C733" s="997"/>
      <c r="D733" s="997"/>
      <c r="E733" s="997"/>
      <c r="F733" s="997"/>
      <c r="G733" s="998"/>
      <c r="H733" s="29">
        <f>SUM(D734:D742)</f>
        <v>16</v>
      </c>
      <c r="I733" s="29">
        <f>COUNT(D734:D742)*2</f>
        <v>16</v>
      </c>
    </row>
    <row r="734" spans="1:9" ht="45">
      <c r="A734" s="18" t="s">
        <v>2292</v>
      </c>
      <c r="B734" s="30" t="s">
        <v>1431</v>
      </c>
      <c r="C734" s="30" t="s">
        <v>3977</v>
      </c>
      <c r="D734" s="622">
        <v>2</v>
      </c>
      <c r="E734" s="22" t="s">
        <v>648</v>
      </c>
      <c r="F734" s="66"/>
      <c r="G734" s="302"/>
    </row>
    <row r="735" spans="1:9">
      <c r="A735" s="18"/>
      <c r="B735" s="30"/>
      <c r="C735" s="30" t="s">
        <v>3978</v>
      </c>
      <c r="D735" s="622">
        <v>2</v>
      </c>
      <c r="E735" s="22" t="s">
        <v>648</v>
      </c>
      <c r="F735" s="66"/>
      <c r="G735" s="302"/>
    </row>
    <row r="736" spans="1:9" ht="30">
      <c r="A736" s="18"/>
      <c r="B736" s="30"/>
      <c r="C736" s="30" t="s">
        <v>1432</v>
      </c>
      <c r="D736" s="622">
        <v>2</v>
      </c>
      <c r="E736" s="22" t="s">
        <v>648</v>
      </c>
      <c r="F736" s="66"/>
      <c r="G736" s="302"/>
    </row>
    <row r="737" spans="1:9" ht="30">
      <c r="A737" s="18"/>
      <c r="B737" s="30"/>
      <c r="C737" s="261" t="s">
        <v>3979</v>
      </c>
      <c r="D737" s="622">
        <v>2</v>
      </c>
      <c r="E737" s="22" t="s">
        <v>648</v>
      </c>
      <c r="F737" s="66"/>
      <c r="G737" s="302"/>
    </row>
    <row r="738" spans="1:9" ht="45.75" thickBot="1">
      <c r="A738" s="18"/>
      <c r="B738" s="30"/>
      <c r="C738" s="261" t="s">
        <v>3980</v>
      </c>
      <c r="D738" s="622">
        <v>2</v>
      </c>
      <c r="E738" s="22" t="s">
        <v>648</v>
      </c>
      <c r="F738" s="66"/>
      <c r="G738" s="302"/>
    </row>
    <row r="739" spans="1:9" ht="15.75">
      <c r="A739" s="18"/>
      <c r="B739" s="30"/>
      <c r="C739" s="391" t="s">
        <v>3981</v>
      </c>
      <c r="D739" s="622">
        <v>2</v>
      </c>
      <c r="E739" s="22" t="s">
        <v>648</v>
      </c>
      <c r="F739" s="66"/>
      <c r="G739" s="302"/>
    </row>
    <row r="740" spans="1:9" ht="31.5">
      <c r="A740" s="18"/>
      <c r="B740" s="30"/>
      <c r="C740" s="392" t="s">
        <v>3982</v>
      </c>
      <c r="D740" s="622">
        <v>2</v>
      </c>
      <c r="E740" s="22" t="s">
        <v>648</v>
      </c>
      <c r="F740" s="66"/>
      <c r="G740" s="302"/>
    </row>
    <row r="741" spans="1:9" ht="31.5">
      <c r="A741" s="18"/>
      <c r="B741" s="30"/>
      <c r="C741" s="392" t="s">
        <v>3983</v>
      </c>
      <c r="D741" s="622">
        <v>2</v>
      </c>
      <c r="E741" s="22" t="s">
        <v>648</v>
      </c>
      <c r="F741" s="66"/>
      <c r="G741" s="302"/>
    </row>
    <row r="742" spans="1:9" ht="47.25" hidden="1" customHeight="1">
      <c r="A742" s="27" t="s">
        <v>1435</v>
      </c>
      <c r="B742" s="30" t="s">
        <v>2627</v>
      </c>
      <c r="C742" s="66"/>
      <c r="D742" s="626"/>
      <c r="E742" s="22"/>
      <c r="F742" s="66"/>
      <c r="G742" s="66"/>
      <c r="H742" s="99"/>
      <c r="I742" s="99"/>
    </row>
    <row r="743" spans="1:9" ht="18.75">
      <c r="A743" s="117" t="s">
        <v>2308</v>
      </c>
      <c r="B743" s="989" t="s">
        <v>0</v>
      </c>
      <c r="C743" s="997"/>
      <c r="D743" s="997"/>
      <c r="E743" s="997"/>
      <c r="F743" s="997"/>
      <c r="G743" s="998"/>
      <c r="H743" s="29">
        <f>SUM(D744:D746)</f>
        <v>4</v>
      </c>
      <c r="I743" s="29">
        <f>COUNT(D744:D746)*2</f>
        <v>4</v>
      </c>
    </row>
    <row r="744" spans="1:9" ht="45">
      <c r="A744" s="18" t="s">
        <v>2310</v>
      </c>
      <c r="B744" s="30" t="s">
        <v>1438</v>
      </c>
      <c r="C744" s="66" t="s">
        <v>3984</v>
      </c>
      <c r="D744" s="622">
        <v>2</v>
      </c>
      <c r="E744" s="22" t="s">
        <v>648</v>
      </c>
      <c r="F744" s="66"/>
      <c r="G744" s="183"/>
    </row>
    <row r="745" spans="1:9">
      <c r="A745" s="18"/>
      <c r="B745" s="30"/>
      <c r="C745" s="66" t="s">
        <v>3985</v>
      </c>
      <c r="D745" s="622">
        <v>2</v>
      </c>
      <c r="E745" s="22" t="s">
        <v>648</v>
      </c>
      <c r="F745" s="66"/>
      <c r="G745" s="183"/>
    </row>
    <row r="746" spans="1:9" ht="56.25" hidden="1" customHeight="1">
      <c r="A746" s="27" t="s">
        <v>1443</v>
      </c>
      <c r="B746" s="23" t="s">
        <v>1444</v>
      </c>
      <c r="C746" s="66"/>
      <c r="D746" s="626"/>
      <c r="E746" s="22"/>
      <c r="F746" s="66"/>
      <c r="G746" s="66"/>
      <c r="H746" s="99"/>
      <c r="I746" s="99"/>
    </row>
    <row r="747" spans="1:9">
      <c r="A747" s="203"/>
      <c r="B747" s="29"/>
      <c r="C747" s="29"/>
      <c r="D747" s="640"/>
      <c r="E747" s="29"/>
      <c r="F747" s="29"/>
    </row>
    <row r="748" spans="1:9">
      <c r="A748" s="717"/>
      <c r="B748" s="101" t="s">
        <v>1446</v>
      </c>
      <c r="C748" s="101" t="s">
        <v>2316</v>
      </c>
      <c r="D748" s="738" t="s">
        <v>2795</v>
      </c>
      <c r="E748" s="101">
        <f>H2</f>
        <v>10</v>
      </c>
      <c r="F748" s="101"/>
    </row>
    <row r="749" spans="1:9">
      <c r="A749" s="717" t="s">
        <v>176</v>
      </c>
      <c r="B749" s="101">
        <f>IF(E748=0,0,H43)</f>
        <v>28</v>
      </c>
      <c r="C749" s="101">
        <f>IF(E748=0,0,I43)</f>
        <v>28</v>
      </c>
      <c r="D749" s="754">
        <f>IF(D757=0,0,B749/C749)</f>
        <v>1</v>
      </c>
      <c r="E749" s="101"/>
      <c r="F749" s="101"/>
    </row>
    <row r="750" spans="1:9">
      <c r="A750" s="717" t="s">
        <v>178</v>
      </c>
      <c r="B750" s="101">
        <f>IF(E748=0,0,H106)</f>
        <v>70</v>
      </c>
      <c r="C750" s="101">
        <f>IF(E748=0,0,I106)</f>
        <v>70</v>
      </c>
      <c r="D750" s="754">
        <f>IF(D757=0,0,B750/C750)</f>
        <v>1</v>
      </c>
      <c r="E750" s="101"/>
      <c r="F750" s="101"/>
    </row>
    <row r="751" spans="1:9">
      <c r="A751" s="717" t="s">
        <v>180</v>
      </c>
      <c r="B751" s="101">
        <f>IF(E748=0,0,H167)</f>
        <v>172</v>
      </c>
      <c r="C751" s="101">
        <f>IF(E748=0,0,I167)</f>
        <v>172</v>
      </c>
      <c r="D751" s="754">
        <f>IF(D757=0,0,B751/C751)</f>
        <v>1</v>
      </c>
      <c r="E751" s="101"/>
      <c r="F751" s="101"/>
    </row>
    <row r="752" spans="1:9">
      <c r="A752" s="717" t="s">
        <v>182</v>
      </c>
      <c r="B752" s="716">
        <f>IF(E748=0,0,H270)</f>
        <v>106</v>
      </c>
      <c r="C752" s="716">
        <f>IF(E748=0,0,I270)</f>
        <v>106</v>
      </c>
      <c r="D752" s="754">
        <f>IF(D757=0,0,B752/C752)</f>
        <v>1</v>
      </c>
      <c r="E752" s="101"/>
      <c r="F752" s="101"/>
    </row>
    <row r="753" spans="1:6">
      <c r="A753" s="717" t="s">
        <v>184</v>
      </c>
      <c r="B753" s="716">
        <f>IF(E748=0,0,H349)</f>
        <v>212</v>
      </c>
      <c r="C753" s="716">
        <f>IF(E748=0,0,I349)</f>
        <v>212</v>
      </c>
      <c r="D753" s="754">
        <f>IF(D757=0,0,B753/C753)</f>
        <v>1</v>
      </c>
      <c r="E753" s="101"/>
      <c r="F753" s="101"/>
    </row>
    <row r="754" spans="1:6">
      <c r="A754" s="717" t="s">
        <v>186</v>
      </c>
      <c r="B754" s="716">
        <f>IF(E748=0,0,H551)</f>
        <v>158</v>
      </c>
      <c r="C754" s="716">
        <f>IF(E748=0,0,I551)</f>
        <v>158</v>
      </c>
      <c r="D754" s="754">
        <f>IF(D757=0,0,B754/C754)</f>
        <v>1</v>
      </c>
      <c r="E754" s="101"/>
      <c r="F754" s="101"/>
    </row>
    <row r="755" spans="1:6">
      <c r="A755" s="717" t="s">
        <v>187</v>
      </c>
      <c r="B755" s="716">
        <f>IF(E748=0,0,H639)</f>
        <v>76</v>
      </c>
      <c r="C755" s="716">
        <f>IF(E748=0,0,I639)</f>
        <v>76</v>
      </c>
      <c r="D755" s="754">
        <f>IF(D757=0,0,B755/C755)</f>
        <v>1</v>
      </c>
      <c r="E755" s="101"/>
      <c r="F755" s="101"/>
    </row>
    <row r="756" spans="1:6">
      <c r="A756" s="717" t="s">
        <v>189</v>
      </c>
      <c r="B756" s="716">
        <f>IF(E748=0,0,H712)</f>
        <v>52</v>
      </c>
      <c r="C756" s="716">
        <f>IF(E748=0,0,I712)</f>
        <v>52</v>
      </c>
      <c r="D756" s="754">
        <f>IF(D757=0,0,B756/C756)</f>
        <v>1</v>
      </c>
      <c r="E756" s="101"/>
      <c r="F756" s="101"/>
    </row>
    <row r="757" spans="1:6">
      <c r="A757" s="717" t="s">
        <v>1449</v>
      </c>
      <c r="B757" s="101">
        <f>IF(E748=0,0,SUM(B749:B756))</f>
        <v>874</v>
      </c>
      <c r="C757" s="101">
        <f>IF(E748=0,0,SUM(C749:C756))</f>
        <v>874</v>
      </c>
      <c r="D757" s="754">
        <f>IF(E748=0,0,B757/C757)</f>
        <v>1</v>
      </c>
      <c r="E757" s="101"/>
      <c r="F757" s="101"/>
    </row>
    <row r="758" spans="1:6">
      <c r="A758" s="717"/>
      <c r="B758" s="101"/>
      <c r="C758" s="101"/>
      <c r="D758" s="738"/>
      <c r="E758" s="101"/>
      <c r="F758" s="101"/>
    </row>
    <row r="759" spans="1:6">
      <c r="A759" s="717">
        <v>0</v>
      </c>
      <c r="B759" s="101"/>
      <c r="C759" s="101"/>
      <c r="D759" s="738"/>
      <c r="E759" s="101"/>
      <c r="F759" s="101"/>
    </row>
    <row r="760" spans="1:6">
      <c r="A760" s="717">
        <v>1</v>
      </c>
      <c r="B760" s="101"/>
      <c r="C760" s="101"/>
      <c r="D760" s="738"/>
      <c r="E760" s="101"/>
      <c r="F760" s="101"/>
    </row>
    <row r="761" spans="1:6">
      <c r="A761" s="717">
        <v>2</v>
      </c>
      <c r="B761" s="101"/>
      <c r="C761" s="101"/>
      <c r="D761" s="738"/>
      <c r="E761" s="101"/>
      <c r="F761" s="101"/>
    </row>
    <row r="762" spans="1:6">
      <c r="A762" s="801"/>
      <c r="B762" s="100"/>
      <c r="C762" s="100"/>
      <c r="D762" s="793"/>
      <c r="E762" s="100"/>
      <c r="F762" s="100"/>
    </row>
    <row r="763" spans="1:6">
      <c r="A763" s="801"/>
      <c r="B763" s="100"/>
      <c r="C763" s="100"/>
      <c r="D763" s="793"/>
      <c r="E763" s="100"/>
      <c r="F763" s="100"/>
    </row>
    <row r="764" spans="1:6">
      <c r="A764" s="801"/>
      <c r="B764" s="100"/>
      <c r="C764" s="100"/>
      <c r="D764" s="793"/>
      <c r="E764" s="100"/>
      <c r="F764" s="100"/>
    </row>
    <row r="765" spans="1:6">
      <c r="A765" s="767"/>
      <c r="B765" s="764"/>
      <c r="C765" s="764"/>
      <c r="D765" s="766"/>
      <c r="E765" s="764"/>
      <c r="F765" s="764"/>
    </row>
    <row r="766" spans="1:6">
      <c r="A766" s="767"/>
      <c r="B766" s="764"/>
      <c r="C766" s="764"/>
      <c r="D766" s="766"/>
      <c r="E766" s="764"/>
      <c r="F766" s="764"/>
    </row>
    <row r="767" spans="1:6">
      <c r="A767" s="767"/>
      <c r="B767" s="764"/>
      <c r="C767" s="764"/>
      <c r="D767" s="766"/>
      <c r="E767" s="764"/>
      <c r="F767" s="764"/>
    </row>
    <row r="768" spans="1:6">
      <c r="A768" s="767"/>
      <c r="B768" s="764"/>
      <c r="C768" s="764"/>
      <c r="D768" s="766"/>
      <c r="E768" s="764"/>
      <c r="F768" s="764"/>
    </row>
    <row r="769" spans="1:6">
      <c r="A769" s="767"/>
      <c r="B769" s="764"/>
      <c r="C769" s="764"/>
      <c r="D769" s="766"/>
      <c r="E769" s="764"/>
      <c r="F769" s="764"/>
    </row>
    <row r="770" spans="1:6">
      <c r="A770" s="767"/>
      <c r="B770" s="764"/>
      <c r="C770" s="764"/>
      <c r="D770" s="766"/>
      <c r="E770" s="764"/>
      <c r="F770" s="764"/>
    </row>
    <row r="771" spans="1:6">
      <c r="A771" s="767"/>
      <c r="B771" s="764"/>
      <c r="C771" s="764"/>
      <c r="D771" s="766"/>
      <c r="E771" s="764"/>
      <c r="F771" s="764"/>
    </row>
    <row r="772" spans="1:6">
      <c r="A772" s="767"/>
      <c r="B772" s="764"/>
      <c r="C772" s="764"/>
      <c r="D772" s="766"/>
      <c r="E772" s="764"/>
      <c r="F772" s="764"/>
    </row>
  </sheetData>
  <sheetProtection sheet="1" objects="1" scenarios="1"/>
  <protectedRanges>
    <protectedRange sqref="D686:D689" name="Range5"/>
    <protectedRange sqref="D245:D268" name="Range2"/>
    <protectedRange sqref="D631:D634" name="Range1_4"/>
    <protectedRange sqref="G245:G268" name="Range3"/>
    <protectedRange sqref="D630" name="Range4"/>
  </protectedRanges>
  <autoFilter ref="A42:G746">
    <filterColumn colId="0">
      <colorFilter dxfId="12"/>
    </filterColumn>
  </autoFilter>
  <mergeCells count="125">
    <mergeCell ref="B712:G712"/>
    <mergeCell ref="B713:G713"/>
    <mergeCell ref="B728:G728"/>
    <mergeCell ref="B733:G733"/>
    <mergeCell ref="B743:G743"/>
    <mergeCell ref="B672:G672"/>
    <mergeCell ref="B676:G676"/>
    <mergeCell ref="B682:G682"/>
    <mergeCell ref="B690:G690"/>
    <mergeCell ref="B694:G694"/>
    <mergeCell ref="B701:G701"/>
    <mergeCell ref="B623:G623"/>
    <mergeCell ref="B639:G639"/>
    <mergeCell ref="B640:G640"/>
    <mergeCell ref="B643:G643"/>
    <mergeCell ref="B647:G647"/>
    <mergeCell ref="B651:G651"/>
    <mergeCell ref="B551:G551"/>
    <mergeCell ref="B552:G552"/>
    <mergeCell ref="B560:G560"/>
    <mergeCell ref="B576:G576"/>
    <mergeCell ref="B586:G586"/>
    <mergeCell ref="B605:G605"/>
    <mergeCell ref="B478:G478"/>
    <mergeCell ref="B490:G490"/>
    <mergeCell ref="B497:G497"/>
    <mergeCell ref="B508:G508"/>
    <mergeCell ref="B535:G535"/>
    <mergeCell ref="B540:G540"/>
    <mergeCell ref="B436:G436"/>
    <mergeCell ref="B440:G440"/>
    <mergeCell ref="B451:G451"/>
    <mergeCell ref="B455:G455"/>
    <mergeCell ref="B464:G464"/>
    <mergeCell ref="B471:G471"/>
    <mergeCell ref="B470:G470"/>
    <mergeCell ref="B534:G534"/>
    <mergeCell ref="B385:G385"/>
    <mergeCell ref="B391:G391"/>
    <mergeCell ref="B403:G403"/>
    <mergeCell ref="B414:G414"/>
    <mergeCell ref="B425:G425"/>
    <mergeCell ref="B429:G429"/>
    <mergeCell ref="B349:G349"/>
    <mergeCell ref="B350:G350"/>
    <mergeCell ref="B360:G360"/>
    <mergeCell ref="B369:G369"/>
    <mergeCell ref="B374:G374"/>
    <mergeCell ref="B382:G382"/>
    <mergeCell ref="B326:G326"/>
    <mergeCell ref="B331:G331"/>
    <mergeCell ref="B334:G334"/>
    <mergeCell ref="B337:G337"/>
    <mergeCell ref="B341:G341"/>
    <mergeCell ref="B346:G346"/>
    <mergeCell ref="B271:G271"/>
    <mergeCell ref="B278:G278"/>
    <mergeCell ref="B292:G292"/>
    <mergeCell ref="B302:G302"/>
    <mergeCell ref="B315:G315"/>
    <mergeCell ref="B322:G322"/>
    <mergeCell ref="B191:G191"/>
    <mergeCell ref="B198:G198"/>
    <mergeCell ref="B204:G204"/>
    <mergeCell ref="B212:G212"/>
    <mergeCell ref="B224:G224"/>
    <mergeCell ref="B270:G270"/>
    <mergeCell ref="B120:G120"/>
    <mergeCell ref="B129:G129"/>
    <mergeCell ref="B138:G138"/>
    <mergeCell ref="B146:G146"/>
    <mergeCell ref="B167:G167"/>
    <mergeCell ref="B168:G168"/>
    <mergeCell ref="B155:G155"/>
    <mergeCell ref="B244:G244"/>
    <mergeCell ref="B77:G77"/>
    <mergeCell ref="B81:G81"/>
    <mergeCell ref="B94:G94"/>
    <mergeCell ref="B103:G103"/>
    <mergeCell ref="B106:G106"/>
    <mergeCell ref="B107:G107"/>
    <mergeCell ref="B37:I37"/>
    <mergeCell ref="A38:I40"/>
    <mergeCell ref="A41:G41"/>
    <mergeCell ref="B43:G43"/>
    <mergeCell ref="B44:G44"/>
    <mergeCell ref="B64:G64"/>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11">
    <dataValidation type="list" allowBlank="1" showInputMessage="1" showErrorMessage="1" sqref="D707 D535:D681 D94:D101 D41:D92 D103:D154 D471:D478 D156:D243 D245:D469 D712:D748 D490:D533 D758:D1048576 D686:D689">
      <formula1>$A$759:$A$761</formula1>
    </dataValidation>
    <dataValidation type="list" allowBlank="1" showInputMessage="1" showErrorMessage="1" sqref="D695:D700">
      <formula1>$A$733:$A$735</formula1>
    </dataValidation>
    <dataValidation type="list" allowBlank="1" showInputMessage="1" showErrorMessage="1" sqref="D695:D700">
      <formula1>$A$746:$A$748</formula1>
    </dataValidation>
    <dataValidation type="list" allowBlank="1" showInputMessage="1" showErrorMessage="1" sqref="D690">
      <formula1>$A$763:$A$765</formula1>
    </dataValidation>
    <dataValidation type="list" allowBlank="1" showInputMessage="1" showErrorMessage="1" sqref="D682">
      <formula1>$A$736:$A$738</formula1>
    </dataValidation>
    <dataValidation type="list" allowBlank="1" showInputMessage="1" showErrorMessage="1" sqref="D683:D685">
      <formula1>$A$767:$A$769</formula1>
    </dataValidation>
    <dataValidation type="list" allowBlank="1" showInputMessage="1" showErrorMessage="1" sqref="D93">
      <formula1>$A$936:$A$938</formula1>
    </dataValidation>
    <dataValidation type="list" allowBlank="1" showInputMessage="1" showErrorMessage="1" sqref="D102">
      <formula1>$A$932:$A$934</formula1>
    </dataValidation>
    <dataValidation type="list" allowBlank="1" showInputMessage="1" showErrorMessage="1" sqref="D470 D534">
      <formula1>$A$809:$A$811</formula1>
    </dataValidation>
    <dataValidation type="list" allowBlank="1" showInputMessage="1" showErrorMessage="1" sqref="D479:D489">
      <formula1>$A$774:$A$776</formula1>
    </dataValidation>
    <dataValidation type="list" allowBlank="1" showInputMessage="1" showErrorMessage="1" sqref="D691:D693">
      <formula1>$A$759:$A$762</formula1>
    </dataValidation>
  </dataValidations>
  <pageMargins left="0.70866141732283472" right="0.70866141732283472" top="0.74803149606299213" bottom="0.74803149606299213" header="0.31496062992125984" footer="0.31496062992125984"/>
  <pageSetup paperSize="9" scale="50" orientation="portrait" r:id="rId1"/>
  <headerFooter>
    <oddHeader>&amp;LChecklist - 9&amp;CPost Partum Unit &amp;RVersion- NHSRC 3.0</oddHeader>
    <oddFooter>Page &amp;P</oddFooter>
  </headerFooter>
</worksheet>
</file>

<file path=xl/worksheets/sheet12.xml><?xml version="1.0" encoding="utf-8"?>
<worksheet xmlns="http://schemas.openxmlformats.org/spreadsheetml/2006/main" xmlns:r="http://schemas.openxmlformats.org/officeDocument/2006/relationships">
  <sheetPr filterMode="1">
    <tabColor rgb="FF00B050"/>
  </sheetPr>
  <dimension ref="A1:I731"/>
  <sheetViews>
    <sheetView view="pageBreakPreview" topLeftCell="A706" zoomScale="60" zoomScaleNormal="70" zoomScalePageLayoutView="70" workbookViewId="0">
      <selection activeCell="M716" sqref="M716"/>
    </sheetView>
  </sheetViews>
  <sheetFormatPr defaultColWidth="9.140625" defaultRowHeight="13.5" customHeight="1"/>
  <cols>
    <col min="1" max="1" width="15.85546875" style="203" customWidth="1"/>
    <col min="2" max="2" width="33.42578125" style="7" customWidth="1"/>
    <col min="3" max="3" width="27.42578125" style="7" customWidth="1"/>
    <col min="4" max="4" width="16.140625" style="393" customWidth="1"/>
    <col min="5" max="5" width="11.140625" style="37" customWidth="1"/>
    <col min="6" max="6" width="29.28515625" style="7" customWidth="1"/>
    <col min="7" max="7" width="25.28515625" style="7" customWidth="1"/>
    <col min="8" max="9" width="6.7109375" style="29" customWidth="1"/>
    <col min="10" max="16384" width="9.140625" style="7"/>
  </cols>
  <sheetData>
    <row r="1" spans="1:9" s="393" customFormat="1" ht="33.75">
      <c r="A1" s="941" t="s">
        <v>162</v>
      </c>
      <c r="B1" s="941"/>
      <c r="C1" s="941"/>
      <c r="D1" s="941"/>
      <c r="E1" s="941"/>
      <c r="F1" s="941"/>
      <c r="G1" s="1112" t="s">
        <v>7017</v>
      </c>
      <c r="H1" s="1113"/>
      <c r="I1" s="1114"/>
    </row>
    <row r="2" spans="1:9" s="393" customFormat="1" ht="33.75">
      <c r="A2" s="857" t="s">
        <v>3986</v>
      </c>
      <c r="B2" s="858"/>
      <c r="C2" s="858"/>
      <c r="D2" s="858"/>
      <c r="E2" s="858"/>
      <c r="F2" s="858"/>
      <c r="G2" s="858"/>
      <c r="H2" s="964">
        <v>11</v>
      </c>
      <c r="I2" s="965"/>
    </row>
    <row r="3" spans="1:9" s="393" customFormat="1" ht="28.5">
      <c r="A3" s="895" t="s">
        <v>166</v>
      </c>
      <c r="B3" s="895"/>
      <c r="C3" s="895"/>
      <c r="D3" s="895"/>
      <c r="E3" s="895"/>
      <c r="F3" s="895"/>
      <c r="G3" s="895"/>
      <c r="H3" s="966"/>
      <c r="I3" s="966"/>
    </row>
    <row r="4" spans="1:9" s="393" customFormat="1" ht="28.5">
      <c r="A4" s="967" t="s">
        <v>167</v>
      </c>
      <c r="B4" s="967"/>
      <c r="C4" s="885"/>
      <c r="D4" s="885"/>
      <c r="E4" s="885"/>
      <c r="F4" s="8" t="s">
        <v>168</v>
      </c>
      <c r="G4" s="885"/>
      <c r="H4" s="963"/>
      <c r="I4" s="963"/>
    </row>
    <row r="5" spans="1:9" s="393" customFormat="1" ht="28.5">
      <c r="A5" s="881" t="s">
        <v>169</v>
      </c>
      <c r="B5" s="882"/>
      <c r="C5" s="883"/>
      <c r="D5" s="883"/>
      <c r="E5" s="883"/>
      <c r="F5" s="9" t="s">
        <v>170</v>
      </c>
      <c r="G5" s="885"/>
      <c r="H5" s="963"/>
      <c r="I5" s="963"/>
    </row>
    <row r="6" spans="1:9" s="393" customFormat="1" ht="42">
      <c r="A6" s="887" t="s">
        <v>171</v>
      </c>
      <c r="B6" s="887"/>
      <c r="C6" s="888"/>
      <c r="D6" s="888"/>
      <c r="E6" s="888"/>
      <c r="F6" s="9" t="s">
        <v>172</v>
      </c>
      <c r="G6" s="885"/>
      <c r="H6" s="963"/>
      <c r="I6" s="963"/>
    </row>
    <row r="7" spans="1:9" s="393" customFormat="1" ht="33.75">
      <c r="A7" s="1127" t="s">
        <v>3987</v>
      </c>
      <c r="B7" s="1128"/>
      <c r="C7" s="1128"/>
      <c r="D7" s="1128"/>
      <c r="E7" s="1128"/>
      <c r="F7" s="1128"/>
      <c r="G7" s="1128"/>
      <c r="H7" s="1128"/>
      <c r="I7" s="1128"/>
    </row>
    <row r="8" spans="1:9" ht="33.6" customHeight="1">
      <c r="A8" s="1009" t="s">
        <v>174</v>
      </c>
      <c r="B8" s="1009"/>
      <c r="C8" s="1009"/>
      <c r="D8" s="948" t="s">
        <v>3988</v>
      </c>
      <c r="E8" s="948"/>
      <c r="F8" s="948"/>
      <c r="G8" s="948"/>
      <c r="H8" s="949"/>
      <c r="I8" s="949"/>
    </row>
    <row r="9" spans="1:9" ht="33.6" customHeight="1">
      <c r="A9" s="103" t="s">
        <v>176</v>
      </c>
      <c r="B9" s="283" t="s">
        <v>177</v>
      </c>
      <c r="C9" s="284">
        <f>ICU!D713</f>
        <v>1</v>
      </c>
      <c r="D9" s="951">
        <f>D721</f>
        <v>1</v>
      </c>
      <c r="E9" s="952"/>
      <c r="F9" s="952"/>
      <c r="G9" s="952"/>
      <c r="H9" s="953"/>
      <c r="I9" s="954"/>
    </row>
    <row r="10" spans="1:9" ht="33.6" customHeight="1">
      <c r="A10" s="103" t="s">
        <v>178</v>
      </c>
      <c r="B10" s="283" t="s">
        <v>179</v>
      </c>
      <c r="C10" s="284">
        <f>ICU!D714</f>
        <v>1</v>
      </c>
      <c r="D10" s="955"/>
      <c r="E10" s="956"/>
      <c r="F10" s="956"/>
      <c r="G10" s="956"/>
      <c r="H10" s="957"/>
      <c r="I10" s="958"/>
    </row>
    <row r="11" spans="1:9" ht="33.6" customHeight="1">
      <c r="A11" s="103" t="s">
        <v>180</v>
      </c>
      <c r="B11" s="283" t="s">
        <v>181</v>
      </c>
      <c r="C11" s="284">
        <f>ICU!D715</f>
        <v>1</v>
      </c>
      <c r="D11" s="955"/>
      <c r="E11" s="956"/>
      <c r="F11" s="956"/>
      <c r="G11" s="956"/>
      <c r="H11" s="957"/>
      <c r="I11" s="958"/>
    </row>
    <row r="12" spans="1:9" ht="33.6" customHeight="1">
      <c r="A12" s="103" t="s">
        <v>182</v>
      </c>
      <c r="B12" s="283" t="s">
        <v>183</v>
      </c>
      <c r="C12" s="284">
        <f>ICU!D716</f>
        <v>1</v>
      </c>
      <c r="D12" s="955"/>
      <c r="E12" s="956"/>
      <c r="F12" s="956"/>
      <c r="G12" s="956"/>
      <c r="H12" s="957"/>
      <c r="I12" s="958"/>
    </row>
    <row r="13" spans="1:9" ht="33.6" customHeight="1">
      <c r="A13" s="103" t="s">
        <v>184</v>
      </c>
      <c r="B13" s="283" t="s">
        <v>185</v>
      </c>
      <c r="C13" s="284">
        <f>ICU!D717</f>
        <v>1</v>
      </c>
      <c r="D13" s="955"/>
      <c r="E13" s="956"/>
      <c r="F13" s="956"/>
      <c r="G13" s="956"/>
      <c r="H13" s="957"/>
      <c r="I13" s="958"/>
    </row>
    <row r="14" spans="1:9" ht="33.6" customHeight="1">
      <c r="A14" s="103" t="s">
        <v>186</v>
      </c>
      <c r="B14" s="283" t="s">
        <v>146</v>
      </c>
      <c r="C14" s="284">
        <f>ICU!D718</f>
        <v>1</v>
      </c>
      <c r="D14" s="955"/>
      <c r="E14" s="956"/>
      <c r="F14" s="956"/>
      <c r="G14" s="956"/>
      <c r="H14" s="957"/>
      <c r="I14" s="958"/>
    </row>
    <row r="15" spans="1:9" ht="33.6" customHeight="1">
      <c r="A15" s="103" t="s">
        <v>187</v>
      </c>
      <c r="B15" s="283" t="s">
        <v>1454</v>
      </c>
      <c r="C15" s="284">
        <f>ICU!D719</f>
        <v>1</v>
      </c>
      <c r="D15" s="955"/>
      <c r="E15" s="956"/>
      <c r="F15" s="956"/>
      <c r="G15" s="956"/>
      <c r="H15" s="957"/>
      <c r="I15" s="958"/>
    </row>
    <row r="16" spans="1:9" ht="33.6" customHeight="1">
      <c r="A16" s="103" t="s">
        <v>189</v>
      </c>
      <c r="B16" s="283" t="s">
        <v>190</v>
      </c>
      <c r="C16" s="284">
        <f>ICU!D720</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1161"/>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1158"/>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1161"/>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1162"/>
      <c r="E36" s="981"/>
      <c r="F36" s="981"/>
      <c r="G36" s="981"/>
      <c r="H36" s="982"/>
      <c r="I36" s="983"/>
    </row>
    <row r="37" spans="1:9" ht="33.6" customHeight="1">
      <c r="A37" s="12"/>
      <c r="B37" s="903" t="s">
        <v>195</v>
      </c>
      <c r="C37" s="903"/>
      <c r="D37" s="854"/>
      <c r="E37" s="903"/>
      <c r="F37" s="903"/>
      <c r="G37" s="903"/>
      <c r="H37" s="1135"/>
      <c r="I37" s="1135"/>
    </row>
    <row r="38" spans="1:9" ht="33.6" customHeight="1">
      <c r="A38" s="906"/>
      <c r="B38" s="906"/>
      <c r="C38" s="906"/>
      <c r="D38" s="906"/>
      <c r="E38" s="906"/>
      <c r="F38" s="906"/>
      <c r="G38" s="906"/>
      <c r="H38" s="988"/>
      <c r="I38" s="988"/>
    </row>
    <row r="39" spans="1:9" ht="33.6" customHeight="1">
      <c r="A39" s="906"/>
      <c r="B39" s="906"/>
      <c r="C39" s="906"/>
      <c r="D39" s="906"/>
      <c r="E39" s="906"/>
      <c r="F39" s="906"/>
      <c r="G39" s="906"/>
      <c r="H39" s="988"/>
      <c r="I39" s="988"/>
    </row>
    <row r="40" spans="1:9" ht="33.6" customHeight="1">
      <c r="A40" s="906"/>
      <c r="B40" s="906"/>
      <c r="C40" s="906"/>
      <c r="D40" s="906"/>
      <c r="E40" s="906"/>
      <c r="F40" s="906"/>
      <c r="G40" s="906"/>
      <c r="H40" s="988"/>
      <c r="I40" s="988"/>
    </row>
    <row r="41" spans="1:9" ht="26.25">
      <c r="A41" s="1254" t="s">
        <v>3989</v>
      </c>
      <c r="B41" s="1255"/>
      <c r="C41" s="1255"/>
      <c r="D41" s="1255"/>
      <c r="E41" s="1255"/>
      <c r="F41" s="1255"/>
      <c r="G41" s="1256"/>
    </row>
    <row r="42" spans="1:9" ht="52.5" customHeight="1">
      <c r="A42" s="209" t="s">
        <v>1456</v>
      </c>
      <c r="B42" s="209" t="s">
        <v>2800</v>
      </c>
      <c r="C42" s="210" t="s">
        <v>1457</v>
      </c>
      <c r="D42" s="210" t="s">
        <v>3990</v>
      </c>
      <c r="E42" s="211" t="s">
        <v>201</v>
      </c>
      <c r="F42" s="210" t="s">
        <v>3756</v>
      </c>
      <c r="G42" s="210" t="s">
        <v>203</v>
      </c>
    </row>
    <row r="43" spans="1:9" ht="18.75">
      <c r="A43" s="98"/>
      <c r="B43" s="991" t="s">
        <v>204</v>
      </c>
      <c r="C43" s="995"/>
      <c r="D43" s="995"/>
      <c r="E43" s="995"/>
      <c r="F43" s="995"/>
      <c r="G43" s="996"/>
      <c r="H43" s="29">
        <f>H44+H69+H74+H63+H87+H96</f>
        <v>20</v>
      </c>
      <c r="I43" s="29">
        <f>I44+I69+I74+I63+I96</f>
        <v>20</v>
      </c>
    </row>
    <row r="44" spans="1:9" ht="40.15" customHeight="1">
      <c r="A44" s="117" t="s">
        <v>1459</v>
      </c>
      <c r="B44" s="1156" t="s">
        <v>142</v>
      </c>
      <c r="C44" s="1087"/>
      <c r="D44" s="1087"/>
      <c r="E44" s="1087"/>
      <c r="F44" s="1087"/>
      <c r="G44" s="1157"/>
      <c r="H44" s="29">
        <f>SUM(D45:D62)</f>
        <v>10</v>
      </c>
      <c r="I44" s="29">
        <f>COUNT(D45:D62)*2</f>
        <v>10</v>
      </c>
    </row>
    <row r="45" spans="1:9" ht="60">
      <c r="A45" s="18" t="s">
        <v>1461</v>
      </c>
      <c r="B45" s="19" t="s">
        <v>206</v>
      </c>
      <c r="C45" s="394" t="s">
        <v>3991</v>
      </c>
      <c r="D45" s="624">
        <v>2</v>
      </c>
      <c r="E45" s="25" t="s">
        <v>271</v>
      </c>
      <c r="F45" s="50" t="s">
        <v>3992</v>
      </c>
      <c r="G45" s="53"/>
    </row>
    <row r="46" spans="1:9" ht="31.5">
      <c r="A46" s="18" t="s">
        <v>1462</v>
      </c>
      <c r="B46" s="19" t="s">
        <v>211</v>
      </c>
      <c r="C46" s="50" t="s">
        <v>3993</v>
      </c>
      <c r="D46" s="624">
        <v>2</v>
      </c>
      <c r="E46" s="25" t="s">
        <v>271</v>
      </c>
      <c r="F46" s="50" t="s">
        <v>3994</v>
      </c>
      <c r="G46" s="53"/>
    </row>
    <row r="47" spans="1:9" ht="45">
      <c r="A47" s="18" t="s">
        <v>1463</v>
      </c>
      <c r="B47" s="19" t="s">
        <v>215</v>
      </c>
      <c r="C47" s="50" t="s">
        <v>3995</v>
      </c>
      <c r="D47" s="624">
        <v>2</v>
      </c>
      <c r="E47" s="25" t="s">
        <v>271</v>
      </c>
      <c r="F47" s="50" t="s">
        <v>3996</v>
      </c>
      <c r="G47" s="53"/>
    </row>
    <row r="48" spans="1:9" ht="31.5" hidden="1">
      <c r="A48" s="27" t="s">
        <v>1464</v>
      </c>
      <c r="B48" s="19" t="s">
        <v>1465</v>
      </c>
      <c r="C48" s="26"/>
      <c r="D48" s="26"/>
      <c r="E48" s="28"/>
      <c r="F48" s="26"/>
      <c r="G48" s="26"/>
      <c r="H48" s="99"/>
      <c r="I48" s="99"/>
    </row>
    <row r="49" spans="1:9" ht="31.5" hidden="1">
      <c r="A49" s="27" t="s">
        <v>1466</v>
      </c>
      <c r="B49" s="19" t="s">
        <v>223</v>
      </c>
      <c r="C49" s="26"/>
      <c r="D49" s="26"/>
      <c r="E49" s="28"/>
      <c r="F49" s="26"/>
      <c r="G49" s="26"/>
      <c r="H49" s="99"/>
      <c r="I49" s="99"/>
    </row>
    <row r="50" spans="1:9" ht="15.75" hidden="1">
      <c r="A50" s="27" t="s">
        <v>1467</v>
      </c>
      <c r="B50" s="19" t="s">
        <v>227</v>
      </c>
      <c r="C50" s="26"/>
      <c r="D50" s="26"/>
      <c r="E50" s="28"/>
      <c r="F50" s="26"/>
      <c r="G50" s="26"/>
      <c r="H50" s="99"/>
      <c r="I50" s="99"/>
    </row>
    <row r="51" spans="1:9" ht="31.5" hidden="1">
      <c r="A51" s="27" t="s">
        <v>1468</v>
      </c>
      <c r="B51" s="19" t="s">
        <v>231</v>
      </c>
      <c r="C51" s="26"/>
      <c r="D51" s="26"/>
      <c r="E51" s="28"/>
      <c r="F51" s="26"/>
      <c r="G51" s="26"/>
      <c r="H51" s="99"/>
      <c r="I51" s="99"/>
    </row>
    <row r="52" spans="1:9" ht="31.5" hidden="1">
      <c r="A52" s="27" t="s">
        <v>234</v>
      </c>
      <c r="B52" s="19" t="s">
        <v>235</v>
      </c>
      <c r="C52" s="26"/>
      <c r="D52" s="26"/>
      <c r="E52" s="28"/>
      <c r="F52" s="26"/>
      <c r="G52" s="26"/>
      <c r="H52" s="99"/>
      <c r="I52" s="99"/>
    </row>
    <row r="53" spans="1:9" ht="31.5" hidden="1">
      <c r="A53" s="27" t="s">
        <v>1469</v>
      </c>
      <c r="B53" s="19" t="s">
        <v>237</v>
      </c>
      <c r="C53" s="26"/>
      <c r="D53" s="26"/>
      <c r="E53" s="28"/>
      <c r="F53" s="26" t="s">
        <v>2423</v>
      </c>
      <c r="G53" s="26"/>
      <c r="H53" s="99"/>
      <c r="I53" s="99"/>
    </row>
    <row r="54" spans="1:9" ht="31.5" hidden="1">
      <c r="A54" s="27" t="s">
        <v>240</v>
      </c>
      <c r="B54" s="19" t="s">
        <v>241</v>
      </c>
      <c r="C54" s="26"/>
      <c r="D54" s="26"/>
      <c r="E54" s="28"/>
      <c r="F54" s="26"/>
      <c r="G54" s="26"/>
      <c r="H54" s="99"/>
      <c r="I54" s="99"/>
    </row>
    <row r="55" spans="1:9" ht="31.5" hidden="1">
      <c r="A55" s="27" t="s">
        <v>242</v>
      </c>
      <c r="B55" s="19" t="s">
        <v>243</v>
      </c>
      <c r="C55" s="26"/>
      <c r="D55" s="26"/>
      <c r="E55" s="28"/>
      <c r="F55" s="26"/>
      <c r="G55" s="26"/>
      <c r="H55" s="99"/>
      <c r="I55" s="99"/>
    </row>
    <row r="56" spans="1:9" ht="31.5" hidden="1">
      <c r="A56" s="27" t="s">
        <v>244</v>
      </c>
      <c r="B56" s="19" t="s">
        <v>245</v>
      </c>
      <c r="C56" s="26"/>
      <c r="D56" s="26"/>
      <c r="E56" s="28"/>
      <c r="F56" s="26"/>
      <c r="G56" s="26"/>
      <c r="H56" s="99"/>
      <c r="I56" s="99"/>
    </row>
    <row r="57" spans="1:9" ht="31.5" hidden="1">
      <c r="A57" s="27" t="s">
        <v>1470</v>
      </c>
      <c r="B57" s="19" t="s">
        <v>247</v>
      </c>
      <c r="C57" s="26"/>
      <c r="D57" s="26"/>
      <c r="E57" s="28"/>
      <c r="F57" s="26"/>
      <c r="G57" s="26"/>
      <c r="H57" s="99"/>
      <c r="I57" s="99"/>
    </row>
    <row r="58" spans="1:9" ht="31.5">
      <c r="A58" s="18" t="s">
        <v>1471</v>
      </c>
      <c r="B58" s="19" t="s">
        <v>253</v>
      </c>
      <c r="C58" s="30" t="s">
        <v>3997</v>
      </c>
      <c r="D58" s="624">
        <v>2</v>
      </c>
      <c r="E58" s="28" t="s">
        <v>540</v>
      </c>
      <c r="F58" s="26"/>
      <c r="G58" s="53"/>
    </row>
    <row r="59" spans="1:9" ht="30" hidden="1" customHeight="1">
      <c r="A59" s="27" t="s">
        <v>256</v>
      </c>
      <c r="B59" s="19" t="s">
        <v>257</v>
      </c>
      <c r="C59" s="26"/>
      <c r="D59" s="26"/>
      <c r="E59" s="28"/>
      <c r="F59" s="26"/>
      <c r="G59" s="26"/>
      <c r="H59" s="99"/>
      <c r="I59" s="99"/>
    </row>
    <row r="60" spans="1:9" ht="31.5" hidden="1">
      <c r="A60" s="27" t="s">
        <v>1474</v>
      </c>
      <c r="B60" s="19" t="s">
        <v>259</v>
      </c>
      <c r="C60" s="26"/>
      <c r="D60" s="26"/>
      <c r="E60" s="28"/>
      <c r="F60" s="26"/>
      <c r="G60" s="26"/>
      <c r="H60" s="99"/>
      <c r="I60" s="99"/>
    </row>
    <row r="61" spans="1:9" ht="90">
      <c r="A61" s="18" t="s">
        <v>262</v>
      </c>
      <c r="B61" s="19" t="s">
        <v>263</v>
      </c>
      <c r="C61" s="223" t="s">
        <v>3998</v>
      </c>
      <c r="D61" s="624">
        <v>2</v>
      </c>
      <c r="E61" s="25" t="s">
        <v>271</v>
      </c>
      <c r="F61" s="50" t="s">
        <v>3999</v>
      </c>
      <c r="G61" s="53"/>
    </row>
    <row r="62" spans="1:9" ht="31.5" hidden="1">
      <c r="A62" s="27" t="s">
        <v>264</v>
      </c>
      <c r="B62" s="19" t="s">
        <v>265</v>
      </c>
      <c r="C62" s="26"/>
      <c r="D62" s="26"/>
      <c r="E62" s="28"/>
      <c r="F62" s="26"/>
      <c r="G62" s="26"/>
      <c r="H62" s="99"/>
      <c r="I62" s="99"/>
    </row>
    <row r="63" spans="1:9" ht="40.15" hidden="1" customHeight="1">
      <c r="A63" s="124" t="s">
        <v>141</v>
      </c>
      <c r="B63" s="1156" t="s">
        <v>140</v>
      </c>
      <c r="C63" s="1087"/>
      <c r="D63" s="1087"/>
      <c r="E63" s="1087"/>
      <c r="F63" s="1087"/>
      <c r="G63" s="1157"/>
      <c r="H63" s="99">
        <f>SUM(D64:D68)</f>
        <v>0</v>
      </c>
      <c r="I63" s="99">
        <f>COUNT(D64:D68)*2</f>
        <v>0</v>
      </c>
    </row>
    <row r="64" spans="1:9" ht="31.5" hidden="1">
      <c r="A64" s="27" t="s">
        <v>266</v>
      </c>
      <c r="B64" s="114" t="s">
        <v>267</v>
      </c>
      <c r="C64" s="26"/>
      <c r="D64" s="26"/>
      <c r="E64" s="28"/>
      <c r="F64" s="26"/>
      <c r="G64" s="26"/>
      <c r="H64" s="99"/>
      <c r="I64" s="99"/>
    </row>
    <row r="65" spans="1:9" ht="31.5" hidden="1">
      <c r="A65" s="27" t="s">
        <v>268</v>
      </c>
      <c r="B65" s="114" t="s">
        <v>269</v>
      </c>
      <c r="C65" s="26"/>
      <c r="D65" s="26"/>
      <c r="E65" s="28"/>
      <c r="F65" s="26"/>
      <c r="G65" s="26"/>
      <c r="H65" s="99"/>
      <c r="I65" s="99"/>
    </row>
    <row r="66" spans="1:9" ht="31.5" hidden="1">
      <c r="A66" s="27" t="s">
        <v>272</v>
      </c>
      <c r="B66" s="114" t="s">
        <v>273</v>
      </c>
      <c r="C66" s="26"/>
      <c r="D66" s="26"/>
      <c r="E66" s="28"/>
      <c r="F66" s="26"/>
      <c r="G66" s="26"/>
      <c r="H66" s="99"/>
      <c r="I66" s="99"/>
    </row>
    <row r="67" spans="1:9" ht="31.5" hidden="1">
      <c r="A67" s="27" t="s">
        <v>274</v>
      </c>
      <c r="B67" s="114" t="s">
        <v>275</v>
      </c>
      <c r="C67" s="26"/>
      <c r="D67" s="26"/>
      <c r="E67" s="28"/>
      <c r="F67" s="26"/>
      <c r="G67" s="26"/>
      <c r="H67" s="99"/>
      <c r="I67" s="99"/>
    </row>
    <row r="68" spans="1:9" ht="31.5" hidden="1">
      <c r="A68" s="27" t="s">
        <v>277</v>
      </c>
      <c r="B68" s="114" t="s">
        <v>278</v>
      </c>
      <c r="C68" s="26"/>
      <c r="D68" s="26"/>
      <c r="E68" s="28"/>
      <c r="F68" s="26"/>
      <c r="G68" s="26"/>
      <c r="H68" s="99"/>
      <c r="I68" s="99"/>
    </row>
    <row r="69" spans="1:9" ht="40.15" customHeight="1">
      <c r="A69" s="117" t="s">
        <v>279</v>
      </c>
      <c r="B69" s="1156" t="s">
        <v>138</v>
      </c>
      <c r="C69" s="1087"/>
      <c r="D69" s="1087"/>
      <c r="E69" s="1087"/>
      <c r="F69" s="1087"/>
      <c r="G69" s="1157"/>
      <c r="H69" s="29">
        <f>SUM(D70:D73)</f>
        <v>8</v>
      </c>
      <c r="I69" s="29">
        <f>COUNT(D70:D73)*2</f>
        <v>8</v>
      </c>
    </row>
    <row r="70" spans="1:9" ht="31.5">
      <c r="A70" s="18" t="s">
        <v>1495</v>
      </c>
      <c r="B70" s="114" t="s">
        <v>281</v>
      </c>
      <c r="C70" s="50" t="s">
        <v>4000</v>
      </c>
      <c r="D70" s="618">
        <v>2</v>
      </c>
      <c r="E70" s="28" t="s">
        <v>271</v>
      </c>
      <c r="F70" s="26"/>
      <c r="G70" s="53"/>
    </row>
    <row r="71" spans="1:9" ht="15.75">
      <c r="A71" s="18"/>
      <c r="B71" s="114"/>
      <c r="C71" s="50" t="s">
        <v>4001</v>
      </c>
      <c r="D71" s="618">
        <v>2</v>
      </c>
      <c r="E71" s="28" t="s">
        <v>271</v>
      </c>
      <c r="F71" s="26"/>
      <c r="G71" s="53"/>
    </row>
    <row r="72" spans="1:9" ht="31.5">
      <c r="A72" s="18" t="s">
        <v>1496</v>
      </c>
      <c r="B72" s="114" t="s">
        <v>286</v>
      </c>
      <c r="C72" s="50" t="s">
        <v>4002</v>
      </c>
      <c r="D72" s="618">
        <v>2</v>
      </c>
      <c r="E72" s="28" t="s">
        <v>271</v>
      </c>
      <c r="F72" s="26" t="s">
        <v>4003</v>
      </c>
      <c r="G72" s="53"/>
    </row>
    <row r="73" spans="1:9" ht="31.5">
      <c r="A73" s="18" t="s">
        <v>1499</v>
      </c>
      <c r="B73" s="114" t="s">
        <v>290</v>
      </c>
      <c r="C73" s="50" t="s">
        <v>4004</v>
      </c>
      <c r="D73" s="618">
        <v>2</v>
      </c>
      <c r="E73" s="28" t="s">
        <v>271</v>
      </c>
      <c r="F73" s="26" t="s">
        <v>4005</v>
      </c>
      <c r="G73" s="53"/>
    </row>
    <row r="74" spans="1:9" ht="40.15" customHeight="1">
      <c r="A74" s="117" t="s">
        <v>137</v>
      </c>
      <c r="B74" s="1156" t="s">
        <v>136</v>
      </c>
      <c r="C74" s="1087"/>
      <c r="D74" s="1087"/>
      <c r="E74" s="1087"/>
      <c r="F74" s="1087"/>
      <c r="G74" s="1157"/>
      <c r="H74" s="29">
        <f>SUM(D75:D86)</f>
        <v>2</v>
      </c>
      <c r="I74" s="29">
        <f>COUNT(D75:D86)*2</f>
        <v>2</v>
      </c>
    </row>
    <row r="75" spans="1:9" ht="63" hidden="1">
      <c r="A75" s="27" t="s">
        <v>292</v>
      </c>
      <c r="B75" s="19" t="s">
        <v>293</v>
      </c>
      <c r="C75" s="26"/>
      <c r="D75" s="26"/>
      <c r="E75" s="28"/>
      <c r="F75" s="26"/>
      <c r="G75" s="26"/>
      <c r="H75" s="99"/>
      <c r="I75" s="99"/>
    </row>
    <row r="76" spans="1:9" ht="63" hidden="1">
      <c r="A76" s="27" t="s">
        <v>294</v>
      </c>
      <c r="B76" s="19" t="s">
        <v>295</v>
      </c>
      <c r="C76" s="26"/>
      <c r="D76" s="26"/>
      <c r="E76" s="28"/>
      <c r="F76" s="26"/>
      <c r="G76" s="26"/>
      <c r="H76" s="99"/>
      <c r="I76" s="99"/>
    </row>
    <row r="77" spans="1:9" ht="63" hidden="1">
      <c r="A77" s="27" t="s">
        <v>296</v>
      </c>
      <c r="B77" s="19" t="s">
        <v>297</v>
      </c>
      <c r="C77" s="26"/>
      <c r="D77" s="26"/>
      <c r="E77" s="28"/>
      <c r="F77" s="26"/>
      <c r="G77" s="26"/>
      <c r="H77" s="99"/>
      <c r="I77" s="99"/>
    </row>
    <row r="78" spans="1:9" ht="47.25" hidden="1">
      <c r="A78" s="27" t="s">
        <v>298</v>
      </c>
      <c r="B78" s="19" t="s">
        <v>299</v>
      </c>
      <c r="C78" s="26"/>
      <c r="D78" s="26"/>
      <c r="E78" s="28"/>
      <c r="F78" s="26"/>
      <c r="G78" s="26"/>
      <c r="H78" s="99"/>
      <c r="I78" s="99"/>
    </row>
    <row r="79" spans="1:9" ht="63" hidden="1">
      <c r="A79" s="27" t="s">
        <v>300</v>
      </c>
      <c r="B79" s="19" t="s">
        <v>2841</v>
      </c>
      <c r="C79" s="26"/>
      <c r="D79" s="26"/>
      <c r="E79" s="28"/>
      <c r="F79" s="26"/>
      <c r="G79" s="26"/>
      <c r="H79" s="99"/>
      <c r="I79" s="99"/>
    </row>
    <row r="80" spans="1:9" ht="47.25" hidden="1">
      <c r="A80" s="27" t="s">
        <v>302</v>
      </c>
      <c r="B80" s="19" t="s">
        <v>303</v>
      </c>
      <c r="C80" s="26"/>
      <c r="D80" s="26"/>
      <c r="E80" s="28"/>
      <c r="F80" s="26"/>
      <c r="G80" s="26"/>
      <c r="H80" s="99"/>
      <c r="I80" s="99"/>
    </row>
    <row r="81" spans="1:9" ht="63" hidden="1">
      <c r="A81" s="27" t="s">
        <v>304</v>
      </c>
      <c r="B81" s="19" t="s">
        <v>305</v>
      </c>
      <c r="C81" s="26"/>
      <c r="D81" s="26"/>
      <c r="E81" s="28"/>
      <c r="F81" s="26"/>
      <c r="G81" s="26"/>
      <c r="H81" s="99"/>
      <c r="I81" s="99"/>
    </row>
    <row r="82" spans="1:9" ht="94.5">
      <c r="A82" s="18" t="s">
        <v>306</v>
      </c>
      <c r="B82" s="19" t="s">
        <v>307</v>
      </c>
      <c r="C82" s="50" t="s">
        <v>4006</v>
      </c>
      <c r="D82" s="618">
        <v>2</v>
      </c>
      <c r="E82" s="28" t="s">
        <v>271</v>
      </c>
      <c r="F82" s="26" t="s">
        <v>4007</v>
      </c>
      <c r="G82" s="53"/>
    </row>
    <row r="83" spans="1:9" ht="63" hidden="1">
      <c r="A83" s="27" t="s">
        <v>308</v>
      </c>
      <c r="B83" s="19" t="s">
        <v>309</v>
      </c>
      <c r="C83" s="26"/>
      <c r="D83" s="26"/>
      <c r="E83" s="28"/>
      <c r="F83" s="26"/>
      <c r="G83" s="26"/>
      <c r="H83" s="99"/>
      <c r="I83" s="99"/>
    </row>
    <row r="84" spans="1:9" ht="47.25" hidden="1">
      <c r="A84" s="27" t="s">
        <v>310</v>
      </c>
      <c r="B84" s="19" t="s">
        <v>311</v>
      </c>
      <c r="C84" s="26"/>
      <c r="D84" s="26"/>
      <c r="E84" s="28"/>
      <c r="F84" s="26"/>
      <c r="G84" s="26"/>
      <c r="H84" s="99"/>
      <c r="I84" s="99"/>
    </row>
    <row r="85" spans="1:9" ht="30" hidden="1">
      <c r="A85" s="27" t="s">
        <v>312</v>
      </c>
      <c r="B85" s="23" t="s">
        <v>313</v>
      </c>
      <c r="C85" s="26"/>
      <c r="D85" s="26"/>
      <c r="E85" s="28"/>
      <c r="F85" s="26"/>
      <c r="G85" s="26"/>
      <c r="H85" s="99"/>
      <c r="I85" s="99"/>
    </row>
    <row r="86" spans="1:9" ht="30" hidden="1">
      <c r="A86" s="27" t="s">
        <v>6185</v>
      </c>
      <c r="B86" s="23" t="s">
        <v>6186</v>
      </c>
      <c r="C86" s="30"/>
      <c r="D86" s="28"/>
      <c r="E86" s="28"/>
      <c r="F86" s="26"/>
      <c r="G86" s="479"/>
      <c r="H86" s="99"/>
      <c r="I86" s="99"/>
    </row>
    <row r="87" spans="1:9" ht="40.15" hidden="1" customHeight="1">
      <c r="A87" s="124" t="s">
        <v>1502</v>
      </c>
      <c r="B87" s="1156" t="s">
        <v>134</v>
      </c>
      <c r="C87" s="1257"/>
      <c r="D87" s="1087"/>
      <c r="E87" s="1087"/>
      <c r="F87" s="1257"/>
      <c r="G87" s="1157"/>
      <c r="H87" s="99">
        <f>SUM(D88:D95)</f>
        <v>0</v>
      </c>
      <c r="I87" s="99">
        <f>COUNT(D88:D95)*2</f>
        <v>0</v>
      </c>
    </row>
    <row r="88" spans="1:9" ht="31.5" hidden="1">
      <c r="A88" s="27" t="s">
        <v>314</v>
      </c>
      <c r="B88" s="19" t="s">
        <v>315</v>
      </c>
      <c r="C88" s="26"/>
      <c r="D88" s="26"/>
      <c r="E88" s="28"/>
      <c r="F88" s="26"/>
      <c r="G88" s="26"/>
      <c r="H88" s="99"/>
      <c r="I88" s="99"/>
    </row>
    <row r="89" spans="1:9" ht="31.5" hidden="1">
      <c r="A89" s="27" t="s">
        <v>316</v>
      </c>
      <c r="B89" s="19" t="s">
        <v>317</v>
      </c>
      <c r="C89" s="26"/>
      <c r="D89" s="26"/>
      <c r="E89" s="28"/>
      <c r="F89" s="26"/>
      <c r="G89" s="26"/>
      <c r="H89" s="99"/>
      <c r="I89" s="99"/>
    </row>
    <row r="90" spans="1:9" ht="31.5" hidden="1">
      <c r="A90" s="27" t="s">
        <v>1504</v>
      </c>
      <c r="B90" s="19" t="s">
        <v>319</v>
      </c>
      <c r="C90" s="26"/>
      <c r="D90" s="26"/>
      <c r="E90" s="28"/>
      <c r="F90" s="26"/>
      <c r="G90" s="26"/>
      <c r="H90" s="99"/>
      <c r="I90" s="99"/>
    </row>
    <row r="91" spans="1:9" ht="31.5" hidden="1">
      <c r="A91" s="27" t="s">
        <v>321</v>
      </c>
      <c r="B91" s="19" t="s">
        <v>322</v>
      </c>
      <c r="C91" s="26"/>
      <c r="D91" s="26"/>
      <c r="E91" s="28"/>
      <c r="F91" s="26"/>
      <c r="G91" s="26"/>
      <c r="H91" s="99"/>
      <c r="I91" s="99"/>
    </row>
    <row r="92" spans="1:9" ht="31.5" hidden="1">
      <c r="A92" s="27" t="s">
        <v>323</v>
      </c>
      <c r="B92" s="19" t="s">
        <v>324</v>
      </c>
      <c r="C92" s="26"/>
      <c r="D92" s="26"/>
      <c r="E92" s="28"/>
      <c r="F92" s="26"/>
      <c r="G92" s="26"/>
      <c r="H92" s="99"/>
      <c r="I92" s="99"/>
    </row>
    <row r="93" spans="1:9" ht="31.5" hidden="1">
      <c r="A93" s="27" t="s">
        <v>325</v>
      </c>
      <c r="B93" s="19" t="s">
        <v>326</v>
      </c>
      <c r="C93" s="26"/>
      <c r="D93" s="26"/>
      <c r="E93" s="28"/>
      <c r="F93" s="26"/>
      <c r="G93" s="26"/>
      <c r="H93" s="99"/>
      <c r="I93" s="99"/>
    </row>
    <row r="94" spans="1:9" ht="31.5" hidden="1">
      <c r="A94" s="27" t="s">
        <v>1505</v>
      </c>
      <c r="B94" s="19" t="s">
        <v>328</v>
      </c>
      <c r="C94" s="26"/>
      <c r="D94" s="26"/>
      <c r="E94" s="28"/>
      <c r="F94" s="26"/>
      <c r="G94" s="26"/>
      <c r="H94" s="99"/>
      <c r="I94" s="99"/>
    </row>
    <row r="95" spans="1:9" ht="31.5" hidden="1">
      <c r="A95" s="27" t="s">
        <v>3095</v>
      </c>
      <c r="B95" s="19" t="s">
        <v>3096</v>
      </c>
      <c r="C95" s="23"/>
      <c r="D95" s="21"/>
      <c r="E95" s="22"/>
      <c r="F95" s="28"/>
      <c r="G95" s="480"/>
      <c r="H95" s="99"/>
      <c r="I95" s="99"/>
    </row>
    <row r="96" spans="1:9" ht="40.15" hidden="1" customHeight="1">
      <c r="A96" s="124" t="s">
        <v>1506</v>
      </c>
      <c r="B96" s="1175" t="s">
        <v>132</v>
      </c>
      <c r="C96" s="1090"/>
      <c r="D96" s="1090"/>
      <c r="E96" s="1090"/>
      <c r="F96" s="1090"/>
      <c r="G96" s="1176"/>
      <c r="H96" s="99">
        <f>SUM(D97:D98)</f>
        <v>0</v>
      </c>
      <c r="I96" s="99">
        <f>COUNT(D97:D98)*2</f>
        <v>0</v>
      </c>
    </row>
    <row r="97" spans="1:9" ht="63" hidden="1">
      <c r="A97" s="27" t="s">
        <v>1507</v>
      </c>
      <c r="B97" s="19" t="s">
        <v>331</v>
      </c>
      <c r="C97" s="26"/>
      <c r="D97" s="26"/>
      <c r="E97" s="28"/>
      <c r="F97" s="26"/>
      <c r="G97" s="26"/>
      <c r="H97" s="99"/>
      <c r="I97" s="99"/>
    </row>
    <row r="98" spans="1:9" ht="78.75" hidden="1">
      <c r="A98" s="27" t="s">
        <v>334</v>
      </c>
      <c r="B98" s="19" t="s">
        <v>335</v>
      </c>
      <c r="C98" s="26"/>
      <c r="D98" s="26"/>
      <c r="E98" s="28"/>
      <c r="F98" s="26"/>
      <c r="G98" s="26"/>
      <c r="H98" s="99"/>
      <c r="I98" s="99"/>
    </row>
    <row r="99" spans="1:9" ht="18.75">
      <c r="A99" s="300"/>
      <c r="B99" s="991" t="s">
        <v>337</v>
      </c>
      <c r="C99" s="995"/>
      <c r="D99" s="995"/>
      <c r="E99" s="995"/>
      <c r="F99" s="995"/>
      <c r="G99" s="995"/>
      <c r="H99" s="29">
        <f>H100+H114+H121+H127+H134+H141</f>
        <v>64</v>
      </c>
      <c r="I99" s="29">
        <f>I100+I114+I121+I127+I134+I141</f>
        <v>64</v>
      </c>
    </row>
    <row r="100" spans="1:9" ht="40.15" customHeight="1">
      <c r="A100" s="135" t="s">
        <v>1508</v>
      </c>
      <c r="B100" s="989" t="s">
        <v>130</v>
      </c>
      <c r="C100" s="997"/>
      <c r="D100" s="997"/>
      <c r="E100" s="997"/>
      <c r="F100" s="997"/>
      <c r="G100" s="998"/>
      <c r="H100" s="29">
        <f>SUM(D101:D113)</f>
        <v>22</v>
      </c>
      <c r="I100" s="29">
        <f>COUNT(D101:D113)*2</f>
        <v>22</v>
      </c>
    </row>
    <row r="101" spans="1:9" ht="31.5">
      <c r="A101" s="18" t="s">
        <v>1510</v>
      </c>
      <c r="B101" s="36" t="s">
        <v>339</v>
      </c>
      <c r="C101" s="219" t="s">
        <v>2352</v>
      </c>
      <c r="D101" s="622">
        <v>2</v>
      </c>
      <c r="E101" s="22" t="s">
        <v>341</v>
      </c>
      <c r="F101" s="50" t="s">
        <v>2353</v>
      </c>
      <c r="G101" s="53"/>
    </row>
    <row r="102" spans="1:9" ht="30">
      <c r="A102" s="18"/>
      <c r="B102" s="36"/>
      <c r="C102" s="219" t="s">
        <v>4008</v>
      </c>
      <c r="D102" s="622">
        <v>2</v>
      </c>
      <c r="E102" s="22" t="s">
        <v>341</v>
      </c>
      <c r="F102" s="50"/>
      <c r="G102" s="53"/>
    </row>
    <row r="103" spans="1:9" ht="15">
      <c r="A103" s="18"/>
      <c r="C103" s="219" t="s">
        <v>4009</v>
      </c>
      <c r="D103" s="622">
        <v>2</v>
      </c>
      <c r="E103" s="22" t="s">
        <v>341</v>
      </c>
      <c r="F103" s="66"/>
      <c r="G103" s="53"/>
    </row>
    <row r="104" spans="1:9" ht="47.25">
      <c r="A104" s="18" t="s">
        <v>1513</v>
      </c>
      <c r="B104" s="36" t="s">
        <v>347</v>
      </c>
      <c r="C104" s="50" t="s">
        <v>4010</v>
      </c>
      <c r="D104" s="622">
        <v>2</v>
      </c>
      <c r="E104" s="22" t="s">
        <v>341</v>
      </c>
      <c r="F104" s="26"/>
      <c r="G104" s="53"/>
    </row>
    <row r="105" spans="1:9" ht="30">
      <c r="A105" s="18"/>
      <c r="B105" s="36"/>
      <c r="C105" s="219" t="s">
        <v>4011</v>
      </c>
      <c r="D105" s="622">
        <v>2</v>
      </c>
      <c r="E105" s="22" t="s">
        <v>341</v>
      </c>
      <c r="F105" s="26"/>
      <c r="G105" s="53"/>
    </row>
    <row r="106" spans="1:9" ht="45">
      <c r="A106" s="18"/>
      <c r="B106" s="36"/>
      <c r="C106" s="219" t="s">
        <v>349</v>
      </c>
      <c r="D106" s="622">
        <v>2</v>
      </c>
      <c r="E106" s="22" t="s">
        <v>341</v>
      </c>
      <c r="F106" s="26"/>
      <c r="G106" s="53"/>
    </row>
    <row r="107" spans="1:9" ht="60">
      <c r="A107" s="18"/>
      <c r="B107" s="36"/>
      <c r="C107" s="219" t="s">
        <v>4012</v>
      </c>
      <c r="D107" s="622">
        <v>2</v>
      </c>
      <c r="E107" s="22" t="s">
        <v>341</v>
      </c>
      <c r="F107" s="26"/>
      <c r="G107" s="53"/>
    </row>
    <row r="108" spans="1:9" ht="47.25" hidden="1">
      <c r="A108" s="27" t="s">
        <v>352</v>
      </c>
      <c r="B108" s="36" t="s">
        <v>353</v>
      </c>
      <c r="C108" s="26"/>
      <c r="D108" s="26"/>
      <c r="E108" s="28"/>
      <c r="F108" s="26"/>
      <c r="G108" s="26"/>
      <c r="H108" s="99"/>
      <c r="I108" s="99"/>
    </row>
    <row r="109" spans="1:9" ht="47.25">
      <c r="A109" s="18" t="s">
        <v>1516</v>
      </c>
      <c r="B109" s="36" t="s">
        <v>355</v>
      </c>
      <c r="C109" s="219" t="s">
        <v>4013</v>
      </c>
      <c r="D109" s="622">
        <v>2</v>
      </c>
      <c r="E109" s="28" t="s">
        <v>341</v>
      </c>
      <c r="F109" s="26"/>
      <c r="G109" s="53"/>
    </row>
    <row r="110" spans="1:9" ht="47.25">
      <c r="A110" s="18" t="s">
        <v>356</v>
      </c>
      <c r="B110" s="36" t="s">
        <v>357</v>
      </c>
      <c r="C110" s="30" t="s">
        <v>4014</v>
      </c>
      <c r="D110" s="622">
        <v>2</v>
      </c>
      <c r="E110" s="28" t="s">
        <v>341</v>
      </c>
      <c r="F110" s="26"/>
      <c r="G110" s="53"/>
    </row>
    <row r="111" spans="1:9" ht="45">
      <c r="A111" s="18" t="s">
        <v>1518</v>
      </c>
      <c r="B111" s="36" t="s">
        <v>360</v>
      </c>
      <c r="C111" s="40" t="s">
        <v>361</v>
      </c>
      <c r="D111" s="622">
        <v>2</v>
      </c>
      <c r="E111" s="28" t="s">
        <v>341</v>
      </c>
      <c r="F111" s="26"/>
      <c r="G111" s="53"/>
    </row>
    <row r="112" spans="1:9" ht="47.25" hidden="1">
      <c r="A112" s="27" t="s">
        <v>1520</v>
      </c>
      <c r="B112" s="36" t="s">
        <v>363</v>
      </c>
      <c r="C112" s="26"/>
      <c r="D112" s="26"/>
      <c r="E112" s="28"/>
      <c r="F112" s="26"/>
      <c r="G112" s="26"/>
      <c r="H112" s="99"/>
      <c r="I112" s="99"/>
    </row>
    <row r="113" spans="1:9" ht="47.25">
      <c r="A113" s="18" t="s">
        <v>366</v>
      </c>
      <c r="B113" s="36" t="s">
        <v>367</v>
      </c>
      <c r="C113" s="30" t="s">
        <v>2363</v>
      </c>
      <c r="D113" s="622">
        <v>2</v>
      </c>
      <c r="E113" s="28" t="s">
        <v>341</v>
      </c>
      <c r="F113" s="26"/>
      <c r="G113" s="53"/>
    </row>
    <row r="114" spans="1:9" ht="40.15" customHeight="1">
      <c r="A114" s="135" t="s">
        <v>1521</v>
      </c>
      <c r="B114" s="916" t="s">
        <v>3100</v>
      </c>
      <c r="C114" s="923"/>
      <c r="D114" s="923"/>
      <c r="E114" s="923"/>
      <c r="F114" s="923"/>
      <c r="G114" s="924"/>
      <c r="H114" s="29">
        <f>SUM(D115:D120)</f>
        <v>6</v>
      </c>
      <c r="I114" s="29">
        <f>COUNT(D115:D120)*2</f>
        <v>6</v>
      </c>
    </row>
    <row r="115" spans="1:9" ht="45">
      <c r="A115" s="18" t="s">
        <v>1523</v>
      </c>
      <c r="B115" s="44" t="s">
        <v>371</v>
      </c>
      <c r="C115" s="219" t="s">
        <v>4015</v>
      </c>
      <c r="D115" s="618">
        <v>2</v>
      </c>
      <c r="E115" s="28" t="s">
        <v>660</v>
      </c>
      <c r="F115" s="26"/>
      <c r="G115" s="53">
        <v>2423</v>
      </c>
    </row>
    <row r="116" spans="1:9" ht="63" hidden="1">
      <c r="A116" s="27" t="s">
        <v>382</v>
      </c>
      <c r="B116" s="44" t="s">
        <v>383</v>
      </c>
      <c r="C116" s="26"/>
      <c r="D116" s="26"/>
      <c r="E116" s="28"/>
      <c r="F116" s="26"/>
      <c r="G116" s="26"/>
      <c r="H116" s="99"/>
      <c r="I116" s="99"/>
    </row>
    <row r="117" spans="1:9" ht="63">
      <c r="A117" s="18" t="s">
        <v>1526</v>
      </c>
      <c r="B117" s="225" t="s">
        <v>385</v>
      </c>
      <c r="C117" s="219" t="s">
        <v>4016</v>
      </c>
      <c r="D117" s="618">
        <v>2</v>
      </c>
      <c r="E117" s="28" t="s">
        <v>341</v>
      </c>
      <c r="F117" s="26"/>
      <c r="G117" s="53"/>
    </row>
    <row r="118" spans="1:9" ht="45">
      <c r="A118" s="18"/>
      <c r="B118" s="44"/>
      <c r="C118" s="50" t="s">
        <v>4017</v>
      </c>
      <c r="D118" s="618">
        <v>2</v>
      </c>
      <c r="E118" s="28" t="s">
        <v>341</v>
      </c>
      <c r="F118" s="30" t="s">
        <v>4018</v>
      </c>
      <c r="G118" s="53"/>
    </row>
    <row r="119" spans="1:9" ht="47.25" hidden="1">
      <c r="A119" s="27" t="s">
        <v>1531</v>
      </c>
      <c r="B119" s="44" t="s">
        <v>393</v>
      </c>
      <c r="C119" s="26"/>
      <c r="D119" s="26"/>
      <c r="E119" s="28"/>
      <c r="F119" s="26"/>
      <c r="G119" s="26"/>
      <c r="H119" s="99"/>
      <c r="I119" s="99"/>
    </row>
    <row r="120" spans="1:9" ht="47.25" hidden="1">
      <c r="A120" s="27" t="s">
        <v>394</v>
      </c>
      <c r="B120" s="47" t="s">
        <v>395</v>
      </c>
      <c r="C120" s="26"/>
      <c r="D120" s="26"/>
      <c r="E120" s="28"/>
      <c r="F120" s="26"/>
      <c r="G120" s="26"/>
      <c r="H120" s="99"/>
      <c r="I120" s="99"/>
    </row>
    <row r="121" spans="1:9" ht="40.15" customHeight="1">
      <c r="A121" s="135" t="s">
        <v>1534</v>
      </c>
      <c r="B121" s="989" t="s">
        <v>126</v>
      </c>
      <c r="C121" s="997"/>
      <c r="D121" s="997"/>
      <c r="E121" s="997"/>
      <c r="F121" s="997"/>
      <c r="G121" s="998"/>
      <c r="H121" s="29">
        <f>SUM(D122:D126)</f>
        <v>10</v>
      </c>
      <c r="I121" s="29">
        <f>COUNT(D122:D126)*2</f>
        <v>10</v>
      </c>
    </row>
    <row r="122" spans="1:9" ht="31.5">
      <c r="A122" s="18" t="s">
        <v>1536</v>
      </c>
      <c r="B122" s="44" t="s">
        <v>397</v>
      </c>
      <c r="C122" s="219" t="s">
        <v>2659</v>
      </c>
      <c r="D122" s="618">
        <v>2</v>
      </c>
      <c r="E122" s="28" t="s">
        <v>341</v>
      </c>
      <c r="F122" s="26"/>
      <c r="G122" s="53"/>
    </row>
    <row r="123" spans="1:9" ht="47.25">
      <c r="A123" s="18" t="s">
        <v>1543</v>
      </c>
      <c r="B123" s="44" t="s">
        <v>401</v>
      </c>
      <c r="C123" s="50" t="s">
        <v>1544</v>
      </c>
      <c r="D123" s="618">
        <v>2</v>
      </c>
      <c r="E123" s="28" t="s">
        <v>208</v>
      </c>
      <c r="F123" s="26"/>
      <c r="G123" s="53"/>
    </row>
    <row r="124" spans="1:9" ht="45">
      <c r="A124" s="18"/>
      <c r="B124" s="44"/>
      <c r="C124" s="50" t="s">
        <v>2374</v>
      </c>
      <c r="D124" s="618">
        <v>2</v>
      </c>
      <c r="E124" s="28" t="s">
        <v>208</v>
      </c>
      <c r="F124" s="26"/>
      <c r="G124" s="267"/>
    </row>
    <row r="125" spans="1:9" ht="63">
      <c r="A125" s="18" t="s">
        <v>1546</v>
      </c>
      <c r="B125" s="44" t="s">
        <v>405</v>
      </c>
      <c r="C125" s="23" t="s">
        <v>406</v>
      </c>
      <c r="D125" s="618">
        <v>2</v>
      </c>
      <c r="E125" s="28" t="s">
        <v>680</v>
      </c>
      <c r="F125" s="26"/>
      <c r="G125" s="53"/>
    </row>
    <row r="126" spans="1:9" ht="78.75">
      <c r="A126" s="18" t="s">
        <v>1557</v>
      </c>
      <c r="B126" s="44" t="s">
        <v>409</v>
      </c>
      <c r="C126" s="219" t="s">
        <v>4019</v>
      </c>
      <c r="D126" s="618">
        <v>2</v>
      </c>
      <c r="E126" s="28" t="s">
        <v>208</v>
      </c>
      <c r="F126" s="26"/>
      <c r="G126" s="53"/>
    </row>
    <row r="127" spans="1:9" ht="40.15" customHeight="1">
      <c r="A127" s="135" t="s">
        <v>1560</v>
      </c>
      <c r="B127" s="989" t="s">
        <v>124</v>
      </c>
      <c r="C127" s="997"/>
      <c r="D127" s="997"/>
      <c r="E127" s="997"/>
      <c r="F127" s="997"/>
      <c r="G127" s="998"/>
      <c r="H127" s="29">
        <f>SUM(D128:D133)</f>
        <v>10</v>
      </c>
      <c r="I127" s="29">
        <f>COUNT(D128:D133)*2</f>
        <v>10</v>
      </c>
    </row>
    <row r="128" spans="1:9" ht="47.25">
      <c r="A128" s="18" t="s">
        <v>1562</v>
      </c>
      <c r="B128" s="224" t="s">
        <v>412</v>
      </c>
      <c r="C128" s="395" t="s">
        <v>4020</v>
      </c>
      <c r="D128" s="618">
        <v>2</v>
      </c>
      <c r="E128" s="28" t="s">
        <v>255</v>
      </c>
      <c r="F128" s="50" t="s">
        <v>4021</v>
      </c>
      <c r="G128" s="53"/>
    </row>
    <row r="129" spans="1:9" ht="30">
      <c r="A129" s="18"/>
      <c r="B129" s="224"/>
      <c r="C129" s="50" t="s">
        <v>4022</v>
      </c>
      <c r="D129" s="618">
        <v>2</v>
      </c>
      <c r="E129" s="28" t="s">
        <v>255</v>
      </c>
      <c r="F129" s="50"/>
      <c r="G129" s="53"/>
    </row>
    <row r="130" spans="1:9" ht="31.5" hidden="1">
      <c r="A130" s="27" t="s">
        <v>1566</v>
      </c>
      <c r="B130" s="224" t="s">
        <v>415</v>
      </c>
      <c r="C130" s="219"/>
      <c r="D130" s="26"/>
      <c r="E130" s="28"/>
      <c r="F130" s="26"/>
      <c r="H130" s="99"/>
      <c r="I130" s="99"/>
    </row>
    <row r="131" spans="1:9" ht="31.5">
      <c r="A131" s="18" t="s">
        <v>1567</v>
      </c>
      <c r="B131" s="224" t="s">
        <v>418</v>
      </c>
      <c r="C131" s="219" t="s">
        <v>4023</v>
      </c>
      <c r="D131" s="618">
        <v>2</v>
      </c>
      <c r="E131" s="28" t="s">
        <v>420</v>
      </c>
      <c r="F131" s="26"/>
      <c r="G131" s="53"/>
    </row>
    <row r="132" spans="1:9" ht="90">
      <c r="A132" s="18" t="s">
        <v>1568</v>
      </c>
      <c r="B132" s="224" t="s">
        <v>422</v>
      </c>
      <c r="C132" s="226" t="s">
        <v>4024</v>
      </c>
      <c r="D132" s="618">
        <v>2</v>
      </c>
      <c r="E132" s="28" t="s">
        <v>432</v>
      </c>
      <c r="F132" s="219" t="s">
        <v>4025</v>
      </c>
      <c r="G132" s="53"/>
    </row>
    <row r="133" spans="1:9" ht="60">
      <c r="A133" s="18" t="s">
        <v>1571</v>
      </c>
      <c r="B133" s="114" t="s">
        <v>427</v>
      </c>
      <c r="C133" s="25" t="s">
        <v>2660</v>
      </c>
      <c r="D133" s="618">
        <v>2</v>
      </c>
      <c r="E133" s="28" t="s">
        <v>341</v>
      </c>
      <c r="F133" s="26"/>
      <c r="G133" s="53"/>
    </row>
    <row r="134" spans="1:9" ht="40.15" customHeight="1">
      <c r="A134" s="135" t="s">
        <v>1572</v>
      </c>
      <c r="B134" s="989" t="s">
        <v>122</v>
      </c>
      <c r="C134" s="997"/>
      <c r="D134" s="997"/>
      <c r="E134" s="997"/>
      <c r="F134" s="997"/>
      <c r="G134" s="998"/>
      <c r="H134" s="29">
        <f>SUM(D135:D140)</f>
        <v>8</v>
      </c>
      <c r="I134" s="29">
        <f>COUNT(D135:D138)*2</f>
        <v>8</v>
      </c>
    </row>
    <row r="135" spans="1:9" ht="63">
      <c r="A135" s="18" t="s">
        <v>429</v>
      </c>
      <c r="B135" s="44" t="s">
        <v>430</v>
      </c>
      <c r="C135" s="30" t="s">
        <v>4026</v>
      </c>
      <c r="D135" s="618">
        <v>2</v>
      </c>
      <c r="E135" s="28" t="s">
        <v>432</v>
      </c>
      <c r="F135" s="26"/>
      <c r="G135" s="53"/>
    </row>
    <row r="136" spans="1:9" ht="60">
      <c r="A136" s="18" t="s">
        <v>1576</v>
      </c>
      <c r="B136" s="44" t="s">
        <v>434</v>
      </c>
      <c r="C136" s="23" t="s">
        <v>4027</v>
      </c>
      <c r="D136" s="618">
        <v>2</v>
      </c>
      <c r="E136" s="28" t="s">
        <v>432</v>
      </c>
      <c r="F136" s="26"/>
      <c r="G136" s="53"/>
    </row>
    <row r="137" spans="1:9" ht="47.25">
      <c r="A137" s="18" t="s">
        <v>1577</v>
      </c>
      <c r="B137" s="44" t="s">
        <v>437</v>
      </c>
      <c r="C137" s="23" t="s">
        <v>4028</v>
      </c>
      <c r="D137" s="618">
        <v>2</v>
      </c>
      <c r="E137" s="28" t="s">
        <v>432</v>
      </c>
      <c r="F137" s="26"/>
      <c r="G137" s="53"/>
    </row>
    <row r="138" spans="1:9" ht="63">
      <c r="A138" s="18" t="s">
        <v>1578</v>
      </c>
      <c r="B138" s="44" t="s">
        <v>440</v>
      </c>
      <c r="C138" s="50" t="s">
        <v>4029</v>
      </c>
      <c r="D138" s="618">
        <v>2</v>
      </c>
      <c r="E138" s="28" t="s">
        <v>442</v>
      </c>
      <c r="F138" s="26"/>
      <c r="G138" s="53"/>
    </row>
    <row r="139" spans="1:9" ht="63" hidden="1">
      <c r="A139" s="27" t="s">
        <v>2384</v>
      </c>
      <c r="B139" s="44" t="s">
        <v>444</v>
      </c>
      <c r="C139" s="26"/>
      <c r="D139" s="26"/>
      <c r="E139" s="28"/>
      <c r="F139" s="26"/>
      <c r="G139" s="26"/>
      <c r="H139" s="99"/>
      <c r="I139" s="99"/>
    </row>
    <row r="140" spans="1:9" ht="63" hidden="1">
      <c r="A140" s="27" t="s">
        <v>445</v>
      </c>
      <c r="B140" s="160" t="s">
        <v>446</v>
      </c>
      <c r="C140" s="23"/>
      <c r="D140" s="26"/>
      <c r="E140" s="28"/>
      <c r="F140" s="26"/>
      <c r="G140" s="26"/>
      <c r="H140" s="99"/>
      <c r="I140" s="99"/>
    </row>
    <row r="141" spans="1:9" ht="15.75">
      <c r="A141" s="18" t="s">
        <v>6233</v>
      </c>
      <c r="B141" s="930" t="s">
        <v>3118</v>
      </c>
      <c r="C141" s="931"/>
      <c r="D141" s="931"/>
      <c r="E141" s="931"/>
      <c r="F141" s="931"/>
      <c r="G141" s="935"/>
      <c r="H141" s="29">
        <f>SUM(D142:D154)</f>
        <v>8</v>
      </c>
      <c r="I141" s="29">
        <f>COUNT(D142:D154)*2</f>
        <v>8</v>
      </c>
    </row>
    <row r="142" spans="1:9" ht="75" hidden="1">
      <c r="A142" s="32" t="s">
        <v>3119</v>
      </c>
      <c r="B142" s="50" t="s">
        <v>3120</v>
      </c>
      <c r="C142" s="50" t="s">
        <v>6187</v>
      </c>
      <c r="D142" s="362"/>
      <c r="E142" s="26"/>
      <c r="F142" s="50" t="s">
        <v>6188</v>
      </c>
      <c r="G142" s="482"/>
      <c r="H142" s="99"/>
      <c r="I142" s="99"/>
    </row>
    <row r="143" spans="1:9" ht="45" hidden="1">
      <c r="A143" s="32" t="s">
        <v>3121</v>
      </c>
      <c r="B143" s="50" t="s">
        <v>3122</v>
      </c>
      <c r="C143" s="50" t="s">
        <v>6189</v>
      </c>
      <c r="D143" s="362"/>
      <c r="E143" s="26"/>
      <c r="F143" s="50" t="s">
        <v>6190</v>
      </c>
      <c r="G143" s="482"/>
      <c r="H143" s="99"/>
      <c r="I143" s="99"/>
    </row>
    <row r="144" spans="1:9" ht="120" hidden="1">
      <c r="A144" s="32" t="s">
        <v>3123</v>
      </c>
      <c r="B144" s="50" t="s">
        <v>3124</v>
      </c>
      <c r="C144" s="50" t="s">
        <v>6191</v>
      </c>
      <c r="D144" s="362"/>
      <c r="E144" s="26"/>
      <c r="F144" s="50" t="s">
        <v>6192</v>
      </c>
      <c r="G144" s="482"/>
      <c r="H144" s="99"/>
      <c r="I144" s="99"/>
    </row>
    <row r="145" spans="1:9" ht="90" hidden="1">
      <c r="A145" s="32" t="s">
        <v>3125</v>
      </c>
      <c r="B145" s="50" t="s">
        <v>3126</v>
      </c>
      <c r="C145" s="50" t="s">
        <v>6193</v>
      </c>
      <c r="D145" s="362"/>
      <c r="E145" s="26"/>
      <c r="F145" s="50" t="s">
        <v>6194</v>
      </c>
      <c r="G145" s="482"/>
      <c r="H145" s="99"/>
      <c r="I145" s="99"/>
    </row>
    <row r="146" spans="1:9" ht="135" hidden="1">
      <c r="A146" s="32" t="s">
        <v>3127</v>
      </c>
      <c r="B146" s="50" t="s">
        <v>3128</v>
      </c>
      <c r="C146" s="50" t="s">
        <v>6195</v>
      </c>
      <c r="D146" s="362"/>
      <c r="E146" s="26"/>
      <c r="F146" s="50" t="s">
        <v>6196</v>
      </c>
      <c r="G146" s="482"/>
      <c r="H146" s="99"/>
      <c r="I146" s="99"/>
    </row>
    <row r="147" spans="1:9" ht="60">
      <c r="A147" s="18" t="s">
        <v>3129</v>
      </c>
      <c r="B147" s="50" t="s">
        <v>3130</v>
      </c>
      <c r="C147" s="55" t="s">
        <v>1055</v>
      </c>
      <c r="D147" s="618">
        <v>2</v>
      </c>
      <c r="E147" s="59" t="s">
        <v>540</v>
      </c>
      <c r="F147" s="55"/>
      <c r="G147" s="508"/>
    </row>
    <row r="148" spans="1:9" ht="45">
      <c r="A148" s="18"/>
      <c r="B148" s="50"/>
      <c r="C148" s="55" t="s">
        <v>4157</v>
      </c>
      <c r="D148" s="618">
        <v>2</v>
      </c>
      <c r="E148" s="59" t="s">
        <v>540</v>
      </c>
      <c r="F148" s="55" t="s">
        <v>1057</v>
      </c>
      <c r="G148" s="508"/>
    </row>
    <row r="149" spans="1:9" ht="60">
      <c r="A149" s="18"/>
      <c r="B149" s="50"/>
      <c r="C149" s="55" t="s">
        <v>1058</v>
      </c>
      <c r="D149" s="618">
        <v>2</v>
      </c>
      <c r="E149" s="59" t="s">
        <v>271</v>
      </c>
      <c r="F149" s="55"/>
      <c r="G149" s="508"/>
    </row>
    <row r="150" spans="1:9" ht="75">
      <c r="A150" s="18" t="s">
        <v>6234</v>
      </c>
      <c r="B150" s="50" t="s">
        <v>3132</v>
      </c>
      <c r="C150" s="50" t="s">
        <v>4137</v>
      </c>
      <c r="D150" s="618">
        <v>2</v>
      </c>
      <c r="E150" s="28" t="s">
        <v>653</v>
      </c>
      <c r="F150" s="26"/>
      <c r="G150" s="508"/>
    </row>
    <row r="151" spans="1:9" ht="75" hidden="1">
      <c r="A151" s="32" t="s">
        <v>3133</v>
      </c>
      <c r="B151" s="50" t="s">
        <v>3134</v>
      </c>
      <c r="C151" s="50" t="s">
        <v>6197</v>
      </c>
      <c r="D151" s="362"/>
      <c r="E151" s="26"/>
      <c r="F151" s="50" t="s">
        <v>6198</v>
      </c>
      <c r="G151" s="482"/>
      <c r="H151" s="99"/>
      <c r="I151" s="99"/>
    </row>
    <row r="152" spans="1:9" ht="165" hidden="1">
      <c r="A152" s="32" t="s">
        <v>3135</v>
      </c>
      <c r="B152" s="50" t="s">
        <v>3136</v>
      </c>
      <c r="C152" s="50" t="s">
        <v>6199</v>
      </c>
      <c r="D152" s="362"/>
      <c r="E152" s="26"/>
      <c r="F152" s="50" t="s">
        <v>6200</v>
      </c>
      <c r="G152" s="482"/>
      <c r="H152" s="99"/>
      <c r="I152" s="99"/>
    </row>
    <row r="153" spans="1:9" ht="135" hidden="1">
      <c r="A153" s="32" t="s">
        <v>3137</v>
      </c>
      <c r="B153" s="50" t="s">
        <v>3138</v>
      </c>
      <c r="C153" s="50" t="s">
        <v>6201</v>
      </c>
      <c r="D153" s="362"/>
      <c r="E153" s="26"/>
      <c r="F153" s="50" t="s">
        <v>6202</v>
      </c>
      <c r="G153" s="482"/>
      <c r="H153" s="99"/>
      <c r="I153" s="99"/>
    </row>
    <row r="154" spans="1:9" ht="45" hidden="1">
      <c r="A154" s="32" t="s">
        <v>3139</v>
      </c>
      <c r="B154" s="50" t="s">
        <v>3140</v>
      </c>
      <c r="C154" s="50" t="s">
        <v>6203</v>
      </c>
      <c r="D154" s="481"/>
      <c r="E154" s="7"/>
      <c r="F154" s="50" t="s">
        <v>6204</v>
      </c>
      <c r="G154" s="482"/>
      <c r="H154" s="99"/>
      <c r="I154" s="99"/>
    </row>
    <row r="155" spans="1:9" ht="18.75">
      <c r="A155" s="300"/>
      <c r="B155" s="1001" t="s">
        <v>447</v>
      </c>
      <c r="C155" s="1154"/>
      <c r="D155" s="1154"/>
      <c r="E155" s="1154"/>
      <c r="F155" s="1154"/>
      <c r="G155" s="1154"/>
      <c r="H155" s="29">
        <f>H156+H175+H186+H194+H202+H215+H228</f>
        <v>152</v>
      </c>
      <c r="I155" s="29">
        <f>I156+I175+I186+I194+I202+I215+I228</f>
        <v>152</v>
      </c>
    </row>
    <row r="156" spans="1:9" ht="40.15" customHeight="1">
      <c r="A156" s="117" t="s">
        <v>1579</v>
      </c>
      <c r="B156" s="1175" t="s">
        <v>120</v>
      </c>
      <c r="C156" s="1090"/>
      <c r="D156" s="1090"/>
      <c r="E156" s="1090"/>
      <c r="F156" s="1090"/>
      <c r="G156" s="1176"/>
      <c r="H156" s="29">
        <f>SUM(D157:D174)</f>
        <v>36</v>
      </c>
      <c r="I156" s="29">
        <f>COUNT(D157:D174)*2</f>
        <v>36</v>
      </c>
    </row>
    <row r="157" spans="1:9" ht="75">
      <c r="A157" s="18" t="s">
        <v>1580</v>
      </c>
      <c r="B157" s="330" t="s">
        <v>449</v>
      </c>
      <c r="C157" s="50" t="s">
        <v>4030</v>
      </c>
      <c r="D157" s="622">
        <v>2</v>
      </c>
      <c r="E157" s="22" t="s">
        <v>341</v>
      </c>
      <c r="F157" s="50" t="s">
        <v>4031</v>
      </c>
      <c r="G157" s="53"/>
    </row>
    <row r="158" spans="1:9" ht="45">
      <c r="A158" s="18"/>
      <c r="B158" s="330"/>
      <c r="C158" s="50" t="s">
        <v>4032</v>
      </c>
      <c r="D158" s="622">
        <v>2</v>
      </c>
      <c r="E158" s="22" t="s">
        <v>341</v>
      </c>
      <c r="F158" s="50"/>
      <c r="G158" s="53"/>
    </row>
    <row r="159" spans="1:9" ht="31.5">
      <c r="A159" s="18" t="s">
        <v>1583</v>
      </c>
      <c r="B159" s="54" t="s">
        <v>454</v>
      </c>
      <c r="C159" s="50" t="s">
        <v>4033</v>
      </c>
      <c r="D159" s="622">
        <v>2</v>
      </c>
      <c r="E159" s="22" t="s">
        <v>341</v>
      </c>
      <c r="F159" s="26"/>
      <c r="G159" s="53"/>
    </row>
    <row r="160" spans="1:9" ht="30">
      <c r="A160" s="18"/>
      <c r="B160" s="54"/>
      <c r="C160" s="50" t="s">
        <v>456</v>
      </c>
      <c r="D160" s="622">
        <v>2</v>
      </c>
      <c r="E160" s="22" t="s">
        <v>341</v>
      </c>
      <c r="F160" s="26"/>
      <c r="G160" s="53"/>
    </row>
    <row r="161" spans="1:9" ht="30">
      <c r="A161" s="18"/>
      <c r="B161" s="54"/>
      <c r="C161" s="50" t="s">
        <v>457</v>
      </c>
      <c r="D161" s="622">
        <v>2</v>
      </c>
      <c r="E161" s="22" t="s">
        <v>341</v>
      </c>
      <c r="F161" s="26"/>
      <c r="G161" s="53"/>
    </row>
    <row r="162" spans="1:9" ht="47.25">
      <c r="A162" s="18" t="s">
        <v>1587</v>
      </c>
      <c r="B162" s="330" t="s">
        <v>459</v>
      </c>
      <c r="C162" s="50" t="s">
        <v>4034</v>
      </c>
      <c r="D162" s="622">
        <v>2</v>
      </c>
      <c r="E162" s="22" t="s">
        <v>341</v>
      </c>
      <c r="F162" s="50" t="s">
        <v>4035</v>
      </c>
      <c r="G162" s="53"/>
    </row>
    <row r="163" spans="1:9" ht="75">
      <c r="A163" s="18"/>
      <c r="B163" s="330"/>
      <c r="C163" s="50" t="s">
        <v>4036</v>
      </c>
      <c r="D163" s="622">
        <v>2</v>
      </c>
      <c r="E163" s="22" t="s">
        <v>341</v>
      </c>
      <c r="F163" s="50" t="s">
        <v>4037</v>
      </c>
      <c r="G163" s="53"/>
    </row>
    <row r="164" spans="1:9" ht="30">
      <c r="A164" s="18"/>
      <c r="B164" s="330"/>
      <c r="C164" s="50" t="s">
        <v>4038</v>
      </c>
      <c r="D164" s="622">
        <v>2</v>
      </c>
      <c r="E164" s="22" t="s">
        <v>341</v>
      </c>
      <c r="F164" s="50"/>
      <c r="G164" s="53"/>
    </row>
    <row r="165" spans="1:9" ht="60">
      <c r="A165" s="18"/>
      <c r="B165" s="330"/>
      <c r="C165" s="50" t="s">
        <v>4039</v>
      </c>
      <c r="D165" s="622">
        <v>2</v>
      </c>
      <c r="E165" s="22" t="s">
        <v>341</v>
      </c>
      <c r="F165" s="50" t="s">
        <v>4040</v>
      </c>
      <c r="G165" s="53"/>
    </row>
    <row r="166" spans="1:9" ht="30">
      <c r="A166" s="18"/>
      <c r="B166" s="330"/>
      <c r="C166" s="50" t="s">
        <v>4041</v>
      </c>
      <c r="D166" s="622">
        <v>2</v>
      </c>
      <c r="E166" s="22" t="s">
        <v>341</v>
      </c>
      <c r="F166" s="50" t="s">
        <v>4042</v>
      </c>
      <c r="G166" s="53"/>
    </row>
    <row r="167" spans="1:9" ht="30">
      <c r="A167" s="18"/>
      <c r="B167" s="330"/>
      <c r="C167" s="50" t="s">
        <v>4043</v>
      </c>
      <c r="D167" s="622">
        <v>2</v>
      </c>
      <c r="E167" s="22" t="s">
        <v>341</v>
      </c>
      <c r="F167" s="50"/>
      <c r="G167" s="53"/>
    </row>
    <row r="168" spans="1:9" ht="47.25">
      <c r="A168" s="18" t="s">
        <v>1602</v>
      </c>
      <c r="B168" s="330" t="s">
        <v>477</v>
      </c>
      <c r="C168" s="30" t="s">
        <v>4044</v>
      </c>
      <c r="D168" s="622">
        <v>2</v>
      </c>
      <c r="E168" s="22" t="s">
        <v>341</v>
      </c>
      <c r="F168" s="26" t="s">
        <v>4045</v>
      </c>
      <c r="G168" s="53"/>
    </row>
    <row r="169" spans="1:9" ht="60">
      <c r="A169" s="18"/>
      <c r="B169" s="330"/>
      <c r="C169" s="50" t="s">
        <v>2405</v>
      </c>
      <c r="D169" s="622">
        <v>2</v>
      </c>
      <c r="E169" s="22" t="s">
        <v>341</v>
      </c>
      <c r="F169" s="26"/>
      <c r="G169" s="53"/>
    </row>
    <row r="170" spans="1:9" ht="47.25">
      <c r="A170" s="18" t="s">
        <v>1605</v>
      </c>
      <c r="B170" s="330" t="s">
        <v>481</v>
      </c>
      <c r="C170" s="50" t="s">
        <v>1606</v>
      </c>
      <c r="D170" s="622">
        <v>2</v>
      </c>
      <c r="E170" s="22" t="s">
        <v>341</v>
      </c>
      <c r="F170" s="26"/>
      <c r="G170" s="53"/>
    </row>
    <row r="171" spans="1:9" ht="31.5">
      <c r="A171" s="18" t="s">
        <v>1608</v>
      </c>
      <c r="B171" s="330" t="s">
        <v>485</v>
      </c>
      <c r="C171" s="25" t="s">
        <v>4046</v>
      </c>
      <c r="D171" s="622">
        <v>2</v>
      </c>
      <c r="E171" s="22" t="s">
        <v>341</v>
      </c>
      <c r="F171" s="25"/>
      <c r="G171" s="302"/>
    </row>
    <row r="172" spans="1:9" ht="78.75">
      <c r="A172" s="18" t="s">
        <v>1611</v>
      </c>
      <c r="B172" s="330" t="s">
        <v>490</v>
      </c>
      <c r="C172" s="50" t="s">
        <v>4047</v>
      </c>
      <c r="D172" s="622">
        <v>2</v>
      </c>
      <c r="E172" s="22" t="s">
        <v>341</v>
      </c>
      <c r="F172" s="66"/>
      <c r="G172" s="220"/>
    </row>
    <row r="173" spans="1:9" ht="60">
      <c r="A173" s="18"/>
      <c r="B173" s="19"/>
      <c r="C173" s="50" t="s">
        <v>2415</v>
      </c>
      <c r="D173" s="622">
        <v>2</v>
      </c>
      <c r="E173" s="22" t="s">
        <v>341</v>
      </c>
      <c r="F173" s="66"/>
      <c r="G173" s="220"/>
    </row>
    <row r="174" spans="1:9" ht="45">
      <c r="A174" s="18"/>
      <c r="B174" s="19"/>
      <c r="C174" s="25" t="s">
        <v>4048</v>
      </c>
      <c r="D174" s="622">
        <v>2</v>
      </c>
      <c r="E174" s="22" t="s">
        <v>341</v>
      </c>
      <c r="F174" s="66"/>
      <c r="G174" s="220"/>
    </row>
    <row r="175" spans="1:9" ht="40.15" customHeight="1">
      <c r="A175" s="117" t="s">
        <v>1616</v>
      </c>
      <c r="B175" s="1156" t="s">
        <v>118</v>
      </c>
      <c r="C175" s="1087"/>
      <c r="D175" s="1087"/>
      <c r="E175" s="1087"/>
      <c r="F175" s="1087"/>
      <c r="G175" s="1157"/>
      <c r="H175" s="29">
        <f>SUM(D176:D185)</f>
        <v>18</v>
      </c>
      <c r="I175" s="29">
        <f>COUNT(D176:D185)*2</f>
        <v>18</v>
      </c>
    </row>
    <row r="176" spans="1:9" ht="75">
      <c r="A176" s="18" t="s">
        <v>497</v>
      </c>
      <c r="B176" s="298" t="s">
        <v>498</v>
      </c>
      <c r="C176" s="23" t="s">
        <v>499</v>
      </c>
      <c r="D176" s="534">
        <v>2</v>
      </c>
      <c r="E176" s="28" t="s">
        <v>341</v>
      </c>
      <c r="F176" s="23" t="s">
        <v>500</v>
      </c>
      <c r="G176" s="53"/>
    </row>
    <row r="177" spans="1:9" ht="63" hidden="1">
      <c r="A177" s="27" t="s">
        <v>501</v>
      </c>
      <c r="B177" s="54" t="s">
        <v>502</v>
      </c>
      <c r="C177" s="26"/>
      <c r="D177" s="26"/>
      <c r="E177" s="28"/>
      <c r="F177" s="26"/>
      <c r="G177" s="26"/>
      <c r="H177" s="99"/>
      <c r="I177" s="99"/>
    </row>
    <row r="178" spans="1:9" ht="45">
      <c r="A178" s="18" t="s">
        <v>1618</v>
      </c>
      <c r="B178" s="54" t="s">
        <v>504</v>
      </c>
      <c r="C178" s="219" t="s">
        <v>4049</v>
      </c>
      <c r="D178" s="534">
        <v>2</v>
      </c>
      <c r="E178" s="28" t="s">
        <v>341</v>
      </c>
      <c r="F178" s="26"/>
      <c r="G178" s="53"/>
    </row>
    <row r="179" spans="1:9" ht="75">
      <c r="A179" s="18"/>
      <c r="B179" s="331"/>
      <c r="C179" s="234" t="s">
        <v>4050</v>
      </c>
      <c r="D179" s="534">
        <v>2</v>
      </c>
      <c r="E179" s="28" t="s">
        <v>377</v>
      </c>
      <c r="F179" s="26"/>
      <c r="G179" s="53"/>
    </row>
    <row r="180" spans="1:9" ht="30">
      <c r="A180" s="18"/>
      <c r="B180" s="331"/>
      <c r="C180" s="226" t="s">
        <v>4051</v>
      </c>
      <c r="D180" s="534">
        <v>2</v>
      </c>
      <c r="E180" s="28" t="s">
        <v>377</v>
      </c>
      <c r="F180" s="26"/>
      <c r="G180" s="53"/>
    </row>
    <row r="181" spans="1:9" ht="45">
      <c r="A181" s="18"/>
      <c r="B181" s="331"/>
      <c r="C181" s="50" t="s">
        <v>4052</v>
      </c>
      <c r="D181" s="534">
        <v>2</v>
      </c>
      <c r="E181" s="28" t="s">
        <v>341</v>
      </c>
      <c r="F181" s="26"/>
      <c r="G181" s="53"/>
    </row>
    <row r="182" spans="1:9" ht="60">
      <c r="A182" s="18"/>
      <c r="B182" s="331"/>
      <c r="C182" s="50" t="s">
        <v>2902</v>
      </c>
      <c r="D182" s="534">
        <v>2</v>
      </c>
      <c r="E182" s="28" t="s">
        <v>341</v>
      </c>
      <c r="F182" s="26"/>
      <c r="G182" s="53"/>
    </row>
    <row r="183" spans="1:9" ht="30">
      <c r="A183" s="18"/>
      <c r="B183" s="331"/>
      <c r="C183" s="50" t="s">
        <v>2903</v>
      </c>
      <c r="D183" s="534">
        <v>2</v>
      </c>
      <c r="E183" s="28" t="s">
        <v>341</v>
      </c>
      <c r="F183" s="26"/>
      <c r="G183" s="53"/>
    </row>
    <row r="184" spans="1:9" ht="31.5">
      <c r="A184" s="18" t="s">
        <v>1621</v>
      </c>
      <c r="B184" s="291" t="s">
        <v>507</v>
      </c>
      <c r="C184" s="229" t="s">
        <v>4053</v>
      </c>
      <c r="D184" s="534">
        <v>2</v>
      </c>
      <c r="E184" s="28" t="s">
        <v>341</v>
      </c>
      <c r="F184" s="26"/>
      <c r="G184" s="53"/>
    </row>
    <row r="185" spans="1:9" ht="45">
      <c r="A185" s="18"/>
      <c r="B185" s="291"/>
      <c r="C185" s="229" t="s">
        <v>2907</v>
      </c>
      <c r="D185" s="534">
        <v>2</v>
      </c>
      <c r="E185" s="28" t="s">
        <v>341</v>
      </c>
      <c r="F185" s="26"/>
      <c r="G185" s="53"/>
    </row>
    <row r="186" spans="1:9" ht="40.15" customHeight="1">
      <c r="A186" s="117" t="s">
        <v>1624</v>
      </c>
      <c r="B186" s="1156" t="s">
        <v>116</v>
      </c>
      <c r="C186" s="1087"/>
      <c r="D186" s="1087"/>
      <c r="E186" s="1087"/>
      <c r="F186" s="1087"/>
      <c r="G186" s="1157"/>
      <c r="H186" s="29">
        <f>SUM(D187:D193)</f>
        <v>14</v>
      </c>
      <c r="I186" s="29">
        <f>COUNT(D187:D193)*2</f>
        <v>14</v>
      </c>
    </row>
    <row r="187" spans="1:9" ht="45">
      <c r="A187" s="18" t="s">
        <v>1625</v>
      </c>
      <c r="B187" s="298" t="s">
        <v>511</v>
      </c>
      <c r="C187" s="234" t="s">
        <v>4054</v>
      </c>
      <c r="D187" s="618">
        <v>2</v>
      </c>
      <c r="E187" s="28" t="s">
        <v>379</v>
      </c>
      <c r="F187" s="26"/>
      <c r="G187" s="53"/>
    </row>
    <row r="188" spans="1:9" ht="60">
      <c r="A188" s="18"/>
      <c r="B188" s="332"/>
      <c r="C188" s="234" t="s">
        <v>513</v>
      </c>
      <c r="D188" s="618">
        <v>2</v>
      </c>
      <c r="E188" s="28" t="s">
        <v>341</v>
      </c>
      <c r="F188" s="26"/>
      <c r="G188" s="53"/>
    </row>
    <row r="189" spans="1:9" ht="45">
      <c r="A189" s="18" t="s">
        <v>1627</v>
      </c>
      <c r="B189" s="332" t="s">
        <v>515</v>
      </c>
      <c r="C189" s="234" t="s">
        <v>4055</v>
      </c>
      <c r="D189" s="618">
        <v>2</v>
      </c>
      <c r="E189" s="28" t="s">
        <v>341</v>
      </c>
      <c r="F189" s="26"/>
      <c r="G189" s="53"/>
    </row>
    <row r="190" spans="1:9" ht="75">
      <c r="A190" s="18"/>
      <c r="B190" s="332"/>
      <c r="C190" s="234" t="s">
        <v>517</v>
      </c>
      <c r="D190" s="618">
        <v>2</v>
      </c>
      <c r="E190" s="28" t="s">
        <v>341</v>
      </c>
      <c r="F190" s="26"/>
      <c r="G190" s="53"/>
    </row>
    <row r="191" spans="1:9" ht="30">
      <c r="A191" s="18"/>
      <c r="B191" s="332"/>
      <c r="C191" s="234" t="s">
        <v>4056</v>
      </c>
      <c r="D191" s="618">
        <v>2</v>
      </c>
      <c r="E191" s="28" t="s">
        <v>377</v>
      </c>
      <c r="F191" s="26"/>
      <c r="G191" s="53"/>
    </row>
    <row r="192" spans="1:9" ht="75">
      <c r="A192" s="18"/>
      <c r="B192" s="332"/>
      <c r="C192" s="234" t="s">
        <v>4057</v>
      </c>
      <c r="D192" s="618">
        <v>2</v>
      </c>
      <c r="E192" s="28" t="s">
        <v>377</v>
      </c>
      <c r="F192" s="26"/>
      <c r="G192" s="53"/>
    </row>
    <row r="193" spans="1:9" ht="63">
      <c r="A193" s="18" t="s">
        <v>1630</v>
      </c>
      <c r="B193" s="298" t="s">
        <v>519</v>
      </c>
      <c r="C193" s="23" t="s">
        <v>520</v>
      </c>
      <c r="D193" s="618">
        <v>2</v>
      </c>
      <c r="E193" s="28" t="s">
        <v>255</v>
      </c>
      <c r="F193" s="26"/>
      <c r="G193" s="53"/>
    </row>
    <row r="194" spans="1:9" ht="40.15" customHeight="1">
      <c r="A194" s="117" t="s">
        <v>1632</v>
      </c>
      <c r="B194" s="1175" t="s">
        <v>114</v>
      </c>
      <c r="C194" s="1090"/>
      <c r="D194" s="1090"/>
      <c r="E194" s="1090"/>
      <c r="F194" s="1090"/>
      <c r="G194" s="1176"/>
      <c r="H194" s="29">
        <f>SUM(D195:D201)</f>
        <v>14</v>
      </c>
      <c r="I194" s="29">
        <f>COUNT(D195:D201)*2</f>
        <v>14</v>
      </c>
    </row>
    <row r="195" spans="1:9" ht="47.25">
      <c r="A195" s="18" t="s">
        <v>1633</v>
      </c>
      <c r="B195" s="227" t="s">
        <v>522</v>
      </c>
      <c r="C195" s="50" t="s">
        <v>4058</v>
      </c>
      <c r="D195" s="622">
        <v>2</v>
      </c>
      <c r="E195" s="22" t="s">
        <v>377</v>
      </c>
      <c r="F195" s="50"/>
      <c r="G195" s="53"/>
    </row>
    <row r="196" spans="1:9" ht="47.25">
      <c r="A196" s="18" t="s">
        <v>1638</v>
      </c>
      <c r="B196" s="227" t="s">
        <v>526</v>
      </c>
      <c r="C196" s="50" t="s">
        <v>4059</v>
      </c>
      <c r="D196" s="622">
        <v>2</v>
      </c>
      <c r="E196" s="28" t="s">
        <v>377</v>
      </c>
      <c r="F196" s="396" t="s">
        <v>4060</v>
      </c>
      <c r="G196" s="53"/>
    </row>
    <row r="197" spans="1:9" ht="47.25">
      <c r="A197" s="18" t="s">
        <v>1641</v>
      </c>
      <c r="B197" s="227" t="s">
        <v>529</v>
      </c>
      <c r="C197" s="50" t="s">
        <v>4061</v>
      </c>
      <c r="D197" s="622">
        <v>2</v>
      </c>
      <c r="E197" s="28" t="s">
        <v>531</v>
      </c>
      <c r="F197" s="50" t="s">
        <v>4062</v>
      </c>
      <c r="G197" s="53"/>
    </row>
    <row r="198" spans="1:9" ht="47.25">
      <c r="A198" s="18" t="s">
        <v>1644</v>
      </c>
      <c r="B198" s="227" t="s">
        <v>534</v>
      </c>
      <c r="C198" s="50" t="s">
        <v>4063</v>
      </c>
      <c r="D198" s="622">
        <v>2</v>
      </c>
      <c r="E198" s="28" t="s">
        <v>379</v>
      </c>
      <c r="F198" s="396" t="s">
        <v>4064</v>
      </c>
      <c r="G198" s="53"/>
    </row>
    <row r="199" spans="1:9" ht="31.5">
      <c r="A199" s="18" t="s">
        <v>1645</v>
      </c>
      <c r="B199" s="227" t="s">
        <v>537</v>
      </c>
      <c r="C199" s="50" t="s">
        <v>4065</v>
      </c>
      <c r="D199" s="622">
        <v>2</v>
      </c>
      <c r="E199" s="28" t="s">
        <v>255</v>
      </c>
      <c r="F199" s="396"/>
      <c r="G199" s="53"/>
    </row>
    <row r="200" spans="1:9" ht="15.75">
      <c r="A200" s="18"/>
      <c r="B200" s="227"/>
      <c r="C200" s="50" t="s">
        <v>2430</v>
      </c>
      <c r="D200" s="622">
        <v>2</v>
      </c>
      <c r="E200" s="28" t="s">
        <v>255</v>
      </c>
      <c r="F200" s="66" t="s">
        <v>4066</v>
      </c>
      <c r="G200" s="53"/>
    </row>
    <row r="201" spans="1:9" ht="30">
      <c r="A201" s="18"/>
      <c r="B201" s="227"/>
      <c r="C201" s="50" t="s">
        <v>4067</v>
      </c>
      <c r="D201" s="622">
        <v>2</v>
      </c>
      <c r="E201" s="28" t="s">
        <v>255</v>
      </c>
      <c r="F201" s="66"/>
      <c r="G201" s="53"/>
    </row>
    <row r="202" spans="1:9" ht="40.15" customHeight="1">
      <c r="A202" s="117" t="s">
        <v>1650</v>
      </c>
      <c r="B202" s="1156" t="s">
        <v>112</v>
      </c>
      <c r="C202" s="1087"/>
      <c r="D202" s="1087"/>
      <c r="E202" s="1087"/>
      <c r="F202" s="1087"/>
      <c r="G202" s="1157"/>
      <c r="H202" s="29">
        <f>SUM(D203:D214)</f>
        <v>24</v>
      </c>
      <c r="I202" s="29">
        <f>COUNT(D203:D214)*2</f>
        <v>24</v>
      </c>
    </row>
    <row r="203" spans="1:9" ht="45">
      <c r="A203" s="18" t="s">
        <v>1652</v>
      </c>
      <c r="B203" s="227" t="s">
        <v>552</v>
      </c>
      <c r="C203" s="25" t="s">
        <v>553</v>
      </c>
      <c r="D203" s="622">
        <v>2</v>
      </c>
      <c r="E203" s="22" t="s">
        <v>377</v>
      </c>
      <c r="F203" s="50" t="s">
        <v>4072</v>
      </c>
      <c r="G203" s="53"/>
    </row>
    <row r="204" spans="1:9" ht="15.75">
      <c r="A204" s="18"/>
      <c r="B204" s="227"/>
      <c r="C204" s="25" t="s">
        <v>556</v>
      </c>
      <c r="D204" s="622">
        <v>2</v>
      </c>
      <c r="E204" s="22" t="s">
        <v>377</v>
      </c>
      <c r="F204" s="50" t="s">
        <v>4072</v>
      </c>
      <c r="G204" s="53"/>
    </row>
    <row r="205" spans="1:9" ht="15.75">
      <c r="A205" s="18"/>
      <c r="B205" s="227"/>
      <c r="C205" s="25" t="s">
        <v>557</v>
      </c>
      <c r="D205" s="622">
        <v>2</v>
      </c>
      <c r="E205" s="22" t="s">
        <v>377</v>
      </c>
      <c r="F205" s="50" t="s">
        <v>4072</v>
      </c>
      <c r="G205" s="53"/>
    </row>
    <row r="206" spans="1:9" ht="30">
      <c r="A206" s="18"/>
      <c r="B206" s="227"/>
      <c r="C206" s="25" t="s">
        <v>558</v>
      </c>
      <c r="D206" s="622">
        <v>2</v>
      </c>
      <c r="E206" s="22" t="s">
        <v>377</v>
      </c>
      <c r="F206" s="50" t="s">
        <v>4072</v>
      </c>
      <c r="G206" s="53"/>
    </row>
    <row r="207" spans="1:9" ht="30">
      <c r="A207" s="18"/>
      <c r="B207" s="227"/>
      <c r="C207" s="25" t="s">
        <v>4073</v>
      </c>
      <c r="D207" s="622">
        <v>2</v>
      </c>
      <c r="E207" s="22" t="s">
        <v>377</v>
      </c>
      <c r="F207" s="50" t="s">
        <v>4072</v>
      </c>
      <c r="G207" s="53"/>
    </row>
    <row r="208" spans="1:9" ht="45">
      <c r="A208" s="18"/>
      <c r="B208" s="227"/>
      <c r="C208" s="25" t="s">
        <v>560</v>
      </c>
      <c r="D208" s="622">
        <v>2</v>
      </c>
      <c r="E208" s="22" t="s">
        <v>377</v>
      </c>
      <c r="F208" s="50" t="s">
        <v>4072</v>
      </c>
      <c r="G208" s="53"/>
    </row>
    <row r="209" spans="1:9" ht="15.75">
      <c r="A209" s="18"/>
      <c r="B209" s="227"/>
      <c r="C209" s="25" t="s">
        <v>561</v>
      </c>
      <c r="D209" s="622">
        <v>2</v>
      </c>
      <c r="E209" s="22" t="s">
        <v>377</v>
      </c>
      <c r="F209" s="50" t="s">
        <v>4072</v>
      </c>
      <c r="G209" s="53"/>
    </row>
    <row r="210" spans="1:9" ht="15.75">
      <c r="A210" s="18"/>
      <c r="B210" s="227"/>
      <c r="C210" s="25" t="s">
        <v>562</v>
      </c>
      <c r="D210" s="622">
        <v>2</v>
      </c>
      <c r="E210" s="22" t="s">
        <v>377</v>
      </c>
      <c r="F210" s="50" t="s">
        <v>4072</v>
      </c>
      <c r="G210" s="53"/>
    </row>
    <row r="211" spans="1:9" ht="30">
      <c r="A211" s="18"/>
      <c r="B211" s="227"/>
      <c r="C211" s="25" t="s">
        <v>566</v>
      </c>
      <c r="D211" s="622">
        <v>2</v>
      </c>
      <c r="E211" s="22" t="s">
        <v>377</v>
      </c>
      <c r="F211" s="23" t="s">
        <v>567</v>
      </c>
      <c r="G211" s="53"/>
    </row>
    <row r="212" spans="1:9" ht="31.5">
      <c r="A212" s="18" t="s">
        <v>1663</v>
      </c>
      <c r="B212" s="227" t="s">
        <v>573</v>
      </c>
      <c r="C212" s="114" t="s">
        <v>4074</v>
      </c>
      <c r="D212" s="622">
        <v>2</v>
      </c>
      <c r="E212" s="22" t="s">
        <v>377</v>
      </c>
      <c r="F212" s="50" t="s">
        <v>4075</v>
      </c>
      <c r="G212" s="53"/>
    </row>
    <row r="213" spans="1:9" ht="30">
      <c r="A213" s="18"/>
      <c r="B213" s="114"/>
      <c r="C213" s="25" t="s">
        <v>574</v>
      </c>
      <c r="D213" s="622">
        <v>2</v>
      </c>
      <c r="E213" s="22" t="s">
        <v>377</v>
      </c>
      <c r="F213" s="25" t="s">
        <v>575</v>
      </c>
      <c r="G213" s="53"/>
    </row>
    <row r="214" spans="1:9" ht="47.25">
      <c r="A214" s="18" t="s">
        <v>1668</v>
      </c>
      <c r="B214" s="397" t="s">
        <v>580</v>
      </c>
      <c r="C214" s="30" t="s">
        <v>4076</v>
      </c>
      <c r="D214" s="622">
        <v>2</v>
      </c>
      <c r="E214" s="22" t="s">
        <v>377</v>
      </c>
      <c r="F214" s="26"/>
      <c r="G214" s="53"/>
    </row>
    <row r="215" spans="1:9" ht="40.15" customHeight="1">
      <c r="A215" s="117" t="s">
        <v>1672</v>
      </c>
      <c r="B215" s="1156" t="s">
        <v>110</v>
      </c>
      <c r="C215" s="1087"/>
      <c r="D215" s="1087"/>
      <c r="E215" s="1087"/>
      <c r="F215" s="1087"/>
      <c r="G215" s="1157"/>
      <c r="H215" s="29">
        <f>SUM(D216:D227)</f>
        <v>24</v>
      </c>
      <c r="I215" s="29">
        <f>COUNT(D216:D227)*2</f>
        <v>24</v>
      </c>
    </row>
    <row r="216" spans="1:9" ht="63">
      <c r="A216" s="18" t="s">
        <v>1673</v>
      </c>
      <c r="B216" s="227" t="s">
        <v>583</v>
      </c>
      <c r="C216" s="51" t="s">
        <v>584</v>
      </c>
      <c r="D216" s="623">
        <v>2</v>
      </c>
      <c r="E216" s="378" t="s">
        <v>341</v>
      </c>
      <c r="F216" s="229" t="s">
        <v>4077</v>
      </c>
      <c r="G216" s="53"/>
    </row>
    <row r="217" spans="1:9" ht="63">
      <c r="A217" s="18" t="s">
        <v>1675</v>
      </c>
      <c r="B217" s="227" t="s">
        <v>588</v>
      </c>
      <c r="C217" s="19" t="s">
        <v>4078</v>
      </c>
      <c r="D217" s="623">
        <v>2</v>
      </c>
      <c r="E217" s="22" t="s">
        <v>341</v>
      </c>
      <c r="F217" s="26"/>
      <c r="G217" s="53"/>
    </row>
    <row r="218" spans="1:9" ht="63">
      <c r="A218" s="18" t="s">
        <v>1690</v>
      </c>
      <c r="B218" s="227" t="s">
        <v>593</v>
      </c>
      <c r="C218" s="19" t="s">
        <v>2457</v>
      </c>
      <c r="D218" s="623">
        <v>2</v>
      </c>
      <c r="E218" s="22" t="s">
        <v>341</v>
      </c>
      <c r="F218" s="50" t="s">
        <v>4079</v>
      </c>
      <c r="G218" s="53"/>
    </row>
    <row r="219" spans="1:9" ht="78.75">
      <c r="A219" s="18" t="s">
        <v>1693</v>
      </c>
      <c r="B219" s="227" t="s">
        <v>597</v>
      </c>
      <c r="C219" s="114" t="s">
        <v>4080</v>
      </c>
      <c r="D219" s="623">
        <v>2</v>
      </c>
      <c r="E219" s="22" t="s">
        <v>341</v>
      </c>
      <c r="F219" s="50" t="s">
        <v>4081</v>
      </c>
      <c r="G219" s="53"/>
    </row>
    <row r="220" spans="1:9" ht="105">
      <c r="A220" s="18"/>
      <c r="B220" s="227"/>
      <c r="C220" s="50" t="s">
        <v>4082</v>
      </c>
      <c r="D220" s="623">
        <v>2</v>
      </c>
      <c r="E220" s="22" t="s">
        <v>341</v>
      </c>
      <c r="F220" s="50" t="s">
        <v>4083</v>
      </c>
      <c r="G220" s="53"/>
    </row>
    <row r="221" spans="1:9" ht="45">
      <c r="A221" s="18" t="s">
        <v>1696</v>
      </c>
      <c r="B221" s="227" t="s">
        <v>602</v>
      </c>
      <c r="C221" s="19" t="s">
        <v>603</v>
      </c>
      <c r="D221" s="623">
        <v>2</v>
      </c>
      <c r="E221" s="28" t="s">
        <v>344</v>
      </c>
      <c r="F221" s="23" t="s">
        <v>604</v>
      </c>
      <c r="G221" s="53"/>
    </row>
    <row r="222" spans="1:9" ht="60">
      <c r="A222" s="18" t="s">
        <v>605</v>
      </c>
      <c r="B222" s="227" t="s">
        <v>606</v>
      </c>
      <c r="C222" s="19" t="s">
        <v>607</v>
      </c>
      <c r="D222" s="623">
        <v>2</v>
      </c>
      <c r="E222" s="28" t="s">
        <v>344</v>
      </c>
      <c r="F222" s="23" t="s">
        <v>3850</v>
      </c>
      <c r="G222" s="53"/>
    </row>
    <row r="223" spans="1:9" ht="47.25">
      <c r="A223" s="18"/>
      <c r="B223" s="227"/>
      <c r="C223" s="19" t="s">
        <v>609</v>
      </c>
      <c r="D223" s="623">
        <v>2</v>
      </c>
      <c r="E223" s="28" t="s">
        <v>344</v>
      </c>
      <c r="F223" s="23" t="s">
        <v>2956</v>
      </c>
      <c r="G223" s="53"/>
    </row>
    <row r="224" spans="1:9" ht="47.25">
      <c r="A224" s="18" t="s">
        <v>1700</v>
      </c>
      <c r="B224" s="227" t="s">
        <v>612</v>
      </c>
      <c r="C224" s="30" t="s">
        <v>4084</v>
      </c>
      <c r="D224" s="623">
        <v>2</v>
      </c>
      <c r="E224" s="28" t="s">
        <v>344</v>
      </c>
      <c r="F224" s="50" t="s">
        <v>4085</v>
      </c>
      <c r="G224" s="53"/>
    </row>
    <row r="225" spans="1:9" ht="45">
      <c r="A225" s="18"/>
      <c r="B225" s="114"/>
      <c r="C225" s="25" t="s">
        <v>2462</v>
      </c>
      <c r="D225" s="623">
        <v>2</v>
      </c>
      <c r="E225" s="28" t="s">
        <v>344</v>
      </c>
      <c r="F225" s="50" t="s">
        <v>4086</v>
      </c>
      <c r="G225" s="53"/>
    </row>
    <row r="226" spans="1:9" ht="60">
      <c r="A226" s="18"/>
      <c r="B226" s="114"/>
      <c r="C226" s="385" t="s">
        <v>2464</v>
      </c>
      <c r="D226" s="623">
        <v>2</v>
      </c>
      <c r="E226" s="28" t="s">
        <v>344</v>
      </c>
      <c r="F226" s="50" t="s">
        <v>4087</v>
      </c>
      <c r="G226" s="53"/>
    </row>
    <row r="227" spans="1:9" ht="45">
      <c r="A227" s="18"/>
      <c r="B227" s="114"/>
      <c r="C227" s="50" t="s">
        <v>2466</v>
      </c>
      <c r="D227" s="623">
        <v>2</v>
      </c>
      <c r="E227" s="28" t="s">
        <v>344</v>
      </c>
      <c r="F227" s="50" t="s">
        <v>4088</v>
      </c>
      <c r="G227" s="53"/>
    </row>
    <row r="228" spans="1:9" ht="15.75">
      <c r="A228" s="60" t="s">
        <v>109</v>
      </c>
      <c r="B228" s="930" t="s">
        <v>6205</v>
      </c>
      <c r="C228" s="931"/>
      <c r="D228" s="931"/>
      <c r="E228" s="931"/>
      <c r="F228" s="931"/>
      <c r="G228" s="935"/>
      <c r="H228" s="29">
        <f>SUM(D229:D246)</f>
        <v>22</v>
      </c>
      <c r="I228" s="29">
        <f>COUNT(D229:D246)*2</f>
        <v>22</v>
      </c>
    </row>
    <row r="229" spans="1:9" ht="120">
      <c r="A229" s="60" t="s">
        <v>1705</v>
      </c>
      <c r="B229" s="50" t="s">
        <v>1706</v>
      </c>
      <c r="C229" s="50" t="s">
        <v>1707</v>
      </c>
      <c r="D229" s="540">
        <v>2</v>
      </c>
      <c r="E229" s="26" t="s">
        <v>653</v>
      </c>
      <c r="F229" s="50" t="s">
        <v>6206</v>
      </c>
      <c r="G229" s="508"/>
    </row>
    <row r="230" spans="1:9" ht="90">
      <c r="A230" s="60" t="s">
        <v>1709</v>
      </c>
      <c r="B230" s="50" t="s">
        <v>1710</v>
      </c>
      <c r="C230" s="50" t="s">
        <v>1711</v>
      </c>
      <c r="D230" s="538">
        <v>2</v>
      </c>
      <c r="E230" s="26" t="s">
        <v>653</v>
      </c>
      <c r="F230" s="50" t="s">
        <v>3232</v>
      </c>
      <c r="G230" s="508"/>
    </row>
    <row r="231" spans="1:9" ht="75" hidden="1">
      <c r="A231" s="483" t="s">
        <v>3233</v>
      </c>
      <c r="B231" s="50" t="s">
        <v>3234</v>
      </c>
      <c r="C231" s="50" t="s">
        <v>6207</v>
      </c>
      <c r="D231" s="362"/>
      <c r="E231" s="26"/>
      <c r="F231" s="50" t="s">
        <v>6208</v>
      </c>
      <c r="G231" s="482"/>
      <c r="H231" s="99"/>
      <c r="I231" s="99"/>
    </row>
    <row r="232" spans="1:9" ht="105" hidden="1">
      <c r="A232" s="483" t="s">
        <v>3235</v>
      </c>
      <c r="B232" s="50" t="s">
        <v>3236</v>
      </c>
      <c r="C232" s="50" t="s">
        <v>6209</v>
      </c>
      <c r="D232" s="362"/>
      <c r="E232" s="26"/>
      <c r="F232" s="50" t="s">
        <v>6210</v>
      </c>
      <c r="G232" s="482"/>
      <c r="H232" s="99"/>
      <c r="I232" s="99"/>
    </row>
    <row r="233" spans="1:9" ht="90" hidden="1">
      <c r="A233" s="483" t="s">
        <v>3237</v>
      </c>
      <c r="B233" s="501" t="s">
        <v>3238</v>
      </c>
      <c r="C233" s="501" t="s">
        <v>6211</v>
      </c>
      <c r="D233" s="362"/>
      <c r="E233" s="26"/>
      <c r="F233" s="50" t="s">
        <v>6212</v>
      </c>
      <c r="G233" s="482"/>
      <c r="H233" s="99"/>
      <c r="I233" s="99"/>
    </row>
    <row r="234" spans="1:9" ht="120" hidden="1">
      <c r="A234" s="483" t="s">
        <v>3239</v>
      </c>
      <c r="B234" s="50" t="s">
        <v>3240</v>
      </c>
      <c r="C234" s="50" t="s">
        <v>6213</v>
      </c>
      <c r="D234" s="362"/>
      <c r="E234" s="26"/>
      <c r="F234" s="50" t="s">
        <v>6214</v>
      </c>
      <c r="G234" s="482"/>
      <c r="H234" s="99"/>
      <c r="I234" s="99"/>
    </row>
    <row r="235" spans="1:9" ht="165" hidden="1">
      <c r="A235" s="483" t="s">
        <v>3241</v>
      </c>
      <c r="B235" s="50" t="s">
        <v>6215</v>
      </c>
      <c r="C235" s="50" t="s">
        <v>6216</v>
      </c>
      <c r="D235" s="362"/>
      <c r="E235" s="26"/>
      <c r="F235" s="50" t="s">
        <v>6217</v>
      </c>
      <c r="G235" s="482"/>
      <c r="H235" s="99"/>
      <c r="I235" s="99"/>
    </row>
    <row r="236" spans="1:9" ht="165" hidden="1">
      <c r="A236" s="483" t="s">
        <v>3243</v>
      </c>
      <c r="B236" s="50" t="s">
        <v>3244</v>
      </c>
      <c r="C236" s="50" t="s">
        <v>6218</v>
      </c>
      <c r="D236" s="362"/>
      <c r="E236" s="26"/>
      <c r="F236" s="50" t="s">
        <v>6219</v>
      </c>
      <c r="G236" s="482"/>
      <c r="H236" s="99"/>
      <c r="I236" s="99"/>
    </row>
    <row r="237" spans="1:9" ht="45">
      <c r="A237" s="18" t="s">
        <v>6223</v>
      </c>
      <c r="B237" s="50" t="s">
        <v>1714</v>
      </c>
      <c r="C237" s="30" t="s">
        <v>545</v>
      </c>
      <c r="D237" s="622">
        <v>2</v>
      </c>
      <c r="E237" s="28" t="s">
        <v>255</v>
      </c>
      <c r="F237" s="503"/>
      <c r="G237" s="508"/>
    </row>
    <row r="238" spans="1:9" ht="30">
      <c r="A238" s="18"/>
      <c r="B238" s="50"/>
      <c r="C238" s="50" t="s">
        <v>2433</v>
      </c>
      <c r="D238" s="622">
        <v>2</v>
      </c>
      <c r="E238" s="28" t="s">
        <v>255</v>
      </c>
      <c r="F238" s="50"/>
      <c r="G238" s="508"/>
    </row>
    <row r="239" spans="1:9" ht="15">
      <c r="A239" s="18"/>
      <c r="B239" s="50"/>
      <c r="C239" s="50" t="s">
        <v>4068</v>
      </c>
      <c r="D239" s="622">
        <v>2</v>
      </c>
      <c r="E239" s="28" t="s">
        <v>255</v>
      </c>
      <c r="F239" s="50"/>
      <c r="G239" s="508"/>
    </row>
    <row r="240" spans="1:9" ht="15">
      <c r="A240" s="18"/>
      <c r="B240" s="50"/>
      <c r="C240" s="50" t="s">
        <v>4069</v>
      </c>
      <c r="D240" s="622">
        <v>2</v>
      </c>
      <c r="E240" s="28" t="s">
        <v>255</v>
      </c>
      <c r="F240" s="50"/>
      <c r="G240" s="508"/>
    </row>
    <row r="241" spans="1:9" ht="15.75">
      <c r="A241" s="18"/>
      <c r="B241" s="114"/>
      <c r="C241" s="50" t="s">
        <v>2686</v>
      </c>
      <c r="D241" s="622">
        <v>2</v>
      </c>
      <c r="E241" s="28" t="s">
        <v>255</v>
      </c>
      <c r="F241" s="50"/>
      <c r="G241" s="295"/>
    </row>
    <row r="242" spans="1:9" ht="105">
      <c r="A242" s="60" t="s">
        <v>3250</v>
      </c>
      <c r="B242" s="50" t="s">
        <v>1722</v>
      </c>
      <c r="C242" s="50" t="s">
        <v>4070</v>
      </c>
      <c r="D242" s="622">
        <v>2</v>
      </c>
      <c r="E242" s="28" t="s">
        <v>255</v>
      </c>
      <c r="F242" s="50" t="s">
        <v>6220</v>
      </c>
      <c r="G242" s="53"/>
    </row>
    <row r="243" spans="1:9" ht="105">
      <c r="A243" s="60"/>
      <c r="B243" s="50"/>
      <c r="C243" s="25" t="s">
        <v>4071</v>
      </c>
      <c r="D243" s="622">
        <v>2</v>
      </c>
      <c r="E243" s="28" t="s">
        <v>255</v>
      </c>
      <c r="F243" s="50" t="s">
        <v>6220</v>
      </c>
      <c r="G243" s="53"/>
    </row>
    <row r="244" spans="1:9" ht="105">
      <c r="A244" s="60"/>
      <c r="B244" s="50"/>
      <c r="C244" s="319" t="s">
        <v>1648</v>
      </c>
      <c r="D244" s="622">
        <v>2</v>
      </c>
      <c r="E244" s="28" t="s">
        <v>255</v>
      </c>
      <c r="F244" s="50" t="s">
        <v>6220</v>
      </c>
      <c r="G244" s="53"/>
    </row>
    <row r="245" spans="1:9" ht="105">
      <c r="A245" s="60"/>
      <c r="B245" s="50"/>
      <c r="C245" s="25" t="s">
        <v>2929</v>
      </c>
      <c r="D245" s="622">
        <v>2</v>
      </c>
      <c r="E245" s="28" t="s">
        <v>255</v>
      </c>
      <c r="F245" s="50" t="s">
        <v>6220</v>
      </c>
      <c r="G245" s="53"/>
    </row>
    <row r="246" spans="1:9" ht="105" hidden="1">
      <c r="A246" s="483" t="s">
        <v>3251</v>
      </c>
      <c r="B246" s="50" t="s">
        <v>3252</v>
      </c>
      <c r="C246" s="50" t="s">
        <v>6221</v>
      </c>
      <c r="D246" s="362"/>
      <c r="E246" s="26"/>
      <c r="F246" s="50" t="s">
        <v>6222</v>
      </c>
      <c r="G246" s="482"/>
      <c r="H246" s="99"/>
      <c r="I246" s="99"/>
    </row>
    <row r="247" spans="1:9" ht="18.75">
      <c r="A247" s="98"/>
      <c r="B247" s="991" t="s">
        <v>620</v>
      </c>
      <c r="C247" s="995"/>
      <c r="D247" s="995"/>
      <c r="E247" s="995"/>
      <c r="F247" s="995"/>
      <c r="G247" s="995"/>
      <c r="H247" s="29">
        <f>H248+H257+H271+H282+H295+H301+H306+H321+H326+H311+H314+H317</f>
        <v>118</v>
      </c>
      <c r="I247" s="29">
        <f>I248+I257+I271+I282+I295+I301+I306+I321+I326+I311+I314+I317</f>
        <v>118</v>
      </c>
    </row>
    <row r="248" spans="1:9" ht="40.15" customHeight="1">
      <c r="A248" s="135" t="s">
        <v>1725</v>
      </c>
      <c r="B248" s="1156" t="s">
        <v>106</v>
      </c>
      <c r="C248" s="1087"/>
      <c r="D248" s="1087"/>
      <c r="E248" s="1087"/>
      <c r="F248" s="1087"/>
      <c r="G248" s="1157"/>
      <c r="H248" s="29">
        <f>SUM(D249:D256)</f>
        <v>16</v>
      </c>
      <c r="I248" s="29">
        <f>COUNT(D249:D256)*2</f>
        <v>16</v>
      </c>
    </row>
    <row r="249" spans="1:9" ht="47.25">
      <c r="A249" s="18" t="s">
        <v>1726</v>
      </c>
      <c r="B249" s="160" t="s">
        <v>622</v>
      </c>
      <c r="C249" s="23" t="s">
        <v>623</v>
      </c>
      <c r="D249" s="618">
        <v>2</v>
      </c>
      <c r="E249" s="28" t="s">
        <v>540</v>
      </c>
      <c r="F249" s="26"/>
      <c r="G249" s="53"/>
    </row>
    <row r="250" spans="1:9" ht="60">
      <c r="A250" s="18"/>
      <c r="B250" s="160"/>
      <c r="C250" s="25" t="s">
        <v>624</v>
      </c>
      <c r="D250" s="618">
        <v>2</v>
      </c>
      <c r="E250" s="28" t="s">
        <v>540</v>
      </c>
      <c r="F250" s="26"/>
      <c r="G250" s="53"/>
    </row>
    <row r="251" spans="1:9" ht="75">
      <c r="A251" s="18"/>
      <c r="B251" s="160"/>
      <c r="C251" s="30" t="s">
        <v>2963</v>
      </c>
      <c r="D251" s="618">
        <v>2</v>
      </c>
      <c r="E251" s="22" t="s">
        <v>377</v>
      </c>
      <c r="F251" s="26"/>
      <c r="G251" s="53"/>
    </row>
    <row r="252" spans="1:9" ht="45">
      <c r="A252" s="18"/>
      <c r="B252" s="160"/>
      <c r="C252" s="23" t="s">
        <v>625</v>
      </c>
      <c r="D252" s="618">
        <v>2</v>
      </c>
      <c r="E252" s="28" t="s">
        <v>540</v>
      </c>
      <c r="F252" s="26"/>
      <c r="G252" s="53"/>
    </row>
    <row r="253" spans="1:9" ht="60">
      <c r="A253" s="18"/>
      <c r="B253" s="160"/>
      <c r="C253" s="30" t="s">
        <v>2964</v>
      </c>
      <c r="D253" s="618">
        <v>2</v>
      </c>
      <c r="E253" s="28" t="s">
        <v>540</v>
      </c>
      <c r="F253" s="26"/>
      <c r="G253" s="53"/>
    </row>
    <row r="254" spans="1:9" ht="63">
      <c r="A254" s="18" t="s">
        <v>1729</v>
      </c>
      <c r="B254" s="114" t="s">
        <v>627</v>
      </c>
      <c r="C254" s="23" t="s">
        <v>628</v>
      </c>
      <c r="D254" s="618">
        <v>2</v>
      </c>
      <c r="E254" s="28" t="s">
        <v>629</v>
      </c>
      <c r="F254" s="26"/>
      <c r="G254" s="53"/>
    </row>
    <row r="255" spans="1:9" ht="75">
      <c r="A255" s="18"/>
      <c r="B255" s="114"/>
      <c r="C255" s="50" t="s">
        <v>2965</v>
      </c>
      <c r="D255" s="618">
        <v>2</v>
      </c>
      <c r="E255" s="28" t="s">
        <v>629</v>
      </c>
      <c r="F255" s="26"/>
      <c r="G255" s="53"/>
    </row>
    <row r="256" spans="1:9" ht="60">
      <c r="A256" s="18" t="s">
        <v>1731</v>
      </c>
      <c r="B256" s="114" t="s">
        <v>631</v>
      </c>
      <c r="C256" s="50" t="s">
        <v>3855</v>
      </c>
      <c r="D256" s="618">
        <v>2</v>
      </c>
      <c r="E256" s="28" t="s">
        <v>379</v>
      </c>
      <c r="F256" s="50" t="s">
        <v>4089</v>
      </c>
      <c r="G256" s="53"/>
    </row>
    <row r="257" spans="1:9" ht="40.15" customHeight="1">
      <c r="A257" s="135" t="s">
        <v>1734</v>
      </c>
      <c r="B257" s="1156" t="s">
        <v>104</v>
      </c>
      <c r="C257" s="1087"/>
      <c r="D257" s="1087"/>
      <c r="E257" s="1087"/>
      <c r="F257" s="1087"/>
      <c r="G257" s="1157"/>
      <c r="H257" s="29">
        <f>SUM(D258:D270)</f>
        <v>24</v>
      </c>
      <c r="I257" s="29">
        <f>COUNT(D258:D270)*2</f>
        <v>24</v>
      </c>
    </row>
    <row r="258" spans="1:9" ht="60">
      <c r="A258" s="18" t="s">
        <v>633</v>
      </c>
      <c r="B258" s="114" t="s">
        <v>634</v>
      </c>
      <c r="C258" s="50" t="s">
        <v>2469</v>
      </c>
      <c r="D258" s="534">
        <v>2</v>
      </c>
      <c r="E258" s="28" t="s">
        <v>540</v>
      </c>
      <c r="F258" s="50" t="s">
        <v>636</v>
      </c>
      <c r="G258" s="53"/>
    </row>
    <row r="259" spans="1:9" ht="47.25" hidden="1">
      <c r="A259" s="27" t="s">
        <v>637</v>
      </c>
      <c r="B259" s="160" t="s">
        <v>638</v>
      </c>
      <c r="C259" s="26"/>
      <c r="D259" s="26"/>
      <c r="E259" s="28"/>
      <c r="F259" s="26"/>
      <c r="G259" s="26"/>
      <c r="H259" s="99"/>
      <c r="I259" s="99"/>
    </row>
    <row r="260" spans="1:9" ht="47.25">
      <c r="A260" s="18" t="s">
        <v>1736</v>
      </c>
      <c r="B260" s="114" t="s">
        <v>640</v>
      </c>
      <c r="C260" s="50" t="s">
        <v>641</v>
      </c>
      <c r="D260" s="534">
        <v>2</v>
      </c>
      <c r="E260" s="28" t="s">
        <v>341</v>
      </c>
      <c r="F260" s="26"/>
      <c r="G260" s="53"/>
    </row>
    <row r="261" spans="1:9" ht="30">
      <c r="A261" s="18"/>
      <c r="B261" s="114"/>
      <c r="C261" s="50" t="s">
        <v>642</v>
      </c>
      <c r="D261" s="534">
        <v>2</v>
      </c>
      <c r="E261" s="28" t="s">
        <v>341</v>
      </c>
      <c r="F261" s="26"/>
      <c r="G261" s="53"/>
    </row>
    <row r="262" spans="1:9" ht="31.5">
      <c r="A262" s="18" t="s">
        <v>1740</v>
      </c>
      <c r="B262" s="114" t="s">
        <v>644</v>
      </c>
      <c r="C262" s="23" t="s">
        <v>645</v>
      </c>
      <c r="D262" s="534">
        <v>2</v>
      </c>
      <c r="E262" s="28" t="s">
        <v>377</v>
      </c>
      <c r="F262" s="26"/>
      <c r="G262" s="53"/>
    </row>
    <row r="263" spans="1:9" ht="15.75">
      <c r="A263" s="18"/>
      <c r="B263" s="114"/>
      <c r="C263" s="22" t="s">
        <v>646</v>
      </c>
      <c r="D263" s="534">
        <v>2</v>
      </c>
      <c r="E263" s="22" t="s">
        <v>377</v>
      </c>
      <c r="F263" s="26"/>
      <c r="G263" s="53"/>
    </row>
    <row r="264" spans="1:9" ht="45">
      <c r="A264" s="18"/>
      <c r="B264" s="114"/>
      <c r="C264" s="241" t="s">
        <v>4090</v>
      </c>
      <c r="D264" s="534">
        <v>2</v>
      </c>
      <c r="E264" s="22" t="s">
        <v>648</v>
      </c>
      <c r="F264" s="26"/>
      <c r="G264" s="53"/>
    </row>
    <row r="265" spans="1:9" ht="47.25">
      <c r="A265" s="18" t="s">
        <v>1743</v>
      </c>
      <c r="B265" s="160" t="s">
        <v>650</v>
      </c>
      <c r="C265" s="30" t="s">
        <v>1744</v>
      </c>
      <c r="D265" s="534">
        <v>2</v>
      </c>
      <c r="E265" s="37" t="s">
        <v>540</v>
      </c>
      <c r="F265" s="26"/>
      <c r="G265" s="53"/>
    </row>
    <row r="266" spans="1:9" ht="45">
      <c r="A266" s="18"/>
      <c r="B266" s="160"/>
      <c r="C266" s="30" t="s">
        <v>4091</v>
      </c>
      <c r="D266" s="534">
        <v>2</v>
      </c>
      <c r="E266" s="28" t="s">
        <v>653</v>
      </c>
      <c r="F266" s="26"/>
      <c r="G266" s="53"/>
    </row>
    <row r="267" spans="1:9" ht="45">
      <c r="A267" s="18" t="s">
        <v>1748</v>
      </c>
      <c r="B267" s="30" t="s">
        <v>657</v>
      </c>
      <c r="C267" s="23" t="s">
        <v>1749</v>
      </c>
      <c r="D267" s="534">
        <v>2</v>
      </c>
      <c r="E267" s="28" t="s">
        <v>540</v>
      </c>
      <c r="F267" s="26"/>
      <c r="G267" s="53"/>
    </row>
    <row r="268" spans="1:9" ht="15">
      <c r="A268" s="18"/>
      <c r="B268" s="30"/>
      <c r="C268" s="23" t="s">
        <v>661</v>
      </c>
      <c r="D268" s="534">
        <v>2</v>
      </c>
      <c r="E268" s="28" t="s">
        <v>660</v>
      </c>
      <c r="F268" s="26"/>
      <c r="G268" s="53"/>
    </row>
    <row r="269" spans="1:9" ht="60">
      <c r="A269" s="18" t="s">
        <v>1751</v>
      </c>
      <c r="B269" s="114" t="s">
        <v>663</v>
      </c>
      <c r="C269" s="25" t="s">
        <v>664</v>
      </c>
      <c r="D269" s="534">
        <v>2</v>
      </c>
      <c r="E269" s="28" t="s">
        <v>377</v>
      </c>
      <c r="F269" s="23" t="s">
        <v>665</v>
      </c>
      <c r="G269" s="53"/>
    </row>
    <row r="270" spans="1:9" ht="47.25">
      <c r="A270" s="18" t="s">
        <v>1753</v>
      </c>
      <c r="B270" s="114" t="s">
        <v>667</v>
      </c>
      <c r="C270" s="30" t="s">
        <v>4092</v>
      </c>
      <c r="D270" s="534">
        <v>2</v>
      </c>
      <c r="E270" s="28" t="s">
        <v>379</v>
      </c>
      <c r="F270" s="26"/>
      <c r="G270" s="53"/>
    </row>
    <row r="271" spans="1:9" ht="40.15" customHeight="1">
      <c r="A271" s="135" t="s">
        <v>1754</v>
      </c>
      <c r="B271" s="1156" t="s">
        <v>102</v>
      </c>
      <c r="C271" s="1087"/>
      <c r="D271" s="1087"/>
      <c r="E271" s="1087"/>
      <c r="F271" s="1087"/>
      <c r="G271" s="1157"/>
      <c r="H271" s="29">
        <f>SUM(D272:D281)</f>
        <v>20</v>
      </c>
      <c r="I271" s="29">
        <f>COUNT(D272:D281)*2</f>
        <v>20</v>
      </c>
    </row>
    <row r="272" spans="1:9" ht="47.25">
      <c r="A272" s="18" t="s">
        <v>1755</v>
      </c>
      <c r="B272" s="114" t="s">
        <v>670</v>
      </c>
      <c r="C272" s="219" t="s">
        <v>2471</v>
      </c>
      <c r="D272" s="618">
        <v>2</v>
      </c>
      <c r="E272" s="28" t="s">
        <v>341</v>
      </c>
      <c r="F272" s="30" t="s">
        <v>4093</v>
      </c>
      <c r="G272" s="53"/>
    </row>
    <row r="273" spans="1:9" ht="30">
      <c r="A273" s="18"/>
      <c r="B273" s="114"/>
      <c r="C273" s="219" t="s">
        <v>2970</v>
      </c>
      <c r="D273" s="618">
        <v>2</v>
      </c>
      <c r="E273" s="28" t="s">
        <v>341</v>
      </c>
      <c r="F273" s="26"/>
      <c r="G273" s="53"/>
    </row>
    <row r="274" spans="1:9" ht="47.25">
      <c r="A274" s="18" t="s">
        <v>1758</v>
      </c>
      <c r="B274" s="114" t="s">
        <v>675</v>
      </c>
      <c r="C274" s="50" t="s">
        <v>4094</v>
      </c>
      <c r="D274" s="618">
        <v>2</v>
      </c>
      <c r="E274" s="28" t="s">
        <v>341</v>
      </c>
      <c r="F274" s="26"/>
      <c r="G274" s="53"/>
    </row>
    <row r="275" spans="1:9" ht="30">
      <c r="A275" s="18"/>
      <c r="B275" s="114"/>
      <c r="C275" s="50" t="s">
        <v>2473</v>
      </c>
      <c r="D275" s="618">
        <v>2</v>
      </c>
      <c r="E275" s="28" t="s">
        <v>407</v>
      </c>
      <c r="F275" s="26"/>
      <c r="G275" s="53"/>
    </row>
    <row r="276" spans="1:9" ht="60">
      <c r="A276" s="18" t="s">
        <v>677</v>
      </c>
      <c r="B276" s="114" t="s">
        <v>678</v>
      </c>
      <c r="C276" s="50" t="s">
        <v>4095</v>
      </c>
      <c r="D276" s="618">
        <v>2</v>
      </c>
      <c r="E276" s="22" t="s">
        <v>540</v>
      </c>
      <c r="F276" s="50" t="s">
        <v>3869</v>
      </c>
      <c r="G276" s="53"/>
    </row>
    <row r="277" spans="1:9" ht="45">
      <c r="A277" s="18"/>
      <c r="B277" s="114"/>
      <c r="C277" s="50" t="s">
        <v>4096</v>
      </c>
      <c r="D277" s="618">
        <v>2</v>
      </c>
      <c r="E277" s="22" t="s">
        <v>540</v>
      </c>
      <c r="F277" s="66" t="s">
        <v>4097</v>
      </c>
      <c r="G277" s="53"/>
    </row>
    <row r="278" spans="1:9" ht="45">
      <c r="A278" s="18"/>
      <c r="B278" s="114"/>
      <c r="C278" s="50" t="s">
        <v>4098</v>
      </c>
      <c r="D278" s="618">
        <v>2</v>
      </c>
      <c r="E278" s="22" t="s">
        <v>540</v>
      </c>
      <c r="F278" s="66"/>
      <c r="G278" s="53"/>
    </row>
    <row r="279" spans="1:9" ht="75">
      <c r="A279" s="18"/>
      <c r="B279" s="114"/>
      <c r="C279" s="234" t="s">
        <v>4099</v>
      </c>
      <c r="D279" s="618">
        <v>2</v>
      </c>
      <c r="E279" s="22" t="s">
        <v>540</v>
      </c>
      <c r="F279" s="66"/>
      <c r="G279" s="53"/>
    </row>
    <row r="280" spans="1:9" ht="31.5">
      <c r="A280" s="18" t="s">
        <v>1762</v>
      </c>
      <c r="B280" s="114" t="s">
        <v>684</v>
      </c>
      <c r="C280" s="114" t="s">
        <v>4100</v>
      </c>
      <c r="D280" s="618">
        <v>2</v>
      </c>
      <c r="E280" s="28" t="s">
        <v>341</v>
      </c>
      <c r="F280" s="26"/>
      <c r="G280" s="53"/>
    </row>
    <row r="281" spans="1:9" ht="45">
      <c r="A281" s="18" t="s">
        <v>688</v>
      </c>
      <c r="B281" s="161" t="s">
        <v>689</v>
      </c>
      <c r="C281" s="23" t="s">
        <v>2478</v>
      </c>
      <c r="D281" s="618">
        <v>2</v>
      </c>
      <c r="E281" s="28" t="s">
        <v>420</v>
      </c>
      <c r="F281" s="26"/>
      <c r="G281" s="53"/>
    </row>
    <row r="282" spans="1:9" ht="40.15" customHeight="1">
      <c r="A282" s="135" t="s">
        <v>1766</v>
      </c>
      <c r="B282" s="1175" t="s">
        <v>100</v>
      </c>
      <c r="C282" s="1090"/>
      <c r="D282" s="1090"/>
      <c r="E282" s="1090"/>
      <c r="F282" s="1090"/>
      <c r="G282" s="1176"/>
      <c r="H282" s="29">
        <f>SUM(D283:D294)</f>
        <v>22</v>
      </c>
      <c r="I282" s="29">
        <f>COUNT(D283:D294)*2</f>
        <v>22</v>
      </c>
    </row>
    <row r="283" spans="1:9" ht="45">
      <c r="A283" s="18" t="s">
        <v>691</v>
      </c>
      <c r="B283" s="51" t="s">
        <v>692</v>
      </c>
      <c r="C283" s="50" t="s">
        <v>4101</v>
      </c>
      <c r="D283" s="618">
        <v>2</v>
      </c>
      <c r="E283" s="28" t="s">
        <v>341</v>
      </c>
      <c r="F283" s="26"/>
      <c r="G283" s="53"/>
    </row>
    <row r="284" spans="1:9" ht="30">
      <c r="A284" s="18"/>
      <c r="B284" s="51"/>
      <c r="C284" s="50" t="s">
        <v>694</v>
      </c>
      <c r="D284" s="618">
        <v>2</v>
      </c>
      <c r="E284" s="28" t="s">
        <v>341</v>
      </c>
      <c r="F284" s="26"/>
      <c r="G284" s="53"/>
    </row>
    <row r="285" spans="1:9" ht="45">
      <c r="A285" s="18" t="s">
        <v>1770</v>
      </c>
      <c r="B285" s="19" t="s">
        <v>696</v>
      </c>
      <c r="C285" s="50" t="s">
        <v>697</v>
      </c>
      <c r="D285" s="618">
        <v>2</v>
      </c>
      <c r="E285" s="28" t="s">
        <v>341</v>
      </c>
      <c r="F285" s="50" t="s">
        <v>4102</v>
      </c>
      <c r="G285" s="53"/>
    </row>
    <row r="286" spans="1:9" ht="30">
      <c r="A286" s="18"/>
      <c r="B286" s="19"/>
      <c r="C286" s="23" t="s">
        <v>699</v>
      </c>
      <c r="D286" s="618">
        <v>2</v>
      </c>
      <c r="E286" s="28" t="s">
        <v>341</v>
      </c>
      <c r="F286" s="23"/>
      <c r="G286" s="53"/>
    </row>
    <row r="287" spans="1:9" ht="45">
      <c r="A287" s="18"/>
      <c r="B287" s="19"/>
      <c r="C287" s="30" t="s">
        <v>700</v>
      </c>
      <c r="D287" s="618">
        <v>2</v>
      </c>
      <c r="E287" s="28" t="s">
        <v>341</v>
      </c>
      <c r="F287" s="23"/>
      <c r="G287" s="53"/>
    </row>
    <row r="288" spans="1:9" ht="45">
      <c r="A288" s="18" t="s">
        <v>1773</v>
      </c>
      <c r="B288" s="19" t="s">
        <v>702</v>
      </c>
      <c r="C288" s="86" t="s">
        <v>703</v>
      </c>
      <c r="D288" s="618">
        <v>2</v>
      </c>
      <c r="E288" s="28" t="s">
        <v>341</v>
      </c>
      <c r="F288" s="26"/>
      <c r="G288" s="53"/>
    </row>
    <row r="289" spans="1:9" ht="30">
      <c r="A289" s="18"/>
      <c r="B289" s="19"/>
      <c r="C289" s="50" t="s">
        <v>704</v>
      </c>
      <c r="D289" s="618">
        <v>2</v>
      </c>
      <c r="E289" s="28" t="s">
        <v>341</v>
      </c>
      <c r="F289" s="26"/>
      <c r="G289" s="53"/>
    </row>
    <row r="290" spans="1:9" ht="30">
      <c r="A290" s="18"/>
      <c r="B290" s="19"/>
      <c r="C290" s="50" t="s">
        <v>705</v>
      </c>
      <c r="D290" s="618">
        <v>2</v>
      </c>
      <c r="E290" s="28" t="s">
        <v>341</v>
      </c>
      <c r="F290" s="26"/>
      <c r="G290" s="53"/>
    </row>
    <row r="291" spans="1:9" ht="30">
      <c r="A291" s="18"/>
      <c r="B291" s="19"/>
      <c r="C291" s="50" t="s">
        <v>706</v>
      </c>
      <c r="D291" s="618">
        <v>2</v>
      </c>
      <c r="E291" s="28" t="s">
        <v>341</v>
      </c>
      <c r="F291" s="26"/>
      <c r="G291" s="53"/>
    </row>
    <row r="292" spans="1:9" ht="31.5" hidden="1">
      <c r="A292" s="27" t="s">
        <v>707</v>
      </c>
      <c r="B292" s="19" t="s">
        <v>708</v>
      </c>
      <c r="C292" s="26"/>
      <c r="D292" s="26"/>
      <c r="E292" s="28"/>
      <c r="F292" s="26"/>
      <c r="G292" s="26"/>
      <c r="H292" s="99"/>
      <c r="I292" s="99"/>
    </row>
    <row r="293" spans="1:9" ht="31.5">
      <c r="A293" s="18" t="s">
        <v>1778</v>
      </c>
      <c r="B293" s="19" t="s">
        <v>710</v>
      </c>
      <c r="C293" s="50" t="s">
        <v>4103</v>
      </c>
      <c r="D293" s="618">
        <v>2</v>
      </c>
      <c r="E293" s="28" t="s">
        <v>341</v>
      </c>
      <c r="F293" s="26"/>
      <c r="G293" s="53"/>
    </row>
    <row r="294" spans="1:9" ht="47.25">
      <c r="A294" s="18" t="s">
        <v>712</v>
      </c>
      <c r="B294" s="19" t="s">
        <v>713</v>
      </c>
      <c r="C294" s="25" t="s">
        <v>4104</v>
      </c>
      <c r="D294" s="618">
        <v>2</v>
      </c>
      <c r="E294" s="28" t="s">
        <v>341</v>
      </c>
      <c r="F294" s="26"/>
      <c r="G294" s="53"/>
    </row>
    <row r="295" spans="1:9" ht="40.15" customHeight="1">
      <c r="A295" s="135" t="s">
        <v>1782</v>
      </c>
      <c r="B295" s="1175" t="s">
        <v>98</v>
      </c>
      <c r="C295" s="1090"/>
      <c r="D295" s="1090"/>
      <c r="E295" s="1090"/>
      <c r="F295" s="1090"/>
      <c r="G295" s="1176"/>
      <c r="H295" s="29">
        <f>SUM(D296:D300)</f>
        <v>10</v>
      </c>
      <c r="I295" s="29">
        <f>COUNT(D296:D300)*2</f>
        <v>10</v>
      </c>
    </row>
    <row r="296" spans="1:9" ht="63">
      <c r="A296" s="18" t="s">
        <v>1783</v>
      </c>
      <c r="B296" s="19" t="s">
        <v>716</v>
      </c>
      <c r="C296" s="23" t="s">
        <v>717</v>
      </c>
      <c r="D296" s="622">
        <v>2</v>
      </c>
      <c r="E296" s="28" t="s">
        <v>379</v>
      </c>
      <c r="F296" s="50"/>
      <c r="G296" s="53"/>
    </row>
    <row r="297" spans="1:9" ht="47.25">
      <c r="A297" s="18" t="s">
        <v>1786</v>
      </c>
      <c r="B297" s="19" t="s">
        <v>719</v>
      </c>
      <c r="C297" s="50" t="s">
        <v>4105</v>
      </c>
      <c r="D297" s="622">
        <v>2</v>
      </c>
      <c r="E297" s="28" t="s">
        <v>379</v>
      </c>
      <c r="F297" s="50" t="s">
        <v>4106</v>
      </c>
      <c r="G297" s="53"/>
    </row>
    <row r="298" spans="1:9" ht="15.75">
      <c r="A298" s="18"/>
      <c r="B298" s="19"/>
      <c r="C298" s="23" t="s">
        <v>2984</v>
      </c>
      <c r="D298" s="622">
        <v>2</v>
      </c>
      <c r="E298" s="28" t="s">
        <v>379</v>
      </c>
      <c r="F298" s="50"/>
      <c r="G298" s="53"/>
    </row>
    <row r="299" spans="1:9" ht="30">
      <c r="A299" s="18"/>
      <c r="B299" s="19"/>
      <c r="C299" s="23" t="s">
        <v>722</v>
      </c>
      <c r="D299" s="622">
        <v>2</v>
      </c>
      <c r="E299" s="28" t="s">
        <v>379</v>
      </c>
      <c r="F299" s="50"/>
      <c r="G299" s="53"/>
    </row>
    <row r="300" spans="1:9" ht="45">
      <c r="A300" s="18" t="s">
        <v>2483</v>
      </c>
      <c r="B300" s="55" t="s">
        <v>724</v>
      </c>
      <c r="C300" s="23" t="s">
        <v>725</v>
      </c>
      <c r="D300" s="618">
        <v>2</v>
      </c>
      <c r="E300" s="28" t="s">
        <v>341</v>
      </c>
      <c r="F300" s="26"/>
      <c r="G300" s="53"/>
    </row>
    <row r="301" spans="1:9" ht="40.15" customHeight="1">
      <c r="A301" s="135" t="s">
        <v>97</v>
      </c>
      <c r="B301" s="1156" t="s">
        <v>96</v>
      </c>
      <c r="C301" s="1087"/>
      <c r="D301" s="1087"/>
      <c r="E301" s="1087"/>
      <c r="F301" s="1087"/>
      <c r="G301" s="1157"/>
      <c r="H301" s="29">
        <f>SUM(D302:D305)</f>
        <v>8</v>
      </c>
      <c r="I301" s="29">
        <f>COUNT(D302:D305)*2</f>
        <v>8</v>
      </c>
    </row>
    <row r="302" spans="1:9" ht="47.25">
      <c r="A302" s="43" t="s">
        <v>726</v>
      </c>
      <c r="B302" s="114" t="s">
        <v>727</v>
      </c>
      <c r="C302" s="30" t="s">
        <v>2725</v>
      </c>
      <c r="D302" s="618">
        <v>2</v>
      </c>
      <c r="E302" s="22" t="s">
        <v>653</v>
      </c>
      <c r="F302" s="26"/>
      <c r="G302" s="53"/>
    </row>
    <row r="303" spans="1:9" ht="47.25">
      <c r="A303" s="43" t="s">
        <v>728</v>
      </c>
      <c r="B303" s="114" t="s">
        <v>729</v>
      </c>
      <c r="C303" s="50" t="s">
        <v>2486</v>
      </c>
      <c r="D303" s="618">
        <v>2</v>
      </c>
      <c r="E303" s="22" t="s">
        <v>377</v>
      </c>
      <c r="F303" s="50" t="s">
        <v>4107</v>
      </c>
      <c r="G303" s="53"/>
    </row>
    <row r="304" spans="1:9" ht="45">
      <c r="A304" s="43"/>
      <c r="B304" s="114"/>
      <c r="C304" s="50" t="s">
        <v>4108</v>
      </c>
      <c r="D304" s="618">
        <v>2</v>
      </c>
      <c r="E304" s="22" t="s">
        <v>432</v>
      </c>
      <c r="F304" s="50" t="s">
        <v>2489</v>
      </c>
      <c r="G304" s="53"/>
    </row>
    <row r="305" spans="1:9" ht="60">
      <c r="A305" s="43" t="s">
        <v>730</v>
      </c>
      <c r="B305" s="23" t="s">
        <v>731</v>
      </c>
      <c r="C305" s="50" t="s">
        <v>2490</v>
      </c>
      <c r="D305" s="618">
        <v>2</v>
      </c>
      <c r="E305" s="22" t="s">
        <v>653</v>
      </c>
      <c r="F305" s="26"/>
      <c r="G305" s="53"/>
    </row>
    <row r="306" spans="1:9" ht="40.15" customHeight="1">
      <c r="A306" s="135" t="s">
        <v>1789</v>
      </c>
      <c r="B306" s="1156" t="s">
        <v>94</v>
      </c>
      <c r="C306" s="1087"/>
      <c r="D306" s="1087"/>
      <c r="E306" s="1087"/>
      <c r="F306" s="1087"/>
      <c r="G306" s="1157"/>
      <c r="H306" s="29">
        <f>SUM(D307:D310)</f>
        <v>8</v>
      </c>
      <c r="I306" s="29">
        <f>COUNT(D307:D310)*2</f>
        <v>8</v>
      </c>
    </row>
    <row r="307" spans="1:9" ht="31.5">
      <c r="A307" s="18" t="s">
        <v>1790</v>
      </c>
      <c r="B307" s="114" t="s">
        <v>733</v>
      </c>
      <c r="C307" s="50" t="s">
        <v>2492</v>
      </c>
      <c r="D307" s="618">
        <v>2</v>
      </c>
      <c r="E307" s="28" t="s">
        <v>377</v>
      </c>
      <c r="F307" s="26"/>
      <c r="G307" s="53"/>
    </row>
    <row r="308" spans="1:9" ht="30">
      <c r="A308" s="18"/>
      <c r="B308" s="114"/>
      <c r="C308" s="50" t="s">
        <v>4109</v>
      </c>
      <c r="D308" s="618">
        <v>2</v>
      </c>
      <c r="E308" s="28" t="s">
        <v>377</v>
      </c>
      <c r="F308" s="26"/>
      <c r="G308" s="53"/>
    </row>
    <row r="309" spans="1:9" ht="47.25">
      <c r="A309" s="18" t="s">
        <v>1793</v>
      </c>
      <c r="B309" s="114" t="s">
        <v>736</v>
      </c>
      <c r="C309" s="50" t="s">
        <v>2495</v>
      </c>
      <c r="D309" s="618">
        <v>2</v>
      </c>
      <c r="E309" s="28" t="s">
        <v>377</v>
      </c>
      <c r="F309" s="26"/>
      <c r="G309" s="53"/>
    </row>
    <row r="310" spans="1:9" ht="60">
      <c r="A310" s="18" t="s">
        <v>738</v>
      </c>
      <c r="B310" s="23" t="s">
        <v>739</v>
      </c>
      <c r="C310" s="50" t="s">
        <v>740</v>
      </c>
      <c r="D310" s="618">
        <v>2</v>
      </c>
      <c r="E310" s="28" t="s">
        <v>540</v>
      </c>
      <c r="F310" s="26"/>
      <c r="G310" s="53"/>
    </row>
    <row r="311" spans="1:9" ht="40.15" hidden="1" customHeight="1">
      <c r="A311" s="162" t="s">
        <v>93</v>
      </c>
      <c r="B311" s="1156" t="s">
        <v>92</v>
      </c>
      <c r="C311" s="1087"/>
      <c r="D311" s="1087"/>
      <c r="E311" s="1087"/>
      <c r="F311" s="1087"/>
      <c r="G311" s="1157"/>
      <c r="H311" s="99">
        <f>SUM(D312:D313)</f>
        <v>0</v>
      </c>
      <c r="I311" s="99">
        <f>COUNT(D312:D313)*2</f>
        <v>0</v>
      </c>
    </row>
    <row r="312" spans="1:9" ht="47.25" hidden="1">
      <c r="A312" s="27" t="s">
        <v>741</v>
      </c>
      <c r="B312" s="114" t="s">
        <v>742</v>
      </c>
      <c r="C312" s="26"/>
      <c r="D312" s="26"/>
      <c r="E312" s="28"/>
      <c r="F312" s="26"/>
      <c r="G312" s="26"/>
      <c r="H312" s="99"/>
      <c r="I312" s="99"/>
    </row>
    <row r="313" spans="1:9" ht="47.25" hidden="1">
      <c r="A313" s="27" t="s">
        <v>743</v>
      </c>
      <c r="B313" s="19" t="s">
        <v>744</v>
      </c>
      <c r="C313" s="26"/>
      <c r="D313" s="26"/>
      <c r="E313" s="28"/>
      <c r="F313" s="26"/>
      <c r="G313" s="26"/>
      <c r="H313" s="99"/>
      <c r="I313" s="99"/>
    </row>
    <row r="314" spans="1:9" ht="40.15" hidden="1" customHeight="1">
      <c r="A314" s="163" t="s">
        <v>91</v>
      </c>
      <c r="B314" s="1156" t="s">
        <v>90</v>
      </c>
      <c r="C314" s="1087"/>
      <c r="D314" s="1087"/>
      <c r="E314" s="1087"/>
      <c r="F314" s="1087"/>
      <c r="G314" s="1157"/>
      <c r="H314" s="99">
        <f>SUM(D315:D316)</f>
        <v>0</v>
      </c>
      <c r="I314" s="99">
        <f>COUNT(D315:D316)*2</f>
        <v>0</v>
      </c>
    </row>
    <row r="315" spans="1:9" ht="31.5" hidden="1">
      <c r="A315" s="27" t="s">
        <v>745</v>
      </c>
      <c r="B315" s="114" t="s">
        <v>746</v>
      </c>
      <c r="C315" s="26"/>
      <c r="D315" s="26"/>
      <c r="E315" s="28"/>
      <c r="F315" s="26"/>
      <c r="G315" s="26"/>
      <c r="H315" s="99"/>
      <c r="I315" s="99"/>
    </row>
    <row r="316" spans="1:9" ht="47.25" hidden="1">
      <c r="A316" s="27" t="s">
        <v>747</v>
      </c>
      <c r="B316" s="114" t="s">
        <v>748</v>
      </c>
      <c r="C316" s="26"/>
      <c r="D316" s="26"/>
      <c r="E316" s="28"/>
      <c r="F316" s="26"/>
      <c r="G316" s="26"/>
      <c r="H316" s="99"/>
      <c r="I316" s="99"/>
    </row>
    <row r="317" spans="1:9" ht="40.15" hidden="1" customHeight="1">
      <c r="A317" s="162" t="s">
        <v>1796</v>
      </c>
      <c r="B317" s="1156" t="s">
        <v>88</v>
      </c>
      <c r="C317" s="1087"/>
      <c r="D317" s="1087"/>
      <c r="E317" s="1087"/>
      <c r="F317" s="1087"/>
      <c r="G317" s="1157"/>
      <c r="H317" s="99">
        <f>SUM(D318:D320)</f>
        <v>0</v>
      </c>
      <c r="I317" s="99">
        <f>COUNT(D318:D320)*2</f>
        <v>0</v>
      </c>
    </row>
    <row r="318" spans="1:9" ht="47.25" hidden="1">
      <c r="A318" s="27" t="s">
        <v>1798</v>
      </c>
      <c r="B318" s="114" t="s">
        <v>750</v>
      </c>
      <c r="C318" s="26"/>
      <c r="D318" s="26"/>
      <c r="E318" s="28"/>
      <c r="F318" s="26"/>
      <c r="G318" s="26"/>
      <c r="H318" s="99"/>
      <c r="I318" s="99"/>
    </row>
    <row r="319" spans="1:9" ht="47.25" hidden="1">
      <c r="A319" s="27" t="s">
        <v>752</v>
      </c>
      <c r="B319" s="114" t="s">
        <v>753</v>
      </c>
      <c r="C319" s="26"/>
      <c r="D319" s="26"/>
      <c r="E319" s="28"/>
      <c r="F319" s="26"/>
      <c r="G319" s="26"/>
      <c r="H319" s="99"/>
      <c r="I319" s="99"/>
    </row>
    <row r="320" spans="1:9" ht="47.25" hidden="1">
      <c r="A320" s="27" t="s">
        <v>1800</v>
      </c>
      <c r="B320" s="160" t="s">
        <v>755</v>
      </c>
      <c r="C320" s="26"/>
      <c r="D320" s="26"/>
      <c r="E320" s="28"/>
      <c r="F320" s="26"/>
      <c r="G320" s="26"/>
      <c r="H320" s="99"/>
      <c r="I320" s="99"/>
    </row>
    <row r="321" spans="1:9" ht="40.15" customHeight="1">
      <c r="A321" s="135" t="s">
        <v>1801</v>
      </c>
      <c r="B321" s="1156" t="s">
        <v>86</v>
      </c>
      <c r="C321" s="1087"/>
      <c r="D321" s="1087"/>
      <c r="E321" s="1087"/>
      <c r="F321" s="1087"/>
      <c r="G321" s="1157"/>
      <c r="H321" s="29">
        <f>SUM(D322:D325)</f>
        <v>8</v>
      </c>
      <c r="I321" s="29">
        <f>COUNT(D322:D325)*2</f>
        <v>8</v>
      </c>
    </row>
    <row r="322" spans="1:9" ht="31.5">
      <c r="A322" s="18" t="s">
        <v>1803</v>
      </c>
      <c r="B322" s="114" t="s">
        <v>758</v>
      </c>
      <c r="C322" s="114" t="s">
        <v>2496</v>
      </c>
      <c r="D322" s="618">
        <v>2</v>
      </c>
      <c r="E322" s="28" t="s">
        <v>420</v>
      </c>
      <c r="F322" s="26"/>
      <c r="G322" s="53"/>
    </row>
    <row r="323" spans="1:9" ht="63">
      <c r="A323" s="18" t="s">
        <v>1804</v>
      </c>
      <c r="B323" s="114" t="s">
        <v>761</v>
      </c>
      <c r="C323" s="23" t="s">
        <v>762</v>
      </c>
      <c r="D323" s="618">
        <v>2</v>
      </c>
      <c r="E323" s="28" t="s">
        <v>653</v>
      </c>
      <c r="F323" s="23" t="s">
        <v>763</v>
      </c>
      <c r="G323" s="53"/>
    </row>
    <row r="324" spans="1:9" ht="30">
      <c r="A324" s="18"/>
      <c r="B324" s="114"/>
      <c r="C324" s="23" t="s">
        <v>764</v>
      </c>
      <c r="D324" s="618">
        <v>2</v>
      </c>
      <c r="E324" s="28" t="s">
        <v>420</v>
      </c>
      <c r="F324" s="28"/>
      <c r="G324" s="53"/>
    </row>
    <row r="325" spans="1:9" ht="63">
      <c r="A325" s="18" t="s">
        <v>1808</v>
      </c>
      <c r="B325" s="114" t="s">
        <v>766</v>
      </c>
      <c r="C325" s="50" t="s">
        <v>767</v>
      </c>
      <c r="D325" s="618">
        <v>2</v>
      </c>
      <c r="E325" s="28" t="s">
        <v>341</v>
      </c>
      <c r="F325" s="50"/>
      <c r="G325" s="53"/>
    </row>
    <row r="326" spans="1:9" ht="40.15" customHeight="1">
      <c r="A326" s="117" t="s">
        <v>85</v>
      </c>
      <c r="B326" s="1178" t="s">
        <v>84</v>
      </c>
      <c r="C326" s="1179"/>
      <c r="D326" s="1179"/>
      <c r="E326" s="1179"/>
      <c r="F326" s="1179"/>
      <c r="G326" s="1180"/>
      <c r="H326" s="29">
        <f>SUM(D327:D328)</f>
        <v>2</v>
      </c>
      <c r="I326" s="29">
        <f>COUNT(D327:D328)*2</f>
        <v>2</v>
      </c>
    </row>
    <row r="327" spans="1:9" ht="75">
      <c r="A327" s="18" t="s">
        <v>768</v>
      </c>
      <c r="B327" s="236" t="s">
        <v>769</v>
      </c>
      <c r="C327" s="50" t="s">
        <v>770</v>
      </c>
      <c r="D327" s="618">
        <v>2</v>
      </c>
      <c r="E327" s="28" t="s">
        <v>540</v>
      </c>
      <c r="F327" s="30" t="s">
        <v>771</v>
      </c>
      <c r="G327" s="53"/>
    </row>
    <row r="328" spans="1:9" ht="30" hidden="1">
      <c r="A328" s="27" t="s">
        <v>772</v>
      </c>
      <c r="B328" s="236" t="s">
        <v>773</v>
      </c>
      <c r="C328" s="26"/>
      <c r="D328" s="26"/>
      <c r="E328" s="28"/>
      <c r="F328" s="26"/>
      <c r="G328" s="26"/>
      <c r="H328" s="99"/>
      <c r="I328" s="99"/>
    </row>
    <row r="329" spans="1:9" ht="18.75">
      <c r="A329" s="300"/>
      <c r="B329" s="991" t="s">
        <v>774</v>
      </c>
      <c r="C329" s="995"/>
      <c r="D329" s="995"/>
      <c r="E329" s="995"/>
      <c r="F329" s="995"/>
      <c r="G329" s="995"/>
      <c r="H329" s="29">
        <f>H330+H339+H348+H362+H372+H375+H381+H393+H402+H413+H426+H433+H437+H452+H462+H469+H456+H476+H488+H495+H506+H513+H519</f>
        <v>200</v>
      </c>
      <c r="I329" s="29">
        <f>I330+I339+I348+I362+I372+I375+I381+I393+I402+I413+I426+I433+I437+I452+I462+I456+I469+I476+I488+I495+I506+I513+I519</f>
        <v>200</v>
      </c>
    </row>
    <row r="330" spans="1:9" ht="40.15" customHeight="1">
      <c r="A330" s="135" t="s">
        <v>1810</v>
      </c>
      <c r="B330" s="1175" t="s">
        <v>82</v>
      </c>
      <c r="C330" s="1090"/>
      <c r="D330" s="1090"/>
      <c r="E330" s="1090"/>
      <c r="F330" s="1090"/>
      <c r="G330" s="1176"/>
      <c r="H330" s="29">
        <f>SUM(D331:D338)</f>
        <v>14</v>
      </c>
      <c r="I330" s="29">
        <f>COUNT(D331:D338)*2</f>
        <v>14</v>
      </c>
    </row>
    <row r="331" spans="1:9" ht="60">
      <c r="A331" s="18" t="s">
        <v>1811</v>
      </c>
      <c r="B331" s="19" t="s">
        <v>776</v>
      </c>
      <c r="C331" s="23" t="s">
        <v>777</v>
      </c>
      <c r="D331" s="618">
        <v>2</v>
      </c>
      <c r="E331" s="147" t="s">
        <v>648</v>
      </c>
      <c r="G331" s="53"/>
    </row>
    <row r="332" spans="1:9" ht="45">
      <c r="A332" s="18"/>
      <c r="B332" s="19"/>
      <c r="C332" s="23" t="s">
        <v>778</v>
      </c>
      <c r="D332" s="618">
        <v>2</v>
      </c>
      <c r="E332" s="147" t="s">
        <v>648</v>
      </c>
      <c r="F332" s="23" t="s">
        <v>2498</v>
      </c>
      <c r="G332" s="53"/>
    </row>
    <row r="333" spans="1:9" ht="31.5" hidden="1">
      <c r="A333" s="27" t="s">
        <v>780</v>
      </c>
      <c r="B333" s="19" t="s">
        <v>781</v>
      </c>
      <c r="C333" s="114"/>
      <c r="D333" s="26"/>
      <c r="F333" s="26"/>
      <c r="G333" s="26"/>
      <c r="H333" s="99"/>
      <c r="I333" s="99"/>
    </row>
    <row r="334" spans="1:9" ht="66" customHeight="1">
      <c r="A334" s="18" t="s">
        <v>1814</v>
      </c>
      <c r="B334" s="19" t="s">
        <v>783</v>
      </c>
      <c r="C334" s="50" t="s">
        <v>4110</v>
      </c>
      <c r="D334" s="618">
        <v>2</v>
      </c>
      <c r="E334" s="147" t="s">
        <v>540</v>
      </c>
      <c r="F334" s="50" t="s">
        <v>4111</v>
      </c>
      <c r="G334" s="53"/>
    </row>
    <row r="335" spans="1:9" ht="50.25" customHeight="1">
      <c r="A335" s="18"/>
      <c r="B335" s="19"/>
      <c r="C335" s="50" t="s">
        <v>2729</v>
      </c>
      <c r="D335" s="618">
        <v>2</v>
      </c>
      <c r="E335" s="147" t="s">
        <v>1750</v>
      </c>
      <c r="F335" s="50"/>
      <c r="G335" s="53"/>
    </row>
    <row r="336" spans="1:9" ht="55.5" customHeight="1">
      <c r="A336" s="18"/>
      <c r="B336" s="19"/>
      <c r="C336" s="23" t="s">
        <v>4112</v>
      </c>
      <c r="D336" s="618">
        <v>2</v>
      </c>
      <c r="E336" s="147" t="s">
        <v>1750</v>
      </c>
      <c r="F336" s="50"/>
      <c r="G336" s="53"/>
    </row>
    <row r="337" spans="1:9" ht="47.25" customHeight="1">
      <c r="A337" s="18"/>
      <c r="B337" s="19"/>
      <c r="C337" s="23" t="s">
        <v>789</v>
      </c>
      <c r="D337" s="618">
        <v>2</v>
      </c>
      <c r="E337" s="37" t="s">
        <v>648</v>
      </c>
      <c r="F337" s="50"/>
      <c r="G337" s="53"/>
    </row>
    <row r="338" spans="1:9" ht="47.25">
      <c r="A338" s="18" t="s">
        <v>1819</v>
      </c>
      <c r="B338" s="19" t="s">
        <v>795</v>
      </c>
      <c r="C338" s="229" t="s">
        <v>2989</v>
      </c>
      <c r="D338" s="618">
        <v>2</v>
      </c>
      <c r="E338" s="147" t="s">
        <v>379</v>
      </c>
      <c r="F338" s="30" t="s">
        <v>4113</v>
      </c>
      <c r="G338" s="53"/>
    </row>
    <row r="339" spans="1:9" ht="40.15" customHeight="1">
      <c r="A339" s="135" t="s">
        <v>1822</v>
      </c>
      <c r="B339" s="1156" t="s">
        <v>80</v>
      </c>
      <c r="C339" s="1087"/>
      <c r="D339" s="1087"/>
      <c r="E339" s="1087"/>
      <c r="F339" s="1087"/>
      <c r="G339" s="1157"/>
      <c r="H339" s="29">
        <f>SUM(D340:D347)</f>
        <v>16</v>
      </c>
      <c r="I339" s="29">
        <f>COUNT(D340:D347)*2</f>
        <v>16</v>
      </c>
    </row>
    <row r="340" spans="1:9" ht="75">
      <c r="A340" s="18" t="s">
        <v>1823</v>
      </c>
      <c r="B340" s="114" t="s">
        <v>798</v>
      </c>
      <c r="C340" s="50" t="s">
        <v>2731</v>
      </c>
      <c r="D340" s="622">
        <v>2</v>
      </c>
      <c r="E340" s="245" t="s">
        <v>653</v>
      </c>
      <c r="F340" s="50" t="s">
        <v>4114</v>
      </c>
      <c r="G340" s="53"/>
    </row>
    <row r="341" spans="1:9" ht="30">
      <c r="A341" s="18"/>
      <c r="B341" s="114"/>
      <c r="C341" s="50" t="s">
        <v>2732</v>
      </c>
      <c r="D341" s="622">
        <v>2</v>
      </c>
      <c r="E341" s="28" t="s">
        <v>648</v>
      </c>
      <c r="F341" s="50"/>
      <c r="G341" s="53"/>
    </row>
    <row r="342" spans="1:9" ht="45">
      <c r="A342" s="18"/>
      <c r="B342" s="114"/>
      <c r="C342" s="50" t="s">
        <v>2504</v>
      </c>
      <c r="D342" s="622">
        <v>2</v>
      </c>
      <c r="E342" s="28" t="s">
        <v>648</v>
      </c>
      <c r="F342" s="50"/>
      <c r="G342" s="53"/>
    </row>
    <row r="343" spans="1:9" ht="30">
      <c r="A343" s="18"/>
      <c r="B343" s="114"/>
      <c r="C343" s="226" t="s">
        <v>2733</v>
      </c>
      <c r="D343" s="622">
        <v>2</v>
      </c>
      <c r="E343" s="28" t="s">
        <v>648</v>
      </c>
      <c r="F343" s="50"/>
      <c r="G343" s="53"/>
    </row>
    <row r="344" spans="1:9" ht="60">
      <c r="A344" s="18"/>
      <c r="B344" s="114"/>
      <c r="C344" s="25" t="s">
        <v>801</v>
      </c>
      <c r="D344" s="622">
        <v>2</v>
      </c>
      <c r="E344" s="297" t="s">
        <v>653</v>
      </c>
      <c r="F344" s="50"/>
      <c r="G344" s="53"/>
    </row>
    <row r="345" spans="1:9" ht="45">
      <c r="A345" s="18"/>
      <c r="B345" s="114"/>
      <c r="C345" s="25" t="s">
        <v>4115</v>
      </c>
      <c r="D345" s="622">
        <v>2</v>
      </c>
      <c r="E345" s="22" t="s">
        <v>648</v>
      </c>
      <c r="F345" s="50"/>
      <c r="G345" s="53"/>
    </row>
    <row r="346" spans="1:9" ht="47.25">
      <c r="A346" s="18" t="s">
        <v>1833</v>
      </c>
      <c r="B346" s="114" t="s">
        <v>804</v>
      </c>
      <c r="C346" s="50" t="s">
        <v>4116</v>
      </c>
      <c r="D346" s="622">
        <v>2</v>
      </c>
      <c r="E346" s="297" t="s">
        <v>851</v>
      </c>
      <c r="F346" s="26"/>
      <c r="G346" s="53"/>
    </row>
    <row r="347" spans="1:9" ht="60">
      <c r="A347" s="18"/>
      <c r="B347" s="114"/>
      <c r="C347" s="50" t="s">
        <v>4117</v>
      </c>
      <c r="D347" s="622">
        <v>2</v>
      </c>
      <c r="E347" s="22" t="s">
        <v>851</v>
      </c>
      <c r="F347" s="26"/>
      <c r="G347" s="53"/>
    </row>
    <row r="348" spans="1:9" ht="40.15" customHeight="1">
      <c r="A348" s="135" t="s">
        <v>1836</v>
      </c>
      <c r="B348" s="1156" t="s">
        <v>78</v>
      </c>
      <c r="C348" s="1087"/>
      <c r="D348" s="1087"/>
      <c r="E348" s="1087"/>
      <c r="F348" s="1087"/>
      <c r="G348" s="1157"/>
      <c r="H348" s="29">
        <f>SUM(D349:D361)</f>
        <v>24</v>
      </c>
      <c r="I348" s="29">
        <f>COUNT(D349:D361)*2</f>
        <v>24</v>
      </c>
    </row>
    <row r="349" spans="1:9" ht="60">
      <c r="A349" s="18" t="s">
        <v>1838</v>
      </c>
      <c r="B349" s="114" t="s">
        <v>807</v>
      </c>
      <c r="C349" s="50" t="s">
        <v>4118</v>
      </c>
      <c r="D349" s="622">
        <v>2</v>
      </c>
      <c r="E349" s="25" t="s">
        <v>540</v>
      </c>
      <c r="F349" s="50" t="s">
        <v>4119</v>
      </c>
      <c r="G349" s="53"/>
    </row>
    <row r="350" spans="1:9" ht="75">
      <c r="A350" s="98"/>
      <c r="B350" s="114"/>
      <c r="C350" s="50" t="s">
        <v>4120</v>
      </c>
      <c r="D350" s="622">
        <v>2</v>
      </c>
      <c r="E350" s="25" t="s">
        <v>653</v>
      </c>
      <c r="F350" s="50" t="s">
        <v>4121</v>
      </c>
      <c r="G350" s="53"/>
    </row>
    <row r="351" spans="1:9" ht="75">
      <c r="A351" s="18" t="s">
        <v>1844</v>
      </c>
      <c r="B351" s="30" t="s">
        <v>812</v>
      </c>
      <c r="C351" s="50" t="s">
        <v>813</v>
      </c>
      <c r="D351" s="622">
        <v>2</v>
      </c>
      <c r="E351" s="25" t="s">
        <v>653</v>
      </c>
      <c r="G351" s="53"/>
    </row>
    <row r="352" spans="1:9" ht="45">
      <c r="A352" s="98"/>
      <c r="B352" s="114"/>
      <c r="C352" s="50" t="s">
        <v>816</v>
      </c>
      <c r="D352" s="622">
        <v>2</v>
      </c>
      <c r="E352" s="25" t="s">
        <v>653</v>
      </c>
      <c r="F352" s="50" t="s">
        <v>4122</v>
      </c>
      <c r="G352" s="53"/>
    </row>
    <row r="353" spans="1:9" ht="30">
      <c r="A353" s="98"/>
      <c r="B353" s="114"/>
      <c r="C353" s="50" t="s">
        <v>817</v>
      </c>
      <c r="D353" s="622">
        <v>2</v>
      </c>
      <c r="E353" s="25" t="s">
        <v>540</v>
      </c>
      <c r="F353" s="26"/>
      <c r="G353" s="53"/>
    </row>
    <row r="354" spans="1:9" ht="30">
      <c r="A354" s="98"/>
      <c r="B354" s="114"/>
      <c r="C354" s="50" t="s">
        <v>818</v>
      </c>
      <c r="D354" s="622">
        <v>2</v>
      </c>
      <c r="E354" s="25" t="s">
        <v>648</v>
      </c>
      <c r="F354" s="26"/>
      <c r="G354" s="53"/>
    </row>
    <row r="355" spans="1:9" ht="47.25">
      <c r="A355" s="98"/>
      <c r="B355" s="114"/>
      <c r="C355" s="224" t="s">
        <v>819</v>
      </c>
      <c r="D355" s="622">
        <v>2</v>
      </c>
      <c r="E355" s="44" t="s">
        <v>540</v>
      </c>
      <c r="F355" s="26"/>
      <c r="G355" s="53"/>
    </row>
    <row r="356" spans="1:9" ht="47.25">
      <c r="A356" s="98"/>
      <c r="B356" s="114"/>
      <c r="C356" s="224" t="s">
        <v>2511</v>
      </c>
      <c r="D356" s="622">
        <v>2</v>
      </c>
      <c r="E356" s="44"/>
      <c r="F356" s="26"/>
      <c r="G356" s="53"/>
    </row>
    <row r="357" spans="1:9" ht="31.5">
      <c r="A357" s="98"/>
      <c r="B357" s="114"/>
      <c r="C357" s="224" t="s">
        <v>2512</v>
      </c>
      <c r="D357" s="622">
        <v>2</v>
      </c>
      <c r="E357" s="28" t="s">
        <v>648</v>
      </c>
      <c r="F357" s="26"/>
      <c r="G357" s="53"/>
    </row>
    <row r="358" spans="1:9" ht="45">
      <c r="A358" s="18" t="s">
        <v>1859</v>
      </c>
      <c r="B358" s="114" t="s">
        <v>823</v>
      </c>
      <c r="C358" s="50" t="s">
        <v>4123</v>
      </c>
      <c r="D358" s="622">
        <v>2</v>
      </c>
      <c r="E358" s="28" t="s">
        <v>653</v>
      </c>
      <c r="F358" s="50" t="s">
        <v>4124</v>
      </c>
      <c r="G358" s="53"/>
    </row>
    <row r="359" spans="1:9" ht="78.75">
      <c r="A359" s="18"/>
      <c r="B359" s="114"/>
      <c r="C359" s="191" t="s">
        <v>4125</v>
      </c>
      <c r="D359" s="622">
        <v>2</v>
      </c>
      <c r="E359" s="28" t="s">
        <v>653</v>
      </c>
      <c r="F359" s="50" t="s">
        <v>4126</v>
      </c>
      <c r="G359" s="53"/>
    </row>
    <row r="360" spans="1:9" ht="45">
      <c r="A360" s="18"/>
      <c r="B360" s="114"/>
      <c r="C360" s="50" t="s">
        <v>4127</v>
      </c>
      <c r="D360" s="622">
        <v>2</v>
      </c>
      <c r="E360" s="28" t="s">
        <v>653</v>
      </c>
      <c r="F360" s="50"/>
      <c r="G360" s="53"/>
    </row>
    <row r="361" spans="1:9" ht="47.25" hidden="1">
      <c r="A361" s="27" t="s">
        <v>825</v>
      </c>
      <c r="B361" s="114" t="s">
        <v>826</v>
      </c>
      <c r="C361" s="26"/>
      <c r="D361" s="26"/>
      <c r="E361" s="28"/>
      <c r="F361" s="26"/>
      <c r="G361" s="26"/>
      <c r="H361" s="99"/>
      <c r="I361" s="99"/>
    </row>
    <row r="362" spans="1:9" ht="40.15" customHeight="1">
      <c r="A362" s="135" t="s">
        <v>1863</v>
      </c>
      <c r="B362" s="1175" t="s">
        <v>76</v>
      </c>
      <c r="C362" s="1090"/>
      <c r="D362" s="1090"/>
      <c r="E362" s="1090"/>
      <c r="F362" s="1090"/>
      <c r="G362" s="1176"/>
      <c r="H362" s="29">
        <f>SUM(D363:D371)</f>
        <v>18</v>
      </c>
      <c r="I362" s="29">
        <f>COUNT(D363:D371)*2</f>
        <v>18</v>
      </c>
    </row>
    <row r="363" spans="1:9" ht="47.25">
      <c r="A363" s="18" t="s">
        <v>1864</v>
      </c>
      <c r="B363" s="330" t="s">
        <v>828</v>
      </c>
      <c r="C363" s="23" t="s">
        <v>829</v>
      </c>
      <c r="D363" s="534">
        <v>2</v>
      </c>
      <c r="E363" s="28" t="s">
        <v>379</v>
      </c>
      <c r="F363" s="23" t="s">
        <v>830</v>
      </c>
      <c r="G363" s="53"/>
    </row>
    <row r="364" spans="1:9" ht="60">
      <c r="A364" s="18" t="s">
        <v>1866</v>
      </c>
      <c r="B364" s="40" t="s">
        <v>832</v>
      </c>
      <c r="C364" s="19" t="s">
        <v>833</v>
      </c>
      <c r="D364" s="534">
        <v>2</v>
      </c>
      <c r="E364" s="28" t="s">
        <v>648</v>
      </c>
      <c r="F364" s="23" t="s">
        <v>834</v>
      </c>
      <c r="G364" s="53"/>
    </row>
    <row r="365" spans="1:9" ht="47.25">
      <c r="A365" s="18"/>
      <c r="B365" s="40"/>
      <c r="C365" s="19" t="s">
        <v>2515</v>
      </c>
      <c r="D365" s="534">
        <v>2</v>
      </c>
      <c r="E365" s="28" t="s">
        <v>540</v>
      </c>
      <c r="F365" s="23" t="s">
        <v>836</v>
      </c>
      <c r="G365" s="53"/>
    </row>
    <row r="366" spans="1:9" ht="47.25">
      <c r="A366" s="18" t="s">
        <v>1868</v>
      </c>
      <c r="B366" s="330" t="s">
        <v>838</v>
      </c>
      <c r="C366" s="23" t="s">
        <v>839</v>
      </c>
      <c r="D366" s="534">
        <v>2</v>
      </c>
      <c r="E366" s="28" t="s">
        <v>540</v>
      </c>
      <c r="F366" s="26"/>
      <c r="G366" s="53"/>
    </row>
    <row r="367" spans="1:9" ht="30">
      <c r="A367" s="18"/>
      <c r="B367" s="330"/>
      <c r="C367" s="23" t="s">
        <v>840</v>
      </c>
      <c r="D367" s="534">
        <v>2</v>
      </c>
      <c r="E367" s="28" t="s">
        <v>648</v>
      </c>
      <c r="F367" s="26"/>
      <c r="G367" s="53"/>
    </row>
    <row r="368" spans="1:9" ht="15.75">
      <c r="A368" s="18"/>
      <c r="B368" s="330"/>
      <c r="C368" s="23" t="s">
        <v>841</v>
      </c>
      <c r="D368" s="534">
        <v>2</v>
      </c>
      <c r="E368" s="28" t="s">
        <v>540</v>
      </c>
      <c r="F368" s="26"/>
      <c r="G368" s="53"/>
    </row>
    <row r="369" spans="1:9" ht="30">
      <c r="A369" s="18" t="s">
        <v>1870</v>
      </c>
      <c r="B369" s="330" t="s">
        <v>843</v>
      </c>
      <c r="C369" s="23" t="s">
        <v>844</v>
      </c>
      <c r="D369" s="534">
        <v>2</v>
      </c>
      <c r="E369" s="28" t="s">
        <v>653</v>
      </c>
      <c r="F369" s="23" t="s">
        <v>845</v>
      </c>
      <c r="G369" s="53"/>
    </row>
    <row r="370" spans="1:9" ht="47.25">
      <c r="A370" s="18" t="s">
        <v>1871</v>
      </c>
      <c r="B370" s="330" t="s">
        <v>847</v>
      </c>
      <c r="C370" s="19" t="s">
        <v>848</v>
      </c>
      <c r="D370" s="534">
        <v>2</v>
      </c>
      <c r="E370" s="28" t="s">
        <v>653</v>
      </c>
      <c r="F370" s="23" t="s">
        <v>849</v>
      </c>
      <c r="G370" s="53"/>
    </row>
    <row r="371" spans="1:9" ht="31.5">
      <c r="A371" s="18"/>
      <c r="B371" s="398"/>
      <c r="C371" s="19" t="s">
        <v>850</v>
      </c>
      <c r="D371" s="534">
        <v>2</v>
      </c>
      <c r="E371" s="28" t="s">
        <v>653</v>
      </c>
      <c r="F371" s="23" t="s">
        <v>852</v>
      </c>
      <c r="G371" s="320"/>
    </row>
    <row r="372" spans="1:9" ht="40.15" customHeight="1">
      <c r="A372" s="135" t="s">
        <v>1873</v>
      </c>
      <c r="B372" s="1181" t="s">
        <v>74</v>
      </c>
      <c r="C372" s="1182"/>
      <c r="D372" s="1182"/>
      <c r="E372" s="1182"/>
      <c r="F372" s="1182"/>
      <c r="G372" s="1183"/>
      <c r="H372" s="29">
        <f>SUM(D373:D374)</f>
        <v>4</v>
      </c>
      <c r="I372" s="29">
        <f>COUNT(D373:D374)*2</f>
        <v>4</v>
      </c>
    </row>
    <row r="373" spans="1:9" ht="60">
      <c r="A373" s="18" t="s">
        <v>1875</v>
      </c>
      <c r="B373" s="23" t="s">
        <v>854</v>
      </c>
      <c r="C373" s="150" t="s">
        <v>855</v>
      </c>
      <c r="D373" s="622">
        <v>2</v>
      </c>
      <c r="E373" s="28" t="s">
        <v>379</v>
      </c>
      <c r="F373" s="50" t="s">
        <v>4128</v>
      </c>
      <c r="G373" s="53"/>
    </row>
    <row r="374" spans="1:9" ht="45">
      <c r="A374" s="18" t="s">
        <v>1877</v>
      </c>
      <c r="B374" s="23" t="s">
        <v>858</v>
      </c>
      <c r="C374" s="23" t="s">
        <v>2737</v>
      </c>
      <c r="D374" s="622">
        <v>2</v>
      </c>
      <c r="E374" s="28" t="s">
        <v>379</v>
      </c>
      <c r="F374" s="23"/>
      <c r="G374" s="53"/>
    </row>
    <row r="375" spans="1:9" ht="40.15" customHeight="1">
      <c r="A375" s="135" t="s">
        <v>1880</v>
      </c>
      <c r="B375" s="1156" t="s">
        <v>72</v>
      </c>
      <c r="C375" s="1087"/>
      <c r="D375" s="1087"/>
      <c r="E375" s="1087"/>
      <c r="F375" s="1087"/>
      <c r="G375" s="1157"/>
      <c r="H375" s="29">
        <f>SUM(D376:D380)</f>
        <v>10</v>
      </c>
      <c r="I375" s="29">
        <f>COUNT(D376:D380)*2</f>
        <v>10</v>
      </c>
    </row>
    <row r="376" spans="1:9" ht="45">
      <c r="A376" s="18" t="s">
        <v>1882</v>
      </c>
      <c r="B376" s="30" t="s">
        <v>861</v>
      </c>
      <c r="C376" s="50" t="s">
        <v>2517</v>
      </c>
      <c r="D376" s="618">
        <v>2</v>
      </c>
      <c r="E376" s="28" t="s">
        <v>648</v>
      </c>
      <c r="F376" s="26"/>
      <c r="G376" s="53"/>
    </row>
    <row r="377" spans="1:9" ht="60">
      <c r="A377" s="18" t="s">
        <v>1886</v>
      </c>
      <c r="B377" s="30" t="s">
        <v>864</v>
      </c>
      <c r="C377" s="30" t="s">
        <v>865</v>
      </c>
      <c r="D377" s="618">
        <v>2</v>
      </c>
      <c r="E377" s="28" t="s">
        <v>648</v>
      </c>
      <c r="F377" s="30"/>
      <c r="G377" s="53"/>
    </row>
    <row r="378" spans="1:9" ht="45">
      <c r="A378" s="18"/>
      <c r="B378" s="30"/>
      <c r="C378" s="23" t="s">
        <v>866</v>
      </c>
      <c r="D378" s="618">
        <v>2</v>
      </c>
      <c r="E378" s="28" t="s">
        <v>540</v>
      </c>
      <c r="F378" s="23"/>
      <c r="G378" s="53"/>
    </row>
    <row r="379" spans="1:9" ht="30">
      <c r="A379" s="18"/>
      <c r="B379" s="30"/>
      <c r="C379" s="23" t="s">
        <v>867</v>
      </c>
      <c r="D379" s="618">
        <v>2</v>
      </c>
      <c r="E379" s="28" t="s">
        <v>648</v>
      </c>
      <c r="F379" s="23"/>
      <c r="G379" s="363"/>
    </row>
    <row r="380" spans="1:9" ht="15">
      <c r="A380" s="18"/>
      <c r="B380" s="30"/>
      <c r="C380" s="23" t="s">
        <v>2518</v>
      </c>
      <c r="D380" s="618">
        <v>2</v>
      </c>
      <c r="E380" s="28" t="s">
        <v>271</v>
      </c>
      <c r="F380" s="23"/>
      <c r="G380" s="363"/>
    </row>
    <row r="381" spans="1:9" ht="40.15" customHeight="1">
      <c r="A381" s="135" t="s">
        <v>1890</v>
      </c>
      <c r="B381" s="1175" t="s">
        <v>70</v>
      </c>
      <c r="C381" s="1090"/>
      <c r="D381" s="1090"/>
      <c r="E381" s="1090"/>
      <c r="F381" s="1090"/>
      <c r="G381" s="1176"/>
      <c r="H381" s="29">
        <f>SUM(D382:D392)</f>
        <v>20</v>
      </c>
      <c r="I381" s="29">
        <f>COUNT(D382:D392)*2</f>
        <v>20</v>
      </c>
    </row>
    <row r="382" spans="1:9" ht="90">
      <c r="A382" s="18" t="s">
        <v>1892</v>
      </c>
      <c r="B382" s="19" t="s">
        <v>2995</v>
      </c>
      <c r="C382" s="40" t="s">
        <v>871</v>
      </c>
      <c r="D382" s="618">
        <v>2</v>
      </c>
      <c r="E382" s="147" t="s">
        <v>271</v>
      </c>
      <c r="F382" s="40" t="s">
        <v>4129</v>
      </c>
      <c r="G382" s="53"/>
    </row>
    <row r="383" spans="1:9" ht="60">
      <c r="A383" s="18"/>
      <c r="B383" s="19"/>
      <c r="C383" s="40" t="s">
        <v>873</v>
      </c>
      <c r="D383" s="618">
        <v>2</v>
      </c>
      <c r="E383" s="147" t="s">
        <v>540</v>
      </c>
      <c r="F383" s="40" t="s">
        <v>874</v>
      </c>
      <c r="G383" s="53"/>
    </row>
    <row r="384" spans="1:9" ht="75">
      <c r="A384" s="18"/>
      <c r="B384" s="19"/>
      <c r="C384" s="40" t="s">
        <v>875</v>
      </c>
      <c r="D384" s="618">
        <v>2</v>
      </c>
      <c r="E384" s="147" t="s">
        <v>540</v>
      </c>
      <c r="F384" s="40" t="s">
        <v>4130</v>
      </c>
      <c r="G384" s="53"/>
    </row>
    <row r="385" spans="1:9" ht="63">
      <c r="A385" s="18" t="s">
        <v>1897</v>
      </c>
      <c r="B385" s="19" t="s">
        <v>878</v>
      </c>
      <c r="C385" s="330" t="s">
        <v>879</v>
      </c>
      <c r="D385" s="618">
        <v>2</v>
      </c>
      <c r="E385" s="147" t="s">
        <v>648</v>
      </c>
      <c r="F385" s="399"/>
      <c r="G385" s="53"/>
    </row>
    <row r="386" spans="1:9" ht="45">
      <c r="A386" s="18"/>
      <c r="B386" s="19"/>
      <c r="C386" s="40" t="s">
        <v>880</v>
      </c>
      <c r="D386" s="618">
        <v>2</v>
      </c>
      <c r="E386" s="147" t="s">
        <v>653</v>
      </c>
      <c r="F386" s="399"/>
      <c r="G386" s="53"/>
    </row>
    <row r="387" spans="1:9" ht="63">
      <c r="A387" s="18" t="s">
        <v>1899</v>
      </c>
      <c r="B387" s="19" t="s">
        <v>882</v>
      </c>
      <c r="C387" s="400" t="s">
        <v>883</v>
      </c>
      <c r="D387" s="618">
        <v>2</v>
      </c>
      <c r="E387" s="147" t="s">
        <v>379</v>
      </c>
      <c r="F387" s="40"/>
      <c r="G387" s="53"/>
    </row>
    <row r="388" spans="1:9" ht="45">
      <c r="A388" s="18"/>
      <c r="B388" s="19"/>
      <c r="C388" s="40" t="s">
        <v>884</v>
      </c>
      <c r="D388" s="618">
        <v>2</v>
      </c>
      <c r="E388" s="147" t="s">
        <v>341</v>
      </c>
      <c r="F388" s="40" t="s">
        <v>885</v>
      </c>
      <c r="G388" s="53"/>
    </row>
    <row r="389" spans="1:9" ht="45">
      <c r="A389" s="18"/>
      <c r="B389" s="19"/>
      <c r="C389" s="40" t="s">
        <v>886</v>
      </c>
      <c r="D389" s="618">
        <v>2</v>
      </c>
      <c r="E389" s="147" t="s">
        <v>341</v>
      </c>
      <c r="F389" s="90" t="s">
        <v>887</v>
      </c>
      <c r="G389" s="53"/>
    </row>
    <row r="390" spans="1:9" ht="30">
      <c r="A390" s="18"/>
      <c r="B390" s="19"/>
      <c r="C390" s="40" t="s">
        <v>888</v>
      </c>
      <c r="D390" s="618">
        <v>2</v>
      </c>
      <c r="E390" s="147" t="s">
        <v>653</v>
      </c>
      <c r="F390" s="40"/>
      <c r="G390" s="53"/>
    </row>
    <row r="391" spans="1:9" ht="78.75">
      <c r="A391" s="18" t="s">
        <v>1902</v>
      </c>
      <c r="B391" s="19" t="s">
        <v>890</v>
      </c>
      <c r="C391" s="401" t="s">
        <v>891</v>
      </c>
      <c r="D391" s="618">
        <v>2</v>
      </c>
      <c r="E391" s="37" t="s">
        <v>271</v>
      </c>
      <c r="F391" s="395"/>
      <c r="G391" s="53"/>
    </row>
    <row r="392" spans="1:9" ht="31.5" hidden="1">
      <c r="A392" s="27" t="s">
        <v>1905</v>
      </c>
      <c r="B392" s="19" t="s">
        <v>893</v>
      </c>
      <c r="C392" s="26"/>
      <c r="D392" s="26"/>
      <c r="E392" s="28"/>
      <c r="F392" s="26"/>
      <c r="G392" s="26"/>
      <c r="H392" s="99"/>
      <c r="I392" s="99"/>
    </row>
    <row r="393" spans="1:9" ht="40.15" customHeight="1">
      <c r="A393" s="135" t="s">
        <v>1906</v>
      </c>
      <c r="B393" s="1156" t="s">
        <v>68</v>
      </c>
      <c r="C393" s="1087"/>
      <c r="D393" s="1087"/>
      <c r="E393" s="1087"/>
      <c r="F393" s="1087"/>
      <c r="G393" s="1157"/>
      <c r="H393" s="29">
        <f>SUM(D394:D401)</f>
        <v>16</v>
      </c>
      <c r="I393" s="29">
        <f>COUNT(D394:D401)*2</f>
        <v>16</v>
      </c>
    </row>
    <row r="394" spans="1:9" ht="47.25">
      <c r="A394" s="18" t="s">
        <v>1908</v>
      </c>
      <c r="B394" s="19" t="s">
        <v>897</v>
      </c>
      <c r="C394" s="50" t="s">
        <v>2997</v>
      </c>
      <c r="D394" s="618">
        <v>2</v>
      </c>
      <c r="E394" s="28" t="s">
        <v>648</v>
      </c>
      <c r="F394" s="26"/>
      <c r="G394" s="53"/>
    </row>
    <row r="395" spans="1:9" ht="47.25">
      <c r="A395" s="18" t="s">
        <v>1911</v>
      </c>
      <c r="B395" s="19" t="s">
        <v>901</v>
      </c>
      <c r="C395" s="23" t="s">
        <v>902</v>
      </c>
      <c r="D395" s="618">
        <v>2</v>
      </c>
      <c r="E395" s="28" t="s">
        <v>648</v>
      </c>
      <c r="F395" s="23" t="s">
        <v>903</v>
      </c>
      <c r="G395" s="53"/>
    </row>
    <row r="396" spans="1:9" ht="31.5">
      <c r="A396" s="18" t="s">
        <v>1913</v>
      </c>
      <c r="B396" s="19" t="s">
        <v>905</v>
      </c>
      <c r="C396" s="23" t="s">
        <v>906</v>
      </c>
      <c r="D396" s="618">
        <v>2</v>
      </c>
      <c r="E396" s="28" t="s">
        <v>648</v>
      </c>
      <c r="F396" s="23" t="s">
        <v>4131</v>
      </c>
      <c r="G396" s="53"/>
    </row>
    <row r="397" spans="1:9" ht="31.5">
      <c r="A397" s="18" t="s">
        <v>1914</v>
      </c>
      <c r="B397" s="51" t="s">
        <v>909</v>
      </c>
      <c r="C397" s="229" t="s">
        <v>2998</v>
      </c>
      <c r="D397" s="618">
        <v>2</v>
      </c>
      <c r="E397" s="28" t="s">
        <v>648</v>
      </c>
      <c r="F397" s="50" t="s">
        <v>2999</v>
      </c>
      <c r="G397" s="53"/>
    </row>
    <row r="398" spans="1:9" ht="31.5">
      <c r="A398" s="18" t="s">
        <v>1919</v>
      </c>
      <c r="B398" s="19" t="s">
        <v>913</v>
      </c>
      <c r="C398" s="50" t="s">
        <v>1920</v>
      </c>
      <c r="D398" s="618">
        <v>2</v>
      </c>
      <c r="E398" s="28" t="s">
        <v>369</v>
      </c>
      <c r="F398" s="50" t="s">
        <v>4132</v>
      </c>
      <c r="G398" s="53"/>
    </row>
    <row r="399" spans="1:9" ht="135">
      <c r="A399" s="18" t="s">
        <v>1922</v>
      </c>
      <c r="B399" s="19" t="s">
        <v>917</v>
      </c>
      <c r="C399" s="50" t="s">
        <v>1923</v>
      </c>
      <c r="D399" s="618">
        <v>2</v>
      </c>
      <c r="E399" s="28" t="s">
        <v>648</v>
      </c>
      <c r="F399" s="50" t="s">
        <v>2746</v>
      </c>
      <c r="G399" s="53"/>
    </row>
    <row r="400" spans="1:9" ht="30">
      <c r="A400" s="18"/>
      <c r="B400" s="19"/>
      <c r="C400" s="30" t="s">
        <v>920</v>
      </c>
      <c r="D400" s="618">
        <v>2</v>
      </c>
      <c r="E400" s="28" t="s">
        <v>648</v>
      </c>
      <c r="F400" s="26"/>
      <c r="G400" s="53"/>
    </row>
    <row r="401" spans="1:9" ht="47.25">
      <c r="A401" s="18" t="s">
        <v>1926</v>
      </c>
      <c r="B401" s="19" t="s">
        <v>922</v>
      </c>
      <c r="C401" s="69" t="s">
        <v>2527</v>
      </c>
      <c r="D401" s="618">
        <v>2</v>
      </c>
      <c r="E401" s="28" t="s">
        <v>341</v>
      </c>
      <c r="F401" s="26"/>
      <c r="G401" s="53"/>
    </row>
    <row r="402" spans="1:9" ht="40.15" customHeight="1">
      <c r="A402" s="135" t="s">
        <v>1927</v>
      </c>
      <c r="B402" s="1175" t="s">
        <v>66</v>
      </c>
      <c r="C402" s="1090"/>
      <c r="D402" s="1090"/>
      <c r="E402" s="1090"/>
      <c r="F402" s="1090"/>
      <c r="G402" s="1176"/>
      <c r="H402" s="29">
        <f>SUM(D403:D412)</f>
        <v>20</v>
      </c>
      <c r="I402" s="29">
        <f>COUNT(D403:D412)*2</f>
        <v>20</v>
      </c>
    </row>
    <row r="403" spans="1:9" ht="31.5">
      <c r="A403" s="18" t="s">
        <v>1928</v>
      </c>
      <c r="B403" s="19" t="s">
        <v>925</v>
      </c>
      <c r="C403" s="219" t="s">
        <v>4133</v>
      </c>
      <c r="D403" s="618">
        <v>2</v>
      </c>
      <c r="E403" s="28" t="s">
        <v>540</v>
      </c>
      <c r="F403" s="219" t="s">
        <v>3002</v>
      </c>
      <c r="G403" s="53"/>
    </row>
    <row r="404" spans="1:9" ht="30">
      <c r="A404" s="18"/>
      <c r="B404" s="19"/>
      <c r="C404" s="23" t="s">
        <v>2528</v>
      </c>
      <c r="D404" s="618">
        <v>2</v>
      </c>
      <c r="E404" s="28" t="s">
        <v>540</v>
      </c>
      <c r="F404" s="26"/>
      <c r="G404" s="53"/>
    </row>
    <row r="405" spans="1:9" ht="30">
      <c r="A405" s="18"/>
      <c r="B405" s="19"/>
      <c r="C405" s="219" t="s">
        <v>4134</v>
      </c>
      <c r="D405" s="618">
        <v>2</v>
      </c>
      <c r="E405" s="28" t="s">
        <v>540</v>
      </c>
      <c r="F405" s="26"/>
      <c r="G405" s="53"/>
    </row>
    <row r="406" spans="1:9" ht="30">
      <c r="A406" s="18"/>
      <c r="B406" s="19"/>
      <c r="C406" s="219" t="s">
        <v>929</v>
      </c>
      <c r="D406" s="618">
        <v>2</v>
      </c>
      <c r="E406" s="28" t="s">
        <v>432</v>
      </c>
      <c r="F406" s="26"/>
      <c r="G406" s="53"/>
    </row>
    <row r="407" spans="1:9" ht="45">
      <c r="A407" s="18"/>
      <c r="B407" s="19"/>
      <c r="C407" s="223" t="s">
        <v>930</v>
      </c>
      <c r="D407" s="618">
        <v>2</v>
      </c>
      <c r="E407" s="28" t="s">
        <v>540</v>
      </c>
      <c r="F407" s="26"/>
      <c r="G407" s="53"/>
    </row>
    <row r="408" spans="1:9" ht="47.25">
      <c r="A408" s="18" t="s">
        <v>1929</v>
      </c>
      <c r="B408" s="19" t="s">
        <v>932</v>
      </c>
      <c r="C408" s="23" t="s">
        <v>933</v>
      </c>
      <c r="D408" s="618">
        <v>2</v>
      </c>
      <c r="E408" s="28" t="s">
        <v>934</v>
      </c>
      <c r="F408" s="23" t="s">
        <v>935</v>
      </c>
      <c r="G408" s="53"/>
    </row>
    <row r="409" spans="1:9" ht="75">
      <c r="A409" s="18"/>
      <c r="B409" s="19"/>
      <c r="C409" s="50" t="s">
        <v>936</v>
      </c>
      <c r="D409" s="618">
        <v>2</v>
      </c>
      <c r="E409" s="28" t="s">
        <v>648</v>
      </c>
      <c r="F409" s="50"/>
      <c r="G409" s="53"/>
    </row>
    <row r="410" spans="1:9" ht="45">
      <c r="A410" s="18"/>
      <c r="B410" s="19"/>
      <c r="C410" s="23" t="s">
        <v>4135</v>
      </c>
      <c r="D410" s="618">
        <v>2</v>
      </c>
      <c r="E410" s="28" t="s">
        <v>540</v>
      </c>
      <c r="F410" s="23"/>
      <c r="G410" s="53"/>
    </row>
    <row r="411" spans="1:9" ht="47.25">
      <c r="A411" s="18" t="s">
        <v>1930</v>
      </c>
      <c r="B411" s="19" t="s">
        <v>939</v>
      </c>
      <c r="C411" s="50" t="s">
        <v>2529</v>
      </c>
      <c r="D411" s="618">
        <v>2</v>
      </c>
      <c r="E411" s="22" t="s">
        <v>432</v>
      </c>
      <c r="F411" s="26"/>
      <c r="G411" s="53"/>
    </row>
    <row r="412" spans="1:9" ht="45">
      <c r="A412" s="18"/>
      <c r="B412" s="19"/>
      <c r="C412" s="50" t="s">
        <v>4136</v>
      </c>
      <c r="D412" s="618">
        <v>2</v>
      </c>
      <c r="E412" s="28" t="s">
        <v>432</v>
      </c>
      <c r="F412" s="26"/>
      <c r="G412" s="53"/>
    </row>
    <row r="413" spans="1:9" ht="40.15" customHeight="1">
      <c r="A413" s="135" t="s">
        <v>1931</v>
      </c>
      <c r="B413" s="1156" t="s">
        <v>64</v>
      </c>
      <c r="C413" s="1087"/>
      <c r="D413" s="1087"/>
      <c r="E413" s="1087"/>
      <c r="F413" s="1087"/>
      <c r="G413" s="1157"/>
      <c r="H413" s="29">
        <f>SUM(D414:D425)</f>
        <v>24</v>
      </c>
      <c r="I413" s="29">
        <f>COUNT(D414:D425)*2</f>
        <v>24</v>
      </c>
    </row>
    <row r="414" spans="1:9" ht="60">
      <c r="A414" s="18" t="s">
        <v>1932</v>
      </c>
      <c r="B414" s="30" t="s">
        <v>943</v>
      </c>
      <c r="C414" s="50" t="s">
        <v>4138</v>
      </c>
      <c r="D414" s="622">
        <v>2</v>
      </c>
      <c r="E414" s="22" t="s">
        <v>653</v>
      </c>
      <c r="F414" s="50" t="s">
        <v>4139</v>
      </c>
      <c r="G414" s="53"/>
    </row>
    <row r="415" spans="1:9" ht="45">
      <c r="A415" s="18" t="s">
        <v>944</v>
      </c>
      <c r="B415" s="30" t="s">
        <v>945</v>
      </c>
      <c r="C415" s="50" t="s">
        <v>4140</v>
      </c>
      <c r="D415" s="622">
        <v>2</v>
      </c>
      <c r="E415" s="22" t="s">
        <v>653</v>
      </c>
      <c r="F415" s="50"/>
      <c r="G415" s="53"/>
    </row>
    <row r="416" spans="1:9" ht="15">
      <c r="A416" s="18"/>
      <c r="B416" s="30"/>
      <c r="C416" s="50" t="s">
        <v>4141</v>
      </c>
      <c r="D416" s="622">
        <v>2</v>
      </c>
      <c r="E416" s="22" t="s">
        <v>653</v>
      </c>
      <c r="F416" s="50"/>
      <c r="G416" s="53"/>
    </row>
    <row r="417" spans="1:9" ht="30">
      <c r="A417" s="18"/>
      <c r="B417" s="30"/>
      <c r="C417" s="50" t="s">
        <v>4142</v>
      </c>
      <c r="D417" s="622">
        <v>2</v>
      </c>
      <c r="E417" s="22" t="s">
        <v>653</v>
      </c>
      <c r="F417" s="50"/>
      <c r="G417" s="53"/>
    </row>
    <row r="418" spans="1:9" ht="30">
      <c r="A418" s="18"/>
      <c r="B418" s="30"/>
      <c r="C418" s="50" t="s">
        <v>4143</v>
      </c>
      <c r="D418" s="622">
        <v>2</v>
      </c>
      <c r="E418" s="22" t="s">
        <v>653</v>
      </c>
      <c r="F418" s="50"/>
      <c r="G418" s="53"/>
    </row>
    <row r="419" spans="1:9" ht="45">
      <c r="A419" s="18"/>
      <c r="B419" s="30"/>
      <c r="C419" s="50" t="s">
        <v>4144</v>
      </c>
      <c r="D419" s="622">
        <v>2</v>
      </c>
      <c r="E419" s="22" t="s">
        <v>653</v>
      </c>
      <c r="F419" s="223" t="s">
        <v>4145</v>
      </c>
      <c r="G419" s="53"/>
    </row>
    <row r="420" spans="1:9" ht="45">
      <c r="A420" s="18"/>
      <c r="B420" s="30"/>
      <c r="C420" s="50" t="s">
        <v>4146</v>
      </c>
      <c r="D420" s="622">
        <v>2</v>
      </c>
      <c r="E420" s="22" t="s">
        <v>653</v>
      </c>
      <c r="F420" s="50"/>
      <c r="G420" s="53"/>
    </row>
    <row r="421" spans="1:9" ht="78.75">
      <c r="A421" s="18" t="s">
        <v>1933</v>
      </c>
      <c r="B421" s="114" t="s">
        <v>947</v>
      </c>
      <c r="C421" s="50" t="s">
        <v>4147</v>
      </c>
      <c r="D421" s="622">
        <v>2</v>
      </c>
      <c r="E421" s="22" t="s">
        <v>653</v>
      </c>
      <c r="F421" s="50" t="s">
        <v>4148</v>
      </c>
      <c r="G421" s="53"/>
    </row>
    <row r="422" spans="1:9" ht="25.5" customHeight="1">
      <c r="A422" s="18"/>
      <c r="B422" s="114"/>
      <c r="C422" s="50" t="s">
        <v>4149</v>
      </c>
      <c r="D422" s="622">
        <v>2</v>
      </c>
      <c r="E422" s="22" t="s">
        <v>653</v>
      </c>
      <c r="F422" s="50"/>
      <c r="G422" s="53"/>
    </row>
    <row r="423" spans="1:9" ht="23.25" customHeight="1">
      <c r="A423" s="18"/>
      <c r="B423" s="114"/>
      <c r="C423" s="50" t="s">
        <v>4150</v>
      </c>
      <c r="D423" s="622">
        <v>2</v>
      </c>
      <c r="E423" s="22" t="s">
        <v>653</v>
      </c>
      <c r="F423" s="50"/>
      <c r="G423" s="53"/>
    </row>
    <row r="424" spans="1:9" ht="15.75">
      <c r="A424" s="18"/>
      <c r="B424" s="114"/>
      <c r="C424" s="50" t="s">
        <v>4151</v>
      </c>
      <c r="D424" s="622">
        <v>2</v>
      </c>
      <c r="E424" s="22" t="s">
        <v>653</v>
      </c>
      <c r="F424" s="50"/>
      <c r="G424" s="53"/>
    </row>
    <row r="425" spans="1:9" ht="60">
      <c r="A425" s="18"/>
      <c r="B425" s="114"/>
      <c r="C425" s="226" t="s">
        <v>4152</v>
      </c>
      <c r="D425" s="622">
        <v>2</v>
      </c>
      <c r="E425" s="22" t="s">
        <v>653</v>
      </c>
      <c r="F425" s="50" t="s">
        <v>4153</v>
      </c>
      <c r="G425" s="53"/>
    </row>
    <row r="426" spans="1:9" ht="40.15" customHeight="1">
      <c r="A426" s="117" t="s">
        <v>2532</v>
      </c>
      <c r="B426" s="1175" t="s">
        <v>62</v>
      </c>
      <c r="C426" s="1090"/>
      <c r="D426" s="1090"/>
      <c r="E426" s="1090"/>
      <c r="F426" s="1090"/>
      <c r="G426" s="1176"/>
      <c r="H426" s="29">
        <f>SUM(D427:D432)</f>
        <v>4</v>
      </c>
      <c r="I426" s="29">
        <f>COUNT(D427:D432)*2</f>
        <v>4</v>
      </c>
    </row>
    <row r="427" spans="1:9" ht="31.5" hidden="1">
      <c r="A427" s="27" t="s">
        <v>1935</v>
      </c>
      <c r="B427" s="19" t="s">
        <v>949</v>
      </c>
      <c r="C427" s="26"/>
      <c r="D427" s="26"/>
      <c r="E427" s="28"/>
      <c r="F427" s="26"/>
      <c r="G427" s="26"/>
      <c r="H427" s="99"/>
      <c r="I427" s="99"/>
    </row>
    <row r="428" spans="1:9" ht="31.5" hidden="1">
      <c r="A428" s="27" t="s">
        <v>1936</v>
      </c>
      <c r="B428" s="19" t="s">
        <v>956</v>
      </c>
      <c r="C428" s="26"/>
      <c r="D428" s="26"/>
      <c r="E428" s="28"/>
      <c r="F428" s="26"/>
      <c r="G428" s="26"/>
      <c r="H428" s="99"/>
      <c r="I428" s="99"/>
    </row>
    <row r="429" spans="1:9" ht="31.5">
      <c r="A429" s="18" t="s">
        <v>2533</v>
      </c>
      <c r="B429" s="19" t="s">
        <v>962</v>
      </c>
      <c r="C429" s="23" t="s">
        <v>968</v>
      </c>
      <c r="D429" s="618">
        <v>2</v>
      </c>
      <c r="E429" s="37" t="s">
        <v>540</v>
      </c>
      <c r="F429" s="26"/>
      <c r="G429" s="53"/>
    </row>
    <row r="430" spans="1:9" ht="30">
      <c r="A430" s="18"/>
      <c r="B430" s="19"/>
      <c r="C430" s="23" t="s">
        <v>967</v>
      </c>
      <c r="D430" s="618">
        <v>2</v>
      </c>
      <c r="E430" s="28" t="s">
        <v>540</v>
      </c>
      <c r="F430" s="26"/>
      <c r="G430" s="53"/>
    </row>
    <row r="431" spans="1:9" ht="63" hidden="1">
      <c r="A431" s="27" t="s">
        <v>1937</v>
      </c>
      <c r="B431" s="51" t="s">
        <v>970</v>
      </c>
      <c r="C431" s="26"/>
      <c r="D431" s="26"/>
      <c r="E431" s="28"/>
      <c r="F431" s="26"/>
      <c r="G431" s="26"/>
      <c r="H431" s="99"/>
      <c r="I431" s="99"/>
    </row>
    <row r="432" spans="1:9" ht="31.5" hidden="1">
      <c r="A432" s="27" t="s">
        <v>1939</v>
      </c>
      <c r="B432" s="19" t="s">
        <v>981</v>
      </c>
      <c r="C432" s="26"/>
      <c r="D432" s="26"/>
      <c r="E432" s="28"/>
      <c r="F432" s="26"/>
      <c r="G432" s="26"/>
      <c r="H432" s="99"/>
      <c r="I432" s="99"/>
    </row>
    <row r="433" spans="1:9" ht="40.15" customHeight="1">
      <c r="A433" s="135" t="s">
        <v>1940</v>
      </c>
      <c r="B433" s="1156" t="s">
        <v>60</v>
      </c>
      <c r="C433" s="1087"/>
      <c r="D433" s="1087"/>
      <c r="E433" s="1087"/>
      <c r="F433" s="1087"/>
      <c r="G433" s="1157"/>
      <c r="H433" s="29">
        <f>SUM(D434:D436)</f>
        <v>4</v>
      </c>
      <c r="I433" s="29">
        <f>COUNT(D434:D436)*2</f>
        <v>4</v>
      </c>
    </row>
    <row r="434" spans="1:9" ht="45">
      <c r="A434" s="18" t="s">
        <v>1941</v>
      </c>
      <c r="B434" s="114" t="s">
        <v>990</v>
      </c>
      <c r="C434" s="23" t="s">
        <v>991</v>
      </c>
      <c r="D434" s="618">
        <v>2</v>
      </c>
      <c r="E434" s="28" t="s">
        <v>341</v>
      </c>
      <c r="F434" s="26"/>
      <c r="G434" s="53"/>
    </row>
    <row r="435" spans="1:9" ht="31.5" hidden="1">
      <c r="A435" s="27" t="s">
        <v>992</v>
      </c>
      <c r="B435" s="114" t="s">
        <v>993</v>
      </c>
      <c r="C435" s="26"/>
      <c r="D435" s="53"/>
      <c r="E435" s="28"/>
      <c r="F435" s="26"/>
      <c r="G435" s="26"/>
      <c r="H435" s="99"/>
      <c r="I435" s="99"/>
    </row>
    <row r="436" spans="1:9" ht="31.5">
      <c r="A436" s="18" t="s">
        <v>1942</v>
      </c>
      <c r="B436" s="114" t="s">
        <v>995</v>
      </c>
      <c r="C436" s="50" t="s">
        <v>4154</v>
      </c>
      <c r="D436" s="618">
        <v>2</v>
      </c>
      <c r="E436" s="28" t="s">
        <v>540</v>
      </c>
      <c r="F436" s="26"/>
      <c r="G436" s="53"/>
    </row>
    <row r="437" spans="1:9" ht="40.15" customHeight="1">
      <c r="A437" s="135" t="s">
        <v>1945</v>
      </c>
      <c r="B437" s="1156" t="s">
        <v>58</v>
      </c>
      <c r="C437" s="1087"/>
      <c r="D437" s="1087"/>
      <c r="E437" s="1087"/>
      <c r="F437" s="1087"/>
      <c r="G437" s="1157"/>
      <c r="H437" s="29">
        <f>SUM(D438:D451)</f>
        <v>14</v>
      </c>
      <c r="I437" s="29">
        <f>COUNT(D438:D451)*2</f>
        <v>14</v>
      </c>
    </row>
    <row r="438" spans="1:9" ht="47.25" hidden="1">
      <c r="A438" s="27" t="s">
        <v>997</v>
      </c>
      <c r="B438" s="114" t="s">
        <v>998</v>
      </c>
      <c r="C438" s="26"/>
      <c r="D438" s="26"/>
      <c r="E438" s="28"/>
      <c r="F438" s="26"/>
      <c r="G438" s="26"/>
      <c r="H438" s="99"/>
      <c r="I438" s="99"/>
    </row>
    <row r="439" spans="1:9" ht="31.5" hidden="1">
      <c r="A439" s="27" t="s">
        <v>999</v>
      </c>
      <c r="B439" s="114" t="s">
        <v>1000</v>
      </c>
      <c r="C439" s="26"/>
      <c r="D439" s="26"/>
      <c r="E439" s="28"/>
      <c r="F439" s="26"/>
      <c r="G439" s="26"/>
      <c r="H439" s="99"/>
      <c r="I439" s="99"/>
    </row>
    <row r="440" spans="1:9" ht="31.5" hidden="1">
      <c r="A440" s="27" t="s">
        <v>1001</v>
      </c>
      <c r="B440" s="114" t="s">
        <v>1002</v>
      </c>
      <c r="C440" s="26"/>
      <c r="D440" s="26"/>
      <c r="E440" s="28"/>
      <c r="F440" s="26"/>
      <c r="G440" s="26"/>
      <c r="H440" s="99"/>
      <c r="I440" s="99"/>
    </row>
    <row r="441" spans="1:9" ht="31.5" hidden="1">
      <c r="A441" s="27" t="s">
        <v>1003</v>
      </c>
      <c r="B441" s="114" t="s">
        <v>1004</v>
      </c>
      <c r="C441" s="26"/>
      <c r="D441" s="26"/>
      <c r="E441" s="28"/>
      <c r="F441" s="26"/>
      <c r="G441" s="26"/>
      <c r="H441" s="99"/>
      <c r="I441" s="99"/>
    </row>
    <row r="442" spans="1:9" ht="47.25" hidden="1">
      <c r="A442" s="27" t="s">
        <v>1946</v>
      </c>
      <c r="B442" s="114" t="s">
        <v>1006</v>
      </c>
      <c r="C442" s="26"/>
      <c r="D442" s="26"/>
      <c r="E442" s="28"/>
      <c r="F442" s="26"/>
      <c r="G442" s="26"/>
      <c r="H442" s="99"/>
      <c r="I442" s="99"/>
    </row>
    <row r="443" spans="1:9" ht="31.5" hidden="1">
      <c r="A443" s="27" t="s">
        <v>1007</v>
      </c>
      <c r="B443" s="114" t="s">
        <v>1008</v>
      </c>
      <c r="C443" s="26"/>
      <c r="D443" s="26"/>
      <c r="E443" s="28"/>
      <c r="F443" s="26"/>
      <c r="G443" s="26"/>
      <c r="H443" s="99"/>
      <c r="I443" s="99"/>
    </row>
    <row r="444" spans="1:9" ht="31.5" hidden="1">
      <c r="A444" s="27" t="s">
        <v>1009</v>
      </c>
      <c r="B444" s="114" t="s">
        <v>1010</v>
      </c>
      <c r="C444" s="26"/>
      <c r="D444" s="26"/>
      <c r="E444" s="28"/>
      <c r="F444" s="26"/>
      <c r="G444" s="26"/>
      <c r="H444" s="99"/>
      <c r="I444" s="99"/>
    </row>
    <row r="445" spans="1:9" ht="45">
      <c r="A445" s="18" t="s">
        <v>1011</v>
      </c>
      <c r="B445" s="19" t="s">
        <v>1012</v>
      </c>
      <c r="C445" s="50" t="s">
        <v>1013</v>
      </c>
      <c r="D445" s="618">
        <v>2</v>
      </c>
      <c r="E445" s="28" t="s">
        <v>653</v>
      </c>
      <c r="F445" s="26"/>
      <c r="G445" s="53"/>
    </row>
    <row r="446" spans="1:9" ht="31.5">
      <c r="A446" s="18" t="s">
        <v>1014</v>
      </c>
      <c r="B446" s="19" t="s">
        <v>1015</v>
      </c>
      <c r="C446" s="50" t="s">
        <v>1016</v>
      </c>
      <c r="D446" s="618">
        <v>2</v>
      </c>
      <c r="E446" s="28" t="s">
        <v>648</v>
      </c>
      <c r="F446" s="26"/>
      <c r="G446" s="53"/>
    </row>
    <row r="447" spans="1:9" ht="30">
      <c r="A447" s="18"/>
      <c r="B447" s="19"/>
      <c r="C447" s="50" t="s">
        <v>1017</v>
      </c>
      <c r="D447" s="618">
        <v>2</v>
      </c>
      <c r="E447" s="28" t="s">
        <v>271</v>
      </c>
      <c r="F447" s="26"/>
      <c r="G447" s="53"/>
    </row>
    <row r="448" spans="1:9" ht="45">
      <c r="A448" s="18"/>
      <c r="B448" s="19"/>
      <c r="C448" s="50" t="s">
        <v>1018</v>
      </c>
      <c r="D448" s="618">
        <v>2</v>
      </c>
      <c r="E448" s="28" t="s">
        <v>648</v>
      </c>
      <c r="F448" s="26"/>
      <c r="G448" s="53"/>
    </row>
    <row r="449" spans="1:9" ht="45">
      <c r="A449" s="18"/>
      <c r="B449" s="19"/>
      <c r="C449" s="50" t="s">
        <v>1019</v>
      </c>
      <c r="D449" s="618">
        <v>2</v>
      </c>
      <c r="E449" s="28" t="s">
        <v>540</v>
      </c>
      <c r="F449" s="26"/>
      <c r="G449" s="53"/>
    </row>
    <row r="450" spans="1:9" ht="30">
      <c r="A450" s="18"/>
      <c r="B450" s="19"/>
      <c r="C450" s="223" t="s">
        <v>2535</v>
      </c>
      <c r="D450" s="618">
        <v>2</v>
      </c>
      <c r="E450" s="28" t="s">
        <v>648</v>
      </c>
      <c r="F450" s="26"/>
      <c r="G450" s="53"/>
    </row>
    <row r="451" spans="1:9" ht="60">
      <c r="A451" s="18" t="s">
        <v>1021</v>
      </c>
      <c r="B451" s="19" t="s">
        <v>1022</v>
      </c>
      <c r="C451" s="50" t="s">
        <v>1023</v>
      </c>
      <c r="D451" s="618">
        <v>2</v>
      </c>
      <c r="E451" s="28" t="s">
        <v>648</v>
      </c>
      <c r="F451" s="26"/>
      <c r="G451" s="53"/>
    </row>
    <row r="452" spans="1:9" ht="40.15" customHeight="1">
      <c r="A452" s="117" t="s">
        <v>57</v>
      </c>
      <c r="B452" s="1156" t="s">
        <v>56</v>
      </c>
      <c r="C452" s="1087"/>
      <c r="D452" s="1087"/>
      <c r="E452" s="1087"/>
      <c r="F452" s="1087"/>
      <c r="G452" s="1157"/>
      <c r="H452" s="29">
        <f>SUM(D453)</f>
        <v>2</v>
      </c>
      <c r="I452" s="29">
        <f>COUNT(D453)*2</f>
        <v>2</v>
      </c>
    </row>
    <row r="453" spans="1:9" ht="47.25">
      <c r="A453" s="18" t="s">
        <v>1024</v>
      </c>
      <c r="B453" s="114" t="s">
        <v>1025</v>
      </c>
      <c r="C453" s="50" t="s">
        <v>2538</v>
      </c>
      <c r="D453" s="618">
        <v>2</v>
      </c>
      <c r="E453" s="28" t="s">
        <v>540</v>
      </c>
      <c r="F453" s="26"/>
      <c r="G453" s="53"/>
    </row>
    <row r="454" spans="1:9" ht="47.25" hidden="1">
      <c r="A454" s="27" t="s">
        <v>1026</v>
      </c>
      <c r="B454" s="114" t="s">
        <v>1027</v>
      </c>
      <c r="C454" s="26"/>
      <c r="D454" s="26"/>
      <c r="E454" s="28"/>
      <c r="F454" s="26"/>
      <c r="G454" s="26"/>
      <c r="H454" s="99"/>
      <c r="I454" s="99"/>
    </row>
    <row r="455" spans="1:9" ht="47.25" hidden="1">
      <c r="A455" s="27" t="s">
        <v>1028</v>
      </c>
      <c r="B455" s="114" t="s">
        <v>1029</v>
      </c>
      <c r="C455" s="26"/>
      <c r="D455" s="26"/>
      <c r="E455" s="28"/>
      <c r="F455" s="26"/>
      <c r="G455" s="26"/>
      <c r="H455" s="99"/>
      <c r="I455" s="99"/>
    </row>
    <row r="456" spans="1:9" ht="40.15" hidden="1" customHeight="1">
      <c r="A456" s="162" t="s">
        <v>1953</v>
      </c>
      <c r="B456" s="1156" t="s">
        <v>54</v>
      </c>
      <c r="C456" s="1087"/>
      <c r="D456" s="1087"/>
      <c r="E456" s="1087"/>
      <c r="F456" s="1087"/>
      <c r="G456" s="1157"/>
      <c r="H456" s="99">
        <f>SUM(D457:D460)</f>
        <v>0</v>
      </c>
      <c r="I456" s="99">
        <f>COUNT(D457:D460)*2</f>
        <v>0</v>
      </c>
    </row>
    <row r="457" spans="1:9" ht="31.5" hidden="1">
      <c r="A457" s="27" t="s">
        <v>1955</v>
      </c>
      <c r="B457" s="114" t="s">
        <v>1031</v>
      </c>
      <c r="C457" s="26"/>
      <c r="D457" s="26"/>
      <c r="E457" s="28"/>
      <c r="F457" s="26"/>
      <c r="G457" s="26"/>
      <c r="H457" s="99"/>
      <c r="I457" s="99"/>
    </row>
    <row r="458" spans="1:9" ht="31.5" hidden="1">
      <c r="A458" s="27" t="s">
        <v>1036</v>
      </c>
      <c r="B458" s="114" t="s">
        <v>1037</v>
      </c>
      <c r="C458" s="26"/>
      <c r="D458" s="26"/>
      <c r="E458" s="28"/>
      <c r="F458" s="26"/>
      <c r="G458" s="26"/>
      <c r="H458" s="99"/>
      <c r="I458" s="99"/>
    </row>
    <row r="459" spans="1:9" ht="31.5" hidden="1">
      <c r="A459" s="27" t="s">
        <v>1038</v>
      </c>
      <c r="B459" s="114" t="s">
        <v>1039</v>
      </c>
      <c r="C459" s="26"/>
      <c r="D459" s="26"/>
      <c r="E459" s="28"/>
      <c r="F459" s="26"/>
      <c r="G459" s="26"/>
      <c r="H459" s="99"/>
      <c r="I459" s="99"/>
    </row>
    <row r="460" spans="1:9" ht="47.25" hidden="1">
      <c r="A460" s="27" t="s">
        <v>1040</v>
      </c>
      <c r="B460" s="114" t="s">
        <v>1041</v>
      </c>
      <c r="C460" s="26"/>
      <c r="D460" s="26"/>
      <c r="E460" s="28"/>
      <c r="F460" s="26"/>
      <c r="G460" s="26"/>
      <c r="H460" s="99"/>
      <c r="I460" s="99"/>
    </row>
    <row r="461" spans="1:9" ht="27.75" customHeight="1">
      <c r="A461" s="18"/>
      <c r="B461" s="1003" t="s">
        <v>4720</v>
      </c>
      <c r="C461" s="929"/>
      <c r="D461" s="1110"/>
      <c r="E461" s="929"/>
      <c r="F461" s="929"/>
      <c r="G461" s="929"/>
    </row>
    <row r="462" spans="1:9" ht="40.15" customHeight="1">
      <c r="A462" s="135" t="s">
        <v>1960</v>
      </c>
      <c r="B462" s="1175" t="s">
        <v>52</v>
      </c>
      <c r="C462" s="1090"/>
      <c r="D462" s="1090"/>
      <c r="E462" s="1090"/>
      <c r="F462" s="1090"/>
      <c r="G462" s="1176"/>
      <c r="H462" s="29">
        <f>SUM(D463:D468)</f>
        <v>10</v>
      </c>
      <c r="I462" s="29">
        <f>COUNT(D463:D468)*2</f>
        <v>10</v>
      </c>
    </row>
    <row r="463" spans="1:9" ht="47.25">
      <c r="A463" s="18" t="s">
        <v>2541</v>
      </c>
      <c r="B463" s="19" t="s">
        <v>1043</v>
      </c>
      <c r="C463" s="50" t="s">
        <v>4155</v>
      </c>
      <c r="D463" s="618">
        <v>2</v>
      </c>
      <c r="E463" s="28" t="s">
        <v>420</v>
      </c>
      <c r="F463" s="26"/>
      <c r="G463" s="53"/>
    </row>
    <row r="464" spans="1:9" ht="90">
      <c r="A464" s="18"/>
      <c r="B464" s="19"/>
      <c r="C464" s="229" t="s">
        <v>4156</v>
      </c>
      <c r="D464" s="618">
        <v>2</v>
      </c>
      <c r="E464" s="28" t="s">
        <v>653</v>
      </c>
      <c r="F464" s="26"/>
      <c r="G464" s="53"/>
    </row>
    <row r="465" spans="1:9" ht="30">
      <c r="A465" s="18"/>
      <c r="B465" s="19"/>
      <c r="C465" s="23" t="s">
        <v>1045</v>
      </c>
      <c r="D465" s="618">
        <v>2</v>
      </c>
      <c r="E465" s="28" t="s">
        <v>648</v>
      </c>
      <c r="F465" s="26"/>
      <c r="G465" s="53"/>
    </row>
    <row r="466" spans="1:9" ht="47.25">
      <c r="A466" s="18" t="s">
        <v>1961</v>
      </c>
      <c r="B466" s="19" t="s">
        <v>1047</v>
      </c>
      <c r="C466" s="50" t="s">
        <v>2544</v>
      </c>
      <c r="D466" s="618">
        <v>2</v>
      </c>
      <c r="E466" s="28" t="s">
        <v>540</v>
      </c>
      <c r="F466" s="26"/>
      <c r="G466" s="53"/>
    </row>
    <row r="467" spans="1:9" ht="60">
      <c r="A467" s="18"/>
      <c r="B467" s="19"/>
      <c r="C467" s="50" t="s">
        <v>2542</v>
      </c>
      <c r="D467" s="618">
        <v>2</v>
      </c>
      <c r="E467" s="28" t="s">
        <v>540</v>
      </c>
      <c r="F467" s="26"/>
      <c r="G467" s="53"/>
    </row>
    <row r="468" spans="1:9" ht="78.75" hidden="1">
      <c r="A468" s="27" t="s">
        <v>1054</v>
      </c>
      <c r="B468" s="19" t="s">
        <v>1059</v>
      </c>
      <c r="C468" s="26"/>
      <c r="D468" s="26"/>
      <c r="E468" s="28"/>
      <c r="F468" s="26"/>
      <c r="G468" s="26"/>
      <c r="H468" s="99"/>
      <c r="I468" s="99"/>
    </row>
    <row r="469" spans="1:9" ht="40.15" hidden="1" customHeight="1">
      <c r="A469" s="162" t="s">
        <v>51</v>
      </c>
      <c r="B469" s="1156" t="s">
        <v>50</v>
      </c>
      <c r="C469" s="1087"/>
      <c r="D469" s="1087"/>
      <c r="E469" s="1087"/>
      <c r="F469" s="1087"/>
      <c r="G469" s="1157"/>
      <c r="H469" s="99">
        <f>SUM(D470:D475)</f>
        <v>0</v>
      </c>
      <c r="I469" s="99">
        <f>COUNT(D470:D475)*2</f>
        <v>0</v>
      </c>
    </row>
    <row r="470" spans="1:9" ht="47.25" hidden="1">
      <c r="A470" s="27" t="s">
        <v>1060</v>
      </c>
      <c r="B470" s="114" t="s">
        <v>1061</v>
      </c>
      <c r="C470" s="114"/>
      <c r="D470" s="26"/>
      <c r="E470" s="28"/>
      <c r="F470" s="26"/>
      <c r="G470" s="26"/>
      <c r="H470" s="99"/>
      <c r="I470" s="99"/>
    </row>
    <row r="471" spans="1:9" ht="63" hidden="1">
      <c r="A471" s="27" t="s">
        <v>1062</v>
      </c>
      <c r="B471" s="114" t="s">
        <v>1063</v>
      </c>
      <c r="C471" s="26"/>
      <c r="D471" s="26"/>
      <c r="E471" s="28"/>
      <c r="F471" s="26"/>
      <c r="G471" s="26"/>
      <c r="H471" s="99"/>
      <c r="I471" s="99"/>
    </row>
    <row r="472" spans="1:9" ht="63" hidden="1">
      <c r="A472" s="27" t="s">
        <v>1064</v>
      </c>
      <c r="B472" s="114" t="s">
        <v>1065</v>
      </c>
      <c r="C472" s="26"/>
      <c r="D472" s="26"/>
      <c r="E472" s="28"/>
      <c r="F472" s="26"/>
      <c r="G472" s="26"/>
      <c r="H472" s="99"/>
      <c r="I472" s="99"/>
    </row>
    <row r="473" spans="1:9" ht="78.75" hidden="1">
      <c r="A473" s="27" t="s">
        <v>1066</v>
      </c>
      <c r="B473" s="114" t="s">
        <v>1067</v>
      </c>
      <c r="C473" s="26"/>
      <c r="D473" s="26"/>
      <c r="E473" s="28"/>
      <c r="F473" s="26"/>
      <c r="G473" s="26"/>
      <c r="H473" s="99"/>
      <c r="I473" s="99"/>
    </row>
    <row r="474" spans="1:9" ht="63" hidden="1">
      <c r="A474" s="27" t="s">
        <v>1068</v>
      </c>
      <c r="B474" s="114" t="s">
        <v>1069</v>
      </c>
      <c r="C474" s="26"/>
      <c r="D474" s="26"/>
      <c r="E474" s="28"/>
      <c r="F474" s="26"/>
      <c r="G474" s="26"/>
      <c r="H474" s="99"/>
      <c r="I474" s="99"/>
    </row>
    <row r="475" spans="1:9" ht="45" hidden="1">
      <c r="A475" s="27" t="s">
        <v>1070</v>
      </c>
      <c r="B475" s="30" t="s">
        <v>1071</v>
      </c>
      <c r="C475" s="26"/>
      <c r="D475" s="26"/>
      <c r="E475" s="28"/>
      <c r="F475" s="26"/>
      <c r="G475" s="26"/>
      <c r="H475" s="99"/>
      <c r="I475" s="99"/>
    </row>
    <row r="476" spans="1:9" ht="40.15" hidden="1" customHeight="1">
      <c r="A476" s="162" t="s">
        <v>49</v>
      </c>
      <c r="B476" s="1156" t="s">
        <v>48</v>
      </c>
      <c r="C476" s="1087"/>
      <c r="D476" s="1087"/>
      <c r="E476" s="1087"/>
      <c r="F476" s="1087"/>
      <c r="G476" s="1157"/>
      <c r="H476" s="99">
        <f>SUM(D477:D487)</f>
        <v>0</v>
      </c>
      <c r="I476" s="99">
        <f>COUNT(D477:D487)*2</f>
        <v>0</v>
      </c>
    </row>
    <row r="477" spans="1:9" ht="75" hidden="1">
      <c r="A477" s="27" t="s">
        <v>1072</v>
      </c>
      <c r="B477" s="23" t="s">
        <v>1970</v>
      </c>
      <c r="C477" s="28"/>
      <c r="D477" s="28"/>
      <c r="E477" s="28"/>
      <c r="F477" s="28"/>
      <c r="G477" s="479"/>
      <c r="H477" s="99"/>
      <c r="I477" s="99"/>
    </row>
    <row r="478" spans="1:9" ht="45" hidden="1">
      <c r="A478" s="27" t="s">
        <v>1073</v>
      </c>
      <c r="B478" s="23" t="s">
        <v>1981</v>
      </c>
      <c r="C478" s="28"/>
      <c r="D478" s="28"/>
      <c r="E478" s="28"/>
      <c r="F478" s="28"/>
      <c r="G478" s="479"/>
      <c r="H478" s="99"/>
      <c r="I478" s="99"/>
    </row>
    <row r="479" spans="1:9" ht="45" hidden="1">
      <c r="A479" s="27" t="s">
        <v>1075</v>
      </c>
      <c r="B479" s="172" t="s">
        <v>1991</v>
      </c>
      <c r="C479" s="28"/>
      <c r="D479" s="28"/>
      <c r="E479" s="28"/>
      <c r="F479" s="28"/>
      <c r="G479" s="479"/>
      <c r="H479" s="99"/>
      <c r="I479" s="99"/>
    </row>
    <row r="480" spans="1:9" ht="45" hidden="1">
      <c r="A480" s="27" t="s">
        <v>1076</v>
      </c>
      <c r="B480" s="23" t="s">
        <v>1074</v>
      </c>
      <c r="C480" s="28"/>
      <c r="D480" s="28"/>
      <c r="E480" s="28"/>
      <c r="F480" s="28"/>
      <c r="G480" s="479"/>
      <c r="H480" s="99"/>
      <c r="I480" s="99"/>
    </row>
    <row r="481" spans="1:9" ht="60" hidden="1">
      <c r="A481" s="27" t="s">
        <v>2001</v>
      </c>
      <c r="B481" s="23" t="s">
        <v>2002</v>
      </c>
      <c r="C481" s="28"/>
      <c r="D481" s="28"/>
      <c r="E481" s="28"/>
      <c r="F481" s="28"/>
      <c r="G481" s="479"/>
      <c r="H481" s="99"/>
      <c r="I481" s="99"/>
    </row>
    <row r="482" spans="1:9" ht="45" hidden="1">
      <c r="A482" s="27" t="s">
        <v>2007</v>
      </c>
      <c r="B482" s="23" t="s">
        <v>2008</v>
      </c>
      <c r="C482" s="28"/>
      <c r="D482" s="28"/>
      <c r="E482" s="28"/>
      <c r="F482" s="28"/>
      <c r="G482" s="479"/>
      <c r="H482" s="99"/>
      <c r="I482" s="99"/>
    </row>
    <row r="483" spans="1:9" ht="45" hidden="1">
      <c r="A483" s="27" t="s">
        <v>2019</v>
      </c>
      <c r="B483" s="23" t="s">
        <v>2020</v>
      </c>
      <c r="C483" s="28"/>
      <c r="D483" s="28"/>
      <c r="E483" s="28"/>
      <c r="F483" s="28"/>
      <c r="G483" s="479"/>
      <c r="H483" s="99"/>
      <c r="I483" s="99"/>
    </row>
    <row r="484" spans="1:9" ht="45" hidden="1">
      <c r="A484" s="27" t="s">
        <v>2024</v>
      </c>
      <c r="B484" s="23" t="s">
        <v>2025</v>
      </c>
      <c r="C484" s="28"/>
      <c r="D484" s="28"/>
      <c r="E484" s="28"/>
      <c r="F484" s="28"/>
      <c r="G484" s="479"/>
      <c r="H484" s="99"/>
      <c r="I484" s="99"/>
    </row>
    <row r="485" spans="1:9" ht="30" hidden="1">
      <c r="A485" s="27" t="s">
        <v>2032</v>
      </c>
      <c r="B485" s="23" t="s">
        <v>2033</v>
      </c>
      <c r="C485" s="28"/>
      <c r="D485" s="28"/>
      <c r="E485" s="28"/>
      <c r="F485" s="28"/>
      <c r="G485" s="479"/>
      <c r="H485" s="99"/>
      <c r="I485" s="99"/>
    </row>
    <row r="486" spans="1:9" ht="45" hidden="1">
      <c r="A486" s="27" t="s">
        <v>2036</v>
      </c>
      <c r="B486" s="23" t="s">
        <v>2037</v>
      </c>
      <c r="C486" s="28"/>
      <c r="D486" s="28"/>
      <c r="E486" s="28"/>
      <c r="F486" s="28"/>
      <c r="G486" s="479"/>
      <c r="H486" s="99"/>
      <c r="I486" s="99"/>
    </row>
    <row r="487" spans="1:9" ht="60" hidden="1">
      <c r="A487" s="27" t="s">
        <v>2044</v>
      </c>
      <c r="B487" s="23" t="s">
        <v>2045</v>
      </c>
      <c r="C487" s="28"/>
      <c r="D487" s="28"/>
      <c r="E487" s="28"/>
      <c r="F487" s="28"/>
      <c r="G487" s="479"/>
      <c r="H487" s="99"/>
      <c r="I487" s="99"/>
    </row>
    <row r="488" spans="1:9" ht="40.15" hidden="1" customHeight="1">
      <c r="A488" s="162" t="s">
        <v>47</v>
      </c>
      <c r="B488" s="1156" t="s">
        <v>46</v>
      </c>
      <c r="C488" s="1087"/>
      <c r="D488" s="1087"/>
      <c r="E488" s="1087"/>
      <c r="F488" s="1087"/>
      <c r="G488" s="1157"/>
      <c r="H488" s="99">
        <f>SUM(D489:D494)</f>
        <v>0</v>
      </c>
      <c r="I488" s="99">
        <f>COUNT(D489:D494)*2</f>
        <v>0</v>
      </c>
    </row>
    <row r="489" spans="1:9" ht="60" hidden="1">
      <c r="A489" s="27" t="s">
        <v>1077</v>
      </c>
      <c r="B489" s="23" t="s">
        <v>2049</v>
      </c>
      <c r="C489" s="26"/>
      <c r="D489" s="26"/>
      <c r="E489" s="28"/>
      <c r="F489" s="26"/>
      <c r="G489" s="479"/>
      <c r="H489" s="99"/>
      <c r="I489" s="99"/>
    </row>
    <row r="490" spans="1:9" ht="60" hidden="1">
      <c r="A490" s="27" t="s">
        <v>1078</v>
      </c>
      <c r="B490" s="23" t="s">
        <v>2058</v>
      </c>
      <c r="C490" s="26"/>
      <c r="D490" s="26"/>
      <c r="E490" s="28"/>
      <c r="F490" s="26"/>
      <c r="G490" s="479"/>
      <c r="H490" s="99"/>
      <c r="I490" s="99"/>
    </row>
    <row r="491" spans="1:9" ht="45" hidden="1">
      <c r="A491" s="27" t="s">
        <v>1079</v>
      </c>
      <c r="B491" s="23" t="s">
        <v>2061</v>
      </c>
      <c r="C491" s="26"/>
      <c r="D491" s="26"/>
      <c r="E491" s="28"/>
      <c r="F491" s="26"/>
      <c r="G491" s="479"/>
      <c r="H491" s="99"/>
      <c r="I491" s="99"/>
    </row>
    <row r="492" spans="1:9" ht="60" hidden="1">
      <c r="A492" s="27" t="s">
        <v>1080</v>
      </c>
      <c r="B492" s="23" t="s">
        <v>2067</v>
      </c>
      <c r="C492" s="26"/>
      <c r="D492" s="26"/>
      <c r="E492" s="28"/>
      <c r="F492" s="26"/>
      <c r="G492" s="479"/>
      <c r="H492" s="99"/>
      <c r="I492" s="99"/>
    </row>
    <row r="493" spans="1:9" ht="60" hidden="1">
      <c r="A493" s="27" t="s">
        <v>1081</v>
      </c>
      <c r="B493" s="23" t="s">
        <v>6226</v>
      </c>
      <c r="C493" s="26"/>
      <c r="D493" s="26"/>
      <c r="E493" s="28"/>
      <c r="F493" s="26"/>
      <c r="G493" s="479"/>
      <c r="H493" s="99"/>
      <c r="I493" s="99"/>
    </row>
    <row r="494" spans="1:9" ht="47.25" hidden="1">
      <c r="A494" s="27" t="s">
        <v>6224</v>
      </c>
      <c r="B494" s="116" t="s">
        <v>1082</v>
      </c>
      <c r="C494" s="26"/>
      <c r="D494" s="26"/>
      <c r="E494" s="28"/>
      <c r="F494" s="26"/>
      <c r="G494" s="479"/>
      <c r="H494" s="99"/>
      <c r="I494" s="99"/>
    </row>
    <row r="495" spans="1:9" ht="40.15" hidden="1" customHeight="1">
      <c r="A495" s="162" t="s">
        <v>45</v>
      </c>
      <c r="B495" s="1175" t="s">
        <v>44</v>
      </c>
      <c r="C495" s="1090"/>
      <c r="D495" s="1090"/>
      <c r="E495" s="1090"/>
      <c r="F495" s="1090"/>
      <c r="G495" s="1176"/>
      <c r="H495" s="99">
        <f>SUM(D496:D505)</f>
        <v>0</v>
      </c>
      <c r="I495" s="99">
        <f>COUNT(D496:D505)*2</f>
        <v>0</v>
      </c>
    </row>
    <row r="496" spans="1:9" ht="31.5" hidden="1">
      <c r="A496" s="27" t="s">
        <v>1083</v>
      </c>
      <c r="B496" s="114" t="s">
        <v>1084</v>
      </c>
      <c r="C496" s="26"/>
      <c r="D496" s="26"/>
      <c r="E496" s="28"/>
      <c r="F496" s="26"/>
      <c r="G496" s="26"/>
      <c r="H496" s="99"/>
      <c r="I496" s="99"/>
    </row>
    <row r="497" spans="1:9" ht="60" hidden="1">
      <c r="A497" s="27" t="s">
        <v>1085</v>
      </c>
      <c r="B497" s="30" t="s">
        <v>1086</v>
      </c>
      <c r="C497" s="26"/>
      <c r="D497" s="26"/>
      <c r="E497" s="28"/>
      <c r="F497" s="26"/>
      <c r="G497" s="26"/>
      <c r="H497" s="99"/>
      <c r="I497" s="99"/>
    </row>
    <row r="498" spans="1:9" ht="47.25" hidden="1">
      <c r="A498" s="27" t="s">
        <v>1087</v>
      </c>
      <c r="B498" s="114" t="s">
        <v>1088</v>
      </c>
      <c r="C498" s="26"/>
      <c r="D498" s="26"/>
      <c r="E498" s="28"/>
      <c r="F498" s="26"/>
      <c r="G498" s="26"/>
      <c r="H498" s="99"/>
      <c r="I498" s="99"/>
    </row>
    <row r="499" spans="1:9" ht="47.25" hidden="1">
      <c r="A499" s="27" t="s">
        <v>1089</v>
      </c>
      <c r="B499" s="114" t="s">
        <v>6227</v>
      </c>
      <c r="C499" s="26"/>
      <c r="D499" s="26"/>
      <c r="E499" s="28"/>
      <c r="F499" s="26"/>
      <c r="G499" s="26"/>
      <c r="H499" s="99"/>
      <c r="I499" s="99"/>
    </row>
    <row r="500" spans="1:9" ht="31.5" hidden="1">
      <c r="A500" s="27" t="s">
        <v>1090</v>
      </c>
      <c r="B500" s="114" t="s">
        <v>6228</v>
      </c>
      <c r="C500" s="26"/>
      <c r="D500" s="26"/>
      <c r="E500" s="28"/>
      <c r="F500" s="26"/>
      <c r="G500" s="26"/>
      <c r="H500" s="99"/>
      <c r="I500" s="99"/>
    </row>
    <row r="501" spans="1:9" ht="47.25" hidden="1">
      <c r="A501" s="27" t="s">
        <v>1092</v>
      </c>
      <c r="B501" s="19" t="s">
        <v>6229</v>
      </c>
      <c r="C501" s="26"/>
      <c r="D501" s="26"/>
      <c r="E501" s="28"/>
      <c r="F501" s="26"/>
      <c r="G501" s="26"/>
      <c r="H501" s="99"/>
      <c r="I501" s="99"/>
    </row>
    <row r="502" spans="1:9" ht="63" hidden="1">
      <c r="A502" s="27" t="s">
        <v>1094</v>
      </c>
      <c r="B502" s="114" t="s">
        <v>1091</v>
      </c>
      <c r="C502" s="26"/>
      <c r="D502" s="26"/>
      <c r="E502" s="28"/>
      <c r="F502" s="26"/>
      <c r="G502" s="26"/>
      <c r="H502" s="99"/>
      <c r="I502" s="99"/>
    </row>
    <row r="503" spans="1:9" ht="63" hidden="1">
      <c r="A503" s="27" t="s">
        <v>3447</v>
      </c>
      <c r="B503" s="114" t="s">
        <v>1093</v>
      </c>
      <c r="C503" s="26"/>
      <c r="D503" s="26"/>
      <c r="E503" s="28"/>
      <c r="F503" s="26"/>
      <c r="G503" s="26"/>
      <c r="H503" s="99"/>
      <c r="I503" s="99"/>
    </row>
    <row r="504" spans="1:9" ht="47.25" hidden="1">
      <c r="A504" s="27" t="s">
        <v>3448</v>
      </c>
      <c r="B504" s="114" t="s">
        <v>1095</v>
      </c>
      <c r="C504" s="26"/>
      <c r="D504" s="26"/>
      <c r="E504" s="28"/>
      <c r="F504" s="26"/>
      <c r="G504" s="26"/>
      <c r="H504" s="99"/>
      <c r="I504" s="99"/>
    </row>
    <row r="505" spans="1:9" ht="47.25" hidden="1">
      <c r="A505" s="27" t="s">
        <v>3449</v>
      </c>
      <c r="B505" s="19" t="s">
        <v>6232</v>
      </c>
      <c r="C505" s="26"/>
      <c r="D505" s="26"/>
      <c r="E505" s="28"/>
      <c r="F505" s="26"/>
      <c r="G505" s="26"/>
      <c r="H505" s="99"/>
      <c r="I505" s="99"/>
    </row>
    <row r="506" spans="1:9" ht="40.15" hidden="1" customHeight="1">
      <c r="A506" s="162" t="s">
        <v>43</v>
      </c>
      <c r="B506" s="1156" t="s">
        <v>42</v>
      </c>
      <c r="C506" s="1087"/>
      <c r="D506" s="1087"/>
      <c r="E506" s="1087"/>
      <c r="F506" s="1087"/>
      <c r="G506" s="1157"/>
      <c r="H506" s="99">
        <f>SUM(D507:D512)</f>
        <v>0</v>
      </c>
      <c r="I506" s="99">
        <f>COUNT(D507:D512)*2</f>
        <v>0</v>
      </c>
    </row>
    <row r="507" spans="1:9" ht="47.25" hidden="1">
      <c r="A507" s="27" t="s">
        <v>1096</v>
      </c>
      <c r="B507" s="114" t="s">
        <v>1097</v>
      </c>
      <c r="C507" s="26"/>
      <c r="D507" s="26"/>
      <c r="E507" s="28"/>
      <c r="F507" s="26"/>
      <c r="G507" s="26"/>
      <c r="H507" s="99"/>
      <c r="I507" s="99"/>
    </row>
    <row r="508" spans="1:9" ht="47.25" hidden="1">
      <c r="A508" s="27" t="s">
        <v>1098</v>
      </c>
      <c r="B508" s="114" t="s">
        <v>1099</v>
      </c>
      <c r="C508" s="26"/>
      <c r="D508" s="26"/>
      <c r="E508" s="28"/>
      <c r="F508" s="26"/>
      <c r="G508" s="26"/>
      <c r="H508" s="99"/>
      <c r="I508" s="99"/>
    </row>
    <row r="509" spans="1:9" ht="47.25" hidden="1">
      <c r="A509" s="27" t="s">
        <v>1100</v>
      </c>
      <c r="B509" s="114" t="s">
        <v>1101</v>
      </c>
      <c r="C509" s="26"/>
      <c r="D509" s="26"/>
      <c r="E509" s="28"/>
      <c r="F509" s="26"/>
      <c r="G509" s="26"/>
      <c r="H509" s="99"/>
      <c r="I509" s="99"/>
    </row>
    <row r="510" spans="1:9" ht="47.25" hidden="1">
      <c r="A510" s="27" t="s">
        <v>1102</v>
      </c>
      <c r="B510" s="114" t="s">
        <v>1103</v>
      </c>
      <c r="C510" s="26"/>
      <c r="D510" s="26"/>
      <c r="E510" s="28"/>
      <c r="F510" s="26"/>
      <c r="G510" s="26"/>
      <c r="H510" s="99"/>
      <c r="I510" s="99"/>
    </row>
    <row r="511" spans="1:9" ht="31.5" hidden="1">
      <c r="A511" s="27" t="s">
        <v>1104</v>
      </c>
      <c r="B511" s="114" t="s">
        <v>1105</v>
      </c>
      <c r="C511" s="26"/>
      <c r="D511" s="26"/>
      <c r="E511" s="28"/>
      <c r="F511" s="26"/>
      <c r="G511" s="26"/>
      <c r="H511" s="99"/>
      <c r="I511" s="99"/>
    </row>
    <row r="512" spans="1:9" ht="31.5" hidden="1">
      <c r="A512" s="27" t="s">
        <v>1106</v>
      </c>
      <c r="B512" s="114" t="s">
        <v>1107</v>
      </c>
      <c r="C512" s="26"/>
      <c r="D512" s="26"/>
      <c r="E512" s="28"/>
      <c r="F512" s="26"/>
      <c r="G512" s="26"/>
      <c r="H512" s="99"/>
      <c r="I512" s="99"/>
    </row>
    <row r="513" spans="1:9" ht="40.15" hidden="1" customHeight="1">
      <c r="A513" s="162" t="s">
        <v>41</v>
      </c>
      <c r="B513" s="1156" t="s">
        <v>40</v>
      </c>
      <c r="C513" s="1087"/>
      <c r="D513" s="1087"/>
      <c r="E513" s="1087"/>
      <c r="F513" s="1087"/>
      <c r="G513" s="1157"/>
      <c r="H513" s="99">
        <f>SUM(D514:D517)</f>
        <v>0</v>
      </c>
      <c r="I513" s="99">
        <f>COUNT(D514:D517)*2</f>
        <v>0</v>
      </c>
    </row>
    <row r="514" spans="1:9" ht="31.5" hidden="1">
      <c r="A514" s="27" t="s">
        <v>1108</v>
      </c>
      <c r="B514" s="114" t="s">
        <v>1109</v>
      </c>
      <c r="C514" s="26"/>
      <c r="D514" s="26"/>
      <c r="E514" s="28"/>
      <c r="F514" s="26"/>
      <c r="G514" s="26"/>
      <c r="H514" s="99"/>
      <c r="I514" s="99"/>
    </row>
    <row r="515" spans="1:9" ht="31.5" hidden="1">
      <c r="A515" s="27" t="s">
        <v>1110</v>
      </c>
      <c r="B515" s="114" t="s">
        <v>1111</v>
      </c>
      <c r="C515" s="26"/>
      <c r="D515" s="26"/>
      <c r="E515" s="28"/>
      <c r="F515" s="26"/>
      <c r="G515" s="26"/>
      <c r="H515" s="99"/>
      <c r="I515" s="99"/>
    </row>
    <row r="516" spans="1:9" ht="31.5" hidden="1">
      <c r="A516" s="27" t="s">
        <v>1112</v>
      </c>
      <c r="B516" s="114" t="s">
        <v>1113</v>
      </c>
      <c r="C516" s="26"/>
      <c r="D516" s="26"/>
      <c r="E516" s="28"/>
      <c r="F516" s="26"/>
      <c r="G516" s="26"/>
      <c r="H516" s="99"/>
      <c r="I516" s="99"/>
    </row>
    <row r="517" spans="1:9" ht="31.5" hidden="1">
      <c r="A517" s="27" t="s">
        <v>1114</v>
      </c>
      <c r="B517" s="114" t="s">
        <v>1115</v>
      </c>
      <c r="C517" s="26"/>
      <c r="D517" s="26"/>
      <c r="E517" s="28"/>
      <c r="F517" s="26"/>
      <c r="G517" s="26"/>
      <c r="H517" s="99"/>
      <c r="I517" s="99"/>
    </row>
    <row r="518" spans="1:9" ht="35.25" hidden="1" customHeight="1">
      <c r="A518" s="27"/>
      <c r="B518" s="928" t="s">
        <v>6538</v>
      </c>
      <c r="C518" s="929"/>
      <c r="D518" s="929"/>
      <c r="E518" s="929"/>
      <c r="F518" s="929"/>
      <c r="G518" s="929"/>
      <c r="H518" s="99"/>
      <c r="I518" s="99"/>
    </row>
    <row r="519" spans="1:9" ht="40.15" hidden="1" customHeight="1">
      <c r="A519" s="162" t="s">
        <v>39</v>
      </c>
      <c r="B519" s="1156" t="s">
        <v>38</v>
      </c>
      <c r="C519" s="1087"/>
      <c r="D519" s="1087"/>
      <c r="E519" s="1087"/>
      <c r="F519" s="1087"/>
      <c r="G519" s="1157"/>
      <c r="H519" s="99">
        <f>SUM(D520:D529)</f>
        <v>0</v>
      </c>
      <c r="I519" s="99">
        <f>COUNT(D520:D529)*2</f>
        <v>0</v>
      </c>
    </row>
    <row r="520" spans="1:9" ht="47.25" hidden="1">
      <c r="A520" s="27" t="s">
        <v>1116</v>
      </c>
      <c r="B520" s="114" t="s">
        <v>1117</v>
      </c>
      <c r="C520" s="26"/>
      <c r="D520" s="26"/>
      <c r="E520" s="28"/>
      <c r="F520" s="26"/>
      <c r="G520" s="26"/>
      <c r="H520" s="99"/>
      <c r="I520" s="99"/>
    </row>
    <row r="521" spans="1:9" ht="47.25" hidden="1">
      <c r="A521" s="27" t="s">
        <v>1118</v>
      </c>
      <c r="B521" s="114" t="s">
        <v>1119</v>
      </c>
      <c r="C521" s="26"/>
      <c r="D521" s="26"/>
      <c r="E521" s="28"/>
      <c r="F521" s="26"/>
      <c r="G521" s="26"/>
      <c r="H521" s="99"/>
      <c r="I521" s="99"/>
    </row>
    <row r="522" spans="1:9" ht="47.25" hidden="1">
      <c r="A522" s="27" t="s">
        <v>1120</v>
      </c>
      <c r="B522" s="114" t="s">
        <v>1121</v>
      </c>
      <c r="C522" s="26"/>
      <c r="D522" s="26"/>
      <c r="E522" s="28"/>
      <c r="F522" s="26"/>
      <c r="G522" s="26"/>
      <c r="H522" s="99"/>
      <c r="I522" s="99"/>
    </row>
    <row r="523" spans="1:9" ht="47.25" hidden="1">
      <c r="A523" s="27" t="s">
        <v>1122</v>
      </c>
      <c r="B523" s="114" t="s">
        <v>1123</v>
      </c>
      <c r="C523" s="26"/>
      <c r="D523" s="26"/>
      <c r="E523" s="28"/>
      <c r="F523" s="26"/>
      <c r="G523" s="26"/>
      <c r="H523" s="99"/>
      <c r="I523" s="99"/>
    </row>
    <row r="524" spans="1:9" ht="47.25" hidden="1">
      <c r="A524" s="27" t="s">
        <v>1124</v>
      </c>
      <c r="B524" s="114" t="s">
        <v>1125</v>
      </c>
      <c r="C524" s="26"/>
      <c r="D524" s="26"/>
      <c r="E524" s="28"/>
      <c r="F524" s="26"/>
      <c r="G524" s="26"/>
      <c r="H524" s="99"/>
      <c r="I524" s="99"/>
    </row>
    <row r="525" spans="1:9" ht="47.25" hidden="1">
      <c r="A525" s="27" t="s">
        <v>1126</v>
      </c>
      <c r="B525" s="114" t="s">
        <v>1127</v>
      </c>
      <c r="C525" s="26"/>
      <c r="D525" s="26"/>
      <c r="E525" s="28"/>
      <c r="F525" s="26"/>
      <c r="G525" s="26"/>
      <c r="H525" s="99"/>
      <c r="I525" s="99"/>
    </row>
    <row r="526" spans="1:9" ht="63" hidden="1">
      <c r="A526" s="27" t="s">
        <v>1128</v>
      </c>
      <c r="B526" s="114" t="s">
        <v>1129</v>
      </c>
      <c r="C526" s="26"/>
      <c r="D526" s="26"/>
      <c r="E526" s="28"/>
      <c r="F526" s="26"/>
      <c r="G526" s="26"/>
      <c r="H526" s="99"/>
      <c r="I526" s="99"/>
    </row>
    <row r="527" spans="1:9" ht="94.5" hidden="1">
      <c r="A527" s="27" t="s">
        <v>1130</v>
      </c>
      <c r="B527" s="114" t="s">
        <v>1131</v>
      </c>
      <c r="C527" s="26"/>
      <c r="D527" s="26"/>
      <c r="E527" s="28"/>
      <c r="F527" s="26"/>
      <c r="G527" s="26"/>
      <c r="H527" s="99"/>
      <c r="I527" s="99"/>
    </row>
    <row r="528" spans="1:9" ht="47.25" hidden="1">
      <c r="A528" s="27" t="s">
        <v>1132</v>
      </c>
      <c r="B528" s="114" t="s">
        <v>1133</v>
      </c>
      <c r="C528" s="26"/>
      <c r="D528" s="26"/>
      <c r="E528" s="28"/>
      <c r="F528" s="26"/>
      <c r="G528" s="26"/>
      <c r="H528" s="99"/>
      <c r="I528" s="99"/>
    </row>
    <row r="529" spans="1:9" ht="47.25" hidden="1">
      <c r="A529" s="27" t="s">
        <v>1134</v>
      </c>
      <c r="B529" s="114" t="s">
        <v>1135</v>
      </c>
      <c r="C529" s="26"/>
      <c r="D529" s="26"/>
      <c r="E529" s="28"/>
      <c r="F529" s="26"/>
      <c r="G529" s="26"/>
      <c r="H529" s="99"/>
      <c r="I529" s="99"/>
    </row>
    <row r="530" spans="1:9" ht="18.75">
      <c r="A530" s="178"/>
      <c r="B530" s="991" t="s">
        <v>1136</v>
      </c>
      <c r="C530" s="995"/>
      <c r="D530" s="995"/>
      <c r="E530" s="995"/>
      <c r="F530" s="995"/>
      <c r="G530" s="995"/>
      <c r="H530" s="29">
        <f>H531+H539+H551+H560+H575+H591</f>
        <v>138</v>
      </c>
      <c r="I530" s="29">
        <f>I531+I539+I551+I560+I575+I591</f>
        <v>138</v>
      </c>
    </row>
    <row r="531" spans="1:9" ht="40.15" customHeight="1">
      <c r="A531" s="135" t="s">
        <v>2086</v>
      </c>
      <c r="B531" s="1156" t="s">
        <v>36</v>
      </c>
      <c r="C531" s="1087"/>
      <c r="D531" s="1087"/>
      <c r="E531" s="1087"/>
      <c r="F531" s="1087"/>
      <c r="G531" s="1157"/>
      <c r="H531" s="29">
        <f>SUM(D532:D538)</f>
        <v>12</v>
      </c>
      <c r="I531" s="29">
        <f>COUNT(D532:D538)*2</f>
        <v>12</v>
      </c>
    </row>
    <row r="532" spans="1:9" ht="31.5" hidden="1">
      <c r="A532" s="79" t="s">
        <v>1137</v>
      </c>
      <c r="B532" s="114" t="s">
        <v>1138</v>
      </c>
      <c r="C532" s="66"/>
      <c r="D532" s="66"/>
      <c r="E532" s="22"/>
      <c r="F532" s="66"/>
      <c r="G532" s="66"/>
      <c r="H532" s="99"/>
      <c r="I532" s="99"/>
    </row>
    <row r="533" spans="1:9" ht="47.25">
      <c r="A533" s="182" t="s">
        <v>2089</v>
      </c>
      <c r="B533" s="114" t="s">
        <v>1140</v>
      </c>
      <c r="C533" s="25" t="s">
        <v>1141</v>
      </c>
      <c r="D533" s="627">
        <v>2</v>
      </c>
      <c r="E533" s="22" t="s">
        <v>540</v>
      </c>
      <c r="F533" s="25" t="s">
        <v>1142</v>
      </c>
      <c r="G533" s="302"/>
    </row>
    <row r="534" spans="1:9" ht="60">
      <c r="A534" s="182" t="s">
        <v>1143</v>
      </c>
      <c r="B534" s="114" t="s">
        <v>1144</v>
      </c>
      <c r="C534" s="25" t="s">
        <v>2568</v>
      </c>
      <c r="D534" s="627">
        <v>2</v>
      </c>
      <c r="E534" s="22" t="s">
        <v>540</v>
      </c>
      <c r="F534" s="25" t="s">
        <v>2569</v>
      </c>
      <c r="G534" s="302"/>
    </row>
    <row r="535" spans="1:9" ht="47.25">
      <c r="A535" s="182" t="s">
        <v>2094</v>
      </c>
      <c r="B535" s="114" t="s">
        <v>1146</v>
      </c>
      <c r="C535" s="23" t="s">
        <v>1147</v>
      </c>
      <c r="D535" s="627">
        <v>2</v>
      </c>
      <c r="E535" s="22" t="s">
        <v>540</v>
      </c>
      <c r="F535" s="25" t="s">
        <v>2570</v>
      </c>
      <c r="G535" s="302"/>
    </row>
    <row r="536" spans="1:9" ht="30">
      <c r="A536" s="182"/>
      <c r="B536" s="114"/>
      <c r="C536" s="23" t="s">
        <v>1149</v>
      </c>
      <c r="D536" s="627">
        <v>2</v>
      </c>
      <c r="E536" s="22" t="s">
        <v>540</v>
      </c>
      <c r="F536" s="22"/>
      <c r="G536" s="302"/>
    </row>
    <row r="537" spans="1:9" ht="47.25">
      <c r="A537" s="182" t="s">
        <v>2098</v>
      </c>
      <c r="B537" s="114" t="s">
        <v>1151</v>
      </c>
      <c r="C537" s="247" t="s">
        <v>1152</v>
      </c>
      <c r="D537" s="627">
        <v>2</v>
      </c>
      <c r="E537" s="22" t="s">
        <v>540</v>
      </c>
      <c r="F537" s="30" t="s">
        <v>1153</v>
      </c>
      <c r="G537" s="302"/>
    </row>
    <row r="538" spans="1:9" ht="31.5">
      <c r="A538" s="182" t="s">
        <v>1154</v>
      </c>
      <c r="B538" s="184" t="s">
        <v>1155</v>
      </c>
      <c r="C538" s="25" t="s">
        <v>1156</v>
      </c>
      <c r="D538" s="627">
        <v>2</v>
      </c>
      <c r="E538" s="22" t="s">
        <v>540</v>
      </c>
      <c r="F538" s="66"/>
      <c r="G538" s="302"/>
    </row>
    <row r="539" spans="1:9" ht="40.15" customHeight="1">
      <c r="A539" s="135" t="s">
        <v>2101</v>
      </c>
      <c r="B539" s="1156" t="s">
        <v>34</v>
      </c>
      <c r="C539" s="1087"/>
      <c r="D539" s="1087"/>
      <c r="E539" s="1087"/>
      <c r="F539" s="1087"/>
      <c r="G539" s="1157"/>
      <c r="H539" s="29">
        <f>SUM(D540:D550)</f>
        <v>22</v>
      </c>
      <c r="I539" s="29">
        <f>COUNT(D540:D550)*2</f>
        <v>22</v>
      </c>
    </row>
    <row r="540" spans="1:9" ht="45">
      <c r="A540" s="182" t="s">
        <v>2103</v>
      </c>
      <c r="B540" s="114" t="s">
        <v>1158</v>
      </c>
      <c r="C540" s="23" t="s">
        <v>1159</v>
      </c>
      <c r="D540" s="622">
        <v>2</v>
      </c>
      <c r="E540" s="22" t="s">
        <v>341</v>
      </c>
      <c r="F540" s="50" t="s">
        <v>3024</v>
      </c>
      <c r="G540" s="183"/>
    </row>
    <row r="541" spans="1:9" ht="30">
      <c r="A541" s="182"/>
      <c r="B541" s="114"/>
      <c r="C541" s="23" t="s">
        <v>1161</v>
      </c>
      <c r="D541" s="622">
        <v>2</v>
      </c>
      <c r="E541" s="22" t="s">
        <v>379</v>
      </c>
      <c r="F541" s="50" t="s">
        <v>1162</v>
      </c>
      <c r="G541" s="183"/>
    </row>
    <row r="542" spans="1:9" ht="45">
      <c r="A542" s="182"/>
      <c r="B542" s="114"/>
      <c r="C542" s="23" t="s">
        <v>1163</v>
      </c>
      <c r="D542" s="622">
        <v>2</v>
      </c>
      <c r="E542" s="22" t="s">
        <v>379</v>
      </c>
      <c r="F542" s="50" t="s">
        <v>1164</v>
      </c>
      <c r="G542" s="183"/>
    </row>
    <row r="543" spans="1:9" ht="60">
      <c r="A543" s="182"/>
      <c r="B543" s="114"/>
      <c r="C543" s="23" t="s">
        <v>2571</v>
      </c>
      <c r="D543" s="622">
        <v>2</v>
      </c>
      <c r="E543" s="22" t="s">
        <v>379</v>
      </c>
      <c r="F543" s="50" t="s">
        <v>3025</v>
      </c>
      <c r="G543" s="183"/>
    </row>
    <row r="544" spans="1:9" ht="45">
      <c r="A544" s="182"/>
      <c r="B544" s="114"/>
      <c r="C544" s="23" t="s">
        <v>1167</v>
      </c>
      <c r="D544" s="622">
        <v>2</v>
      </c>
      <c r="E544" s="22" t="s">
        <v>341</v>
      </c>
      <c r="F544" s="50" t="s">
        <v>1168</v>
      </c>
      <c r="G544" s="183"/>
    </row>
    <row r="545" spans="1:9" ht="30">
      <c r="A545" s="182"/>
      <c r="B545" s="114"/>
      <c r="C545" s="20" t="s">
        <v>3026</v>
      </c>
      <c r="D545" s="622">
        <v>2</v>
      </c>
      <c r="E545" s="22" t="s">
        <v>341</v>
      </c>
      <c r="F545" s="66"/>
      <c r="G545" s="183"/>
    </row>
    <row r="546" spans="1:9" ht="60">
      <c r="A546" s="182"/>
      <c r="B546" s="114"/>
      <c r="C546" s="20" t="s">
        <v>3027</v>
      </c>
      <c r="D546" s="622">
        <v>2</v>
      </c>
      <c r="E546" s="22" t="s">
        <v>341</v>
      </c>
      <c r="F546" s="66"/>
      <c r="G546" s="183"/>
    </row>
    <row r="547" spans="1:9" ht="31.5">
      <c r="A547" s="182" t="s">
        <v>2109</v>
      </c>
      <c r="B547" s="114" t="s">
        <v>1170</v>
      </c>
      <c r="C547" s="23" t="s">
        <v>1171</v>
      </c>
      <c r="D547" s="622">
        <v>2</v>
      </c>
      <c r="E547" s="22" t="s">
        <v>271</v>
      </c>
      <c r="F547" s="50" t="s">
        <v>1172</v>
      </c>
      <c r="G547" s="183"/>
    </row>
    <row r="548" spans="1:9" ht="30">
      <c r="A548" s="182"/>
      <c r="B548" s="114"/>
      <c r="C548" s="23" t="s">
        <v>1173</v>
      </c>
      <c r="D548" s="622">
        <v>2</v>
      </c>
      <c r="E548" s="22" t="s">
        <v>420</v>
      </c>
      <c r="F548" s="22"/>
      <c r="G548" s="183"/>
    </row>
    <row r="549" spans="1:9" ht="47.25">
      <c r="A549" s="182" t="s">
        <v>2113</v>
      </c>
      <c r="B549" s="114" t="s">
        <v>1175</v>
      </c>
      <c r="C549" s="23" t="s">
        <v>1176</v>
      </c>
      <c r="D549" s="622">
        <v>2</v>
      </c>
      <c r="E549" s="22" t="s">
        <v>341</v>
      </c>
      <c r="F549" s="22"/>
      <c r="G549" s="183"/>
    </row>
    <row r="550" spans="1:9" ht="60">
      <c r="A550" s="182"/>
      <c r="B550" s="114"/>
      <c r="C550" s="30" t="s">
        <v>2572</v>
      </c>
      <c r="D550" s="622">
        <v>2</v>
      </c>
      <c r="E550" s="28" t="s">
        <v>379</v>
      </c>
      <c r="F550" s="25" t="s">
        <v>2573</v>
      </c>
      <c r="G550" s="183"/>
    </row>
    <row r="551" spans="1:9" ht="40.15" customHeight="1">
      <c r="A551" s="135" t="s">
        <v>2119</v>
      </c>
      <c r="B551" s="1156" t="s">
        <v>32</v>
      </c>
      <c r="C551" s="1087"/>
      <c r="D551" s="1087"/>
      <c r="E551" s="1087"/>
      <c r="F551" s="1087"/>
      <c r="G551" s="1157"/>
      <c r="H551" s="29">
        <f>SUM(D552:D559)</f>
        <v>16</v>
      </c>
      <c r="I551" s="29">
        <f>COUNT(D552:D559)*2</f>
        <v>16</v>
      </c>
    </row>
    <row r="552" spans="1:9" ht="47.25">
      <c r="A552" s="182" t="s">
        <v>2121</v>
      </c>
      <c r="B552" s="191" t="s">
        <v>1180</v>
      </c>
      <c r="C552" s="50" t="s">
        <v>1181</v>
      </c>
      <c r="D552" s="622">
        <v>2</v>
      </c>
      <c r="E552" s="22" t="s">
        <v>379</v>
      </c>
      <c r="F552" s="66"/>
      <c r="G552" s="302"/>
    </row>
    <row r="553" spans="1:9" ht="15.75">
      <c r="A553" s="182"/>
      <c r="B553" s="191"/>
      <c r="C553" s="50" t="s">
        <v>3029</v>
      </c>
      <c r="D553" s="622">
        <v>2</v>
      </c>
      <c r="E553" s="22" t="s">
        <v>379</v>
      </c>
      <c r="F553" s="66"/>
      <c r="G553" s="302"/>
    </row>
    <row r="554" spans="1:9" ht="15.75">
      <c r="A554" s="182"/>
      <c r="B554" s="191"/>
      <c r="C554" s="25" t="s">
        <v>3030</v>
      </c>
      <c r="D554" s="622">
        <v>2</v>
      </c>
      <c r="E554" s="22" t="s">
        <v>379</v>
      </c>
      <c r="F554" s="66" t="s">
        <v>3031</v>
      </c>
      <c r="G554" s="302"/>
    </row>
    <row r="555" spans="1:9" ht="15.75">
      <c r="A555" s="182"/>
      <c r="B555" s="191"/>
      <c r="C555" s="25" t="s">
        <v>3032</v>
      </c>
      <c r="D555" s="622">
        <v>2</v>
      </c>
      <c r="E555" s="22" t="s">
        <v>379</v>
      </c>
      <c r="F555" s="66" t="s">
        <v>3031</v>
      </c>
      <c r="G555" s="302"/>
    </row>
    <row r="556" spans="1:9" ht="15.75">
      <c r="A556" s="182"/>
      <c r="B556" s="191"/>
      <c r="C556" s="25" t="s">
        <v>3033</v>
      </c>
      <c r="D556" s="622">
        <v>2</v>
      </c>
      <c r="E556" s="22" t="s">
        <v>379</v>
      </c>
      <c r="F556" s="66" t="s">
        <v>3031</v>
      </c>
      <c r="G556" s="302"/>
    </row>
    <row r="557" spans="1:9" ht="30">
      <c r="A557" s="182"/>
      <c r="B557" s="191"/>
      <c r="C557" s="25" t="s">
        <v>1183</v>
      </c>
      <c r="D557" s="622">
        <v>2</v>
      </c>
      <c r="E557" s="22" t="s">
        <v>379</v>
      </c>
      <c r="F557" s="22"/>
      <c r="G557" s="302"/>
    </row>
    <row r="558" spans="1:9" ht="45">
      <c r="A558" s="182" t="s">
        <v>2133</v>
      </c>
      <c r="B558" s="114" t="s">
        <v>1185</v>
      </c>
      <c r="C558" s="25" t="s">
        <v>1186</v>
      </c>
      <c r="D558" s="622">
        <v>2</v>
      </c>
      <c r="E558" s="22" t="s">
        <v>379</v>
      </c>
      <c r="F558" s="66"/>
      <c r="G558" s="302"/>
    </row>
    <row r="559" spans="1:9" ht="45">
      <c r="A559" s="182"/>
      <c r="B559" s="114"/>
      <c r="C559" s="25" t="s">
        <v>1187</v>
      </c>
      <c r="D559" s="622">
        <v>2</v>
      </c>
      <c r="E559" s="22" t="s">
        <v>420</v>
      </c>
      <c r="F559" s="66"/>
      <c r="G559" s="302"/>
    </row>
    <row r="560" spans="1:9" ht="40.15" customHeight="1">
      <c r="A560" s="135" t="s">
        <v>2136</v>
      </c>
      <c r="B560" s="1156" t="s">
        <v>30</v>
      </c>
      <c r="C560" s="1087"/>
      <c r="D560" s="1087"/>
      <c r="E560" s="1087"/>
      <c r="F560" s="1087"/>
      <c r="G560" s="1157"/>
      <c r="H560" s="29">
        <f>SUM(D561:D574)</f>
        <v>28</v>
      </c>
      <c r="I560" s="29">
        <f>COUNT(D561:D574)*2</f>
        <v>28</v>
      </c>
    </row>
    <row r="561" spans="1:9" ht="105">
      <c r="A561" s="182" t="s">
        <v>2138</v>
      </c>
      <c r="B561" s="42" t="s">
        <v>1189</v>
      </c>
      <c r="C561" s="20" t="s">
        <v>3035</v>
      </c>
      <c r="D561" s="627">
        <v>2</v>
      </c>
      <c r="E561" s="22" t="s">
        <v>271</v>
      </c>
      <c r="F561" s="50" t="s">
        <v>2574</v>
      </c>
      <c r="G561" s="302"/>
    </row>
    <row r="562" spans="1:9" ht="150">
      <c r="A562" s="182"/>
      <c r="B562" s="42"/>
      <c r="C562" s="25" t="s">
        <v>2575</v>
      </c>
      <c r="D562" s="627">
        <v>2</v>
      </c>
      <c r="E562" s="22" t="s">
        <v>271</v>
      </c>
      <c r="F562" s="50" t="s">
        <v>4158</v>
      </c>
      <c r="G562" s="302"/>
    </row>
    <row r="563" spans="1:9" ht="45">
      <c r="A563" s="182"/>
      <c r="B563" s="42"/>
      <c r="C563" s="30" t="s">
        <v>2577</v>
      </c>
      <c r="D563" s="627">
        <v>2</v>
      </c>
      <c r="E563" s="22" t="s">
        <v>271</v>
      </c>
      <c r="F563" s="26" t="s">
        <v>1195</v>
      </c>
      <c r="G563" s="302"/>
    </row>
    <row r="564" spans="1:9" ht="45">
      <c r="A564" s="182"/>
      <c r="B564" s="42"/>
      <c r="C564" s="30" t="s">
        <v>1196</v>
      </c>
      <c r="D564" s="627">
        <v>2</v>
      </c>
      <c r="E564" s="22" t="s">
        <v>271</v>
      </c>
      <c r="F564" s="25" t="s">
        <v>1197</v>
      </c>
      <c r="G564" s="302"/>
    </row>
    <row r="565" spans="1:9" ht="45">
      <c r="A565" s="182"/>
      <c r="B565" s="42"/>
      <c r="C565" s="25" t="s">
        <v>1198</v>
      </c>
      <c r="D565" s="627">
        <v>2</v>
      </c>
      <c r="E565" s="22" t="s">
        <v>271</v>
      </c>
      <c r="F565" s="50" t="s">
        <v>1199</v>
      </c>
      <c r="G565" s="302"/>
    </row>
    <row r="566" spans="1:9" ht="30">
      <c r="A566" s="182"/>
      <c r="B566" s="42"/>
      <c r="C566" s="303" t="s">
        <v>1200</v>
      </c>
      <c r="D566" s="627">
        <v>2</v>
      </c>
      <c r="E566" s="22" t="s">
        <v>271</v>
      </c>
      <c r="F566" s="50"/>
      <c r="G566" s="302"/>
    </row>
    <row r="567" spans="1:9" ht="60">
      <c r="A567" s="182" t="s">
        <v>2144</v>
      </c>
      <c r="B567" s="42" t="s">
        <v>1202</v>
      </c>
      <c r="C567" s="76" t="s">
        <v>2146</v>
      </c>
      <c r="D567" s="627">
        <v>2</v>
      </c>
      <c r="E567" s="304" t="s">
        <v>379</v>
      </c>
      <c r="F567" s="30" t="s">
        <v>2578</v>
      </c>
      <c r="G567" s="302"/>
    </row>
    <row r="568" spans="1:9" ht="45">
      <c r="A568" s="182"/>
      <c r="B568" s="42"/>
      <c r="C568" s="76" t="s">
        <v>1205</v>
      </c>
      <c r="D568" s="627">
        <v>2</v>
      </c>
      <c r="E568" s="304" t="s">
        <v>379</v>
      </c>
      <c r="F568" s="30" t="s">
        <v>1206</v>
      </c>
      <c r="G568" s="302"/>
    </row>
    <row r="569" spans="1:9" ht="30">
      <c r="A569" s="182"/>
      <c r="B569" s="42"/>
      <c r="C569" s="23" t="s">
        <v>3038</v>
      </c>
      <c r="D569" s="627">
        <v>2</v>
      </c>
      <c r="E569" s="304" t="s">
        <v>379</v>
      </c>
      <c r="F569" s="30" t="s">
        <v>3039</v>
      </c>
      <c r="G569" s="302"/>
    </row>
    <row r="570" spans="1:9" ht="60">
      <c r="A570" s="182"/>
      <c r="B570" s="42"/>
      <c r="C570" s="86" t="s">
        <v>1207</v>
      </c>
      <c r="D570" s="627">
        <v>2</v>
      </c>
      <c r="E570" s="304" t="s">
        <v>379</v>
      </c>
      <c r="F570" s="123" t="s">
        <v>3040</v>
      </c>
      <c r="G570" s="302"/>
    </row>
    <row r="571" spans="1:9" ht="30">
      <c r="A571" s="182"/>
      <c r="B571" s="42"/>
      <c r="C571" s="25" t="s">
        <v>3041</v>
      </c>
      <c r="D571" s="627">
        <v>2</v>
      </c>
      <c r="E571" s="304" t="s">
        <v>379</v>
      </c>
      <c r="F571" s="22"/>
      <c r="G571" s="302"/>
    </row>
    <row r="572" spans="1:9" ht="30">
      <c r="A572" s="182"/>
      <c r="B572" s="42"/>
      <c r="C572" s="25" t="s">
        <v>1209</v>
      </c>
      <c r="D572" s="627">
        <v>2</v>
      </c>
      <c r="E572" s="304" t="s">
        <v>379</v>
      </c>
      <c r="F572" s="22"/>
      <c r="G572" s="302"/>
    </row>
    <row r="573" spans="1:9" ht="45">
      <c r="A573" s="182"/>
      <c r="B573" s="42"/>
      <c r="C573" s="50" t="s">
        <v>3042</v>
      </c>
      <c r="D573" s="627">
        <v>2</v>
      </c>
      <c r="E573" s="304" t="s">
        <v>379</v>
      </c>
      <c r="F573" s="50"/>
      <c r="G573" s="302"/>
    </row>
    <row r="574" spans="1:9" ht="45">
      <c r="A574" s="182"/>
      <c r="B574" s="42"/>
      <c r="C574" s="50" t="s">
        <v>3043</v>
      </c>
      <c r="D574" s="627">
        <v>2</v>
      </c>
      <c r="E574" s="304" t="s">
        <v>379</v>
      </c>
      <c r="F574" s="50" t="s">
        <v>2151</v>
      </c>
      <c r="G574" s="302"/>
    </row>
    <row r="575" spans="1:9" ht="40.15" customHeight="1">
      <c r="A575" s="135" t="s">
        <v>2152</v>
      </c>
      <c r="B575" s="1156" t="s">
        <v>28</v>
      </c>
      <c r="C575" s="1087"/>
      <c r="D575" s="1087"/>
      <c r="E575" s="1087"/>
      <c r="F575" s="1087"/>
      <c r="G575" s="1157"/>
      <c r="H575" s="29">
        <f>SUM(D576:D590)</f>
        <v>30</v>
      </c>
      <c r="I575" s="29">
        <f>COUNT(D576:D590)*2</f>
        <v>30</v>
      </c>
    </row>
    <row r="576" spans="1:9" ht="45">
      <c r="A576" s="182" t="s">
        <v>2153</v>
      </c>
      <c r="B576" s="30" t="s">
        <v>1211</v>
      </c>
      <c r="C576" s="50" t="s">
        <v>1212</v>
      </c>
      <c r="D576" s="622">
        <v>2</v>
      </c>
      <c r="E576" s="22" t="s">
        <v>341</v>
      </c>
      <c r="F576" s="66"/>
      <c r="G576" s="183"/>
    </row>
    <row r="577" spans="1:9" ht="45">
      <c r="A577" s="182"/>
      <c r="B577" s="30"/>
      <c r="C577" s="50" t="s">
        <v>2154</v>
      </c>
      <c r="D577" s="622">
        <v>2</v>
      </c>
      <c r="E577" s="22" t="s">
        <v>341</v>
      </c>
      <c r="F577" s="66"/>
      <c r="G577" s="183"/>
    </row>
    <row r="578" spans="1:9" ht="30">
      <c r="A578" s="182"/>
      <c r="B578" s="30"/>
      <c r="C578" s="50" t="s">
        <v>3944</v>
      </c>
      <c r="D578" s="622">
        <v>2</v>
      </c>
      <c r="E578" s="22" t="s">
        <v>341</v>
      </c>
      <c r="F578" s="66"/>
      <c r="G578" s="183"/>
    </row>
    <row r="579" spans="1:9" ht="45">
      <c r="A579" s="182" t="s">
        <v>2155</v>
      </c>
      <c r="B579" s="42" t="s">
        <v>1214</v>
      </c>
      <c r="C579" s="23" t="s">
        <v>1215</v>
      </c>
      <c r="D579" s="622">
        <v>2</v>
      </c>
      <c r="E579" s="22" t="s">
        <v>379</v>
      </c>
      <c r="F579" s="25" t="s">
        <v>1216</v>
      </c>
      <c r="G579" s="183"/>
    </row>
    <row r="580" spans="1:9" ht="30">
      <c r="A580" s="182"/>
      <c r="B580" s="42"/>
      <c r="C580" s="23" t="s">
        <v>1217</v>
      </c>
      <c r="D580" s="622">
        <v>2</v>
      </c>
      <c r="E580" s="22" t="s">
        <v>379</v>
      </c>
      <c r="F580" s="25" t="s">
        <v>1218</v>
      </c>
      <c r="G580" s="183"/>
    </row>
    <row r="581" spans="1:9" ht="45">
      <c r="A581" s="182" t="s">
        <v>2159</v>
      </c>
      <c r="B581" s="42" t="s">
        <v>1220</v>
      </c>
      <c r="C581" s="23" t="s">
        <v>1221</v>
      </c>
      <c r="D581" s="622">
        <v>2</v>
      </c>
      <c r="E581" s="22" t="s">
        <v>540</v>
      </c>
      <c r="F581" s="22"/>
      <c r="G581" s="183"/>
    </row>
    <row r="582" spans="1:9" ht="30">
      <c r="A582" s="182"/>
      <c r="B582" s="42"/>
      <c r="C582" s="23" t="s">
        <v>2163</v>
      </c>
      <c r="D582" s="622">
        <v>2</v>
      </c>
      <c r="E582" s="22" t="s">
        <v>540</v>
      </c>
      <c r="F582" s="22"/>
      <c r="G582" s="183"/>
    </row>
    <row r="583" spans="1:9" ht="45">
      <c r="A583" s="182"/>
      <c r="B583" s="42"/>
      <c r="C583" s="30" t="s">
        <v>1223</v>
      </c>
      <c r="D583" s="622">
        <v>2</v>
      </c>
      <c r="E583" s="22" t="s">
        <v>540</v>
      </c>
      <c r="F583" s="22"/>
      <c r="G583" s="183"/>
    </row>
    <row r="584" spans="1:9" ht="30">
      <c r="A584" s="182"/>
      <c r="B584" s="42"/>
      <c r="C584" s="23" t="s">
        <v>1224</v>
      </c>
      <c r="D584" s="622">
        <v>2</v>
      </c>
      <c r="E584" s="22" t="s">
        <v>379</v>
      </c>
      <c r="F584" s="25" t="s">
        <v>1225</v>
      </c>
      <c r="G584" s="183"/>
    </row>
    <row r="585" spans="1:9" ht="60">
      <c r="A585" s="182"/>
      <c r="B585" s="42"/>
      <c r="C585" s="23" t="s">
        <v>1226</v>
      </c>
      <c r="D585" s="622">
        <v>2</v>
      </c>
      <c r="E585" s="22" t="s">
        <v>379</v>
      </c>
      <c r="F585" s="25" t="s">
        <v>1227</v>
      </c>
      <c r="G585" s="183"/>
    </row>
    <row r="586" spans="1:9" ht="30">
      <c r="A586" s="182"/>
      <c r="B586" s="42"/>
      <c r="C586" s="23" t="s">
        <v>3048</v>
      </c>
      <c r="D586" s="622">
        <v>2</v>
      </c>
      <c r="E586" s="22" t="s">
        <v>379</v>
      </c>
      <c r="F586" s="25"/>
      <c r="G586" s="183"/>
    </row>
    <row r="587" spans="1:9" ht="30">
      <c r="A587" s="182"/>
      <c r="B587" s="42"/>
      <c r="C587" s="23" t="s">
        <v>3049</v>
      </c>
      <c r="D587" s="622">
        <v>2</v>
      </c>
      <c r="E587" s="22" t="s">
        <v>540</v>
      </c>
      <c r="F587" s="25"/>
      <c r="G587" s="183"/>
    </row>
    <row r="588" spans="1:9" ht="30">
      <c r="A588" s="182"/>
      <c r="B588" s="42"/>
      <c r="C588" s="23" t="s">
        <v>4159</v>
      </c>
      <c r="D588" s="622">
        <v>2</v>
      </c>
      <c r="E588" s="22" t="s">
        <v>341</v>
      </c>
      <c r="F588" s="25"/>
      <c r="G588" s="183"/>
    </row>
    <row r="589" spans="1:9" ht="45">
      <c r="A589" s="182" t="s">
        <v>2166</v>
      </c>
      <c r="B589" s="30" t="s">
        <v>1229</v>
      </c>
      <c r="C589" s="50" t="s">
        <v>2580</v>
      </c>
      <c r="D589" s="622">
        <v>2</v>
      </c>
      <c r="E589" s="22" t="s">
        <v>379</v>
      </c>
      <c r="F589" s="66"/>
      <c r="G589" s="183"/>
    </row>
    <row r="590" spans="1:9" ht="30">
      <c r="A590" s="182" t="s">
        <v>1232</v>
      </c>
      <c r="B590" s="30" t="s">
        <v>1233</v>
      </c>
      <c r="C590" s="50" t="s">
        <v>4160</v>
      </c>
      <c r="D590" s="622">
        <v>2</v>
      </c>
      <c r="E590" s="22" t="s">
        <v>660</v>
      </c>
      <c r="F590" s="66"/>
      <c r="G590" s="183"/>
    </row>
    <row r="591" spans="1:9" ht="40.15" customHeight="1">
      <c r="A591" s="135" t="s">
        <v>2169</v>
      </c>
      <c r="B591" s="1156" t="s">
        <v>26</v>
      </c>
      <c r="C591" s="1087"/>
      <c r="D591" s="1087"/>
      <c r="E591" s="1087"/>
      <c r="F591" s="1087"/>
      <c r="G591" s="1157"/>
      <c r="H591" s="29">
        <f>SUM(D592:D606)</f>
        <v>30</v>
      </c>
      <c r="I591" s="29">
        <f>COUNT(D592:D606)*2</f>
        <v>30</v>
      </c>
    </row>
    <row r="592" spans="1:9" ht="47.25">
      <c r="A592" s="182" t="s">
        <v>2171</v>
      </c>
      <c r="B592" s="191" t="s">
        <v>1235</v>
      </c>
      <c r="C592" s="20" t="s">
        <v>3053</v>
      </c>
      <c r="D592" s="624">
        <v>2</v>
      </c>
      <c r="E592" s="71" t="s">
        <v>341</v>
      </c>
      <c r="F592" s="42" t="s">
        <v>3523</v>
      </c>
      <c r="G592" s="302"/>
    </row>
    <row r="593" spans="1:9" ht="30">
      <c r="A593" s="182"/>
      <c r="B593" s="191"/>
      <c r="C593" s="25" t="s">
        <v>6669</v>
      </c>
      <c r="D593" s="624">
        <v>2</v>
      </c>
      <c r="E593" s="71" t="s">
        <v>341</v>
      </c>
      <c r="F593" s="236"/>
      <c r="G593" s="302"/>
    </row>
    <row r="594" spans="1:9" ht="120">
      <c r="A594" s="182"/>
      <c r="B594" s="191"/>
      <c r="C594" s="25" t="s">
        <v>6668</v>
      </c>
      <c r="D594" s="624">
        <v>2</v>
      </c>
      <c r="E594" s="71" t="s">
        <v>379</v>
      </c>
      <c r="F594" s="25" t="s">
        <v>6679</v>
      </c>
      <c r="G594" s="302"/>
    </row>
    <row r="595" spans="1:9" ht="105">
      <c r="A595" s="182"/>
      <c r="B595" s="191"/>
      <c r="C595" s="25" t="s">
        <v>2175</v>
      </c>
      <c r="D595" s="624">
        <v>2</v>
      </c>
      <c r="E595" s="71" t="s">
        <v>341</v>
      </c>
      <c r="F595" s="25" t="s">
        <v>6678</v>
      </c>
      <c r="G595" s="302"/>
    </row>
    <row r="596" spans="1:9" ht="45">
      <c r="A596" s="182"/>
      <c r="B596" s="191"/>
      <c r="C596" s="20" t="s">
        <v>1237</v>
      </c>
      <c r="D596" s="624">
        <v>2</v>
      </c>
      <c r="E596" s="71" t="s">
        <v>341</v>
      </c>
      <c r="F596" s="42" t="s">
        <v>3524</v>
      </c>
      <c r="G596" s="302"/>
    </row>
    <row r="597" spans="1:9" ht="30">
      <c r="A597" s="182"/>
      <c r="B597" s="191"/>
      <c r="C597" s="23" t="s">
        <v>1238</v>
      </c>
      <c r="D597" s="624">
        <v>2</v>
      </c>
      <c r="E597" s="71"/>
      <c r="F597" s="236"/>
      <c r="G597" s="302"/>
    </row>
    <row r="598" spans="1:9" ht="31.5">
      <c r="A598" s="182" t="s">
        <v>2176</v>
      </c>
      <c r="B598" s="191" t="s">
        <v>1240</v>
      </c>
      <c r="C598" s="23" t="s">
        <v>1241</v>
      </c>
      <c r="D598" s="629">
        <v>2</v>
      </c>
      <c r="E598" s="31" t="s">
        <v>341</v>
      </c>
      <c r="F598" s="20" t="s">
        <v>6676</v>
      </c>
      <c r="G598" s="302"/>
    </row>
    <row r="599" spans="1:9" ht="150">
      <c r="A599" s="182"/>
      <c r="B599" s="191"/>
      <c r="C599" s="23" t="s">
        <v>6671</v>
      </c>
      <c r="D599" s="52">
        <v>2</v>
      </c>
      <c r="E599" s="31" t="s">
        <v>341</v>
      </c>
      <c r="F599" s="20" t="s">
        <v>6677</v>
      </c>
      <c r="G599" s="302"/>
    </row>
    <row r="600" spans="1:9" ht="45">
      <c r="A600" s="182"/>
      <c r="B600" s="191"/>
      <c r="C600" s="23" t="s">
        <v>1243</v>
      </c>
      <c r="D600" s="52">
        <v>2</v>
      </c>
      <c r="E600" s="31" t="s">
        <v>271</v>
      </c>
      <c r="F600" s="20" t="s">
        <v>1244</v>
      </c>
      <c r="G600" s="302"/>
    </row>
    <row r="601" spans="1:9" ht="60">
      <c r="A601" s="182"/>
      <c r="B601" s="191"/>
      <c r="C601" s="23" t="s">
        <v>1245</v>
      </c>
      <c r="D601" s="52">
        <v>2</v>
      </c>
      <c r="E601" s="31" t="s">
        <v>420</v>
      </c>
      <c r="F601" s="20" t="s">
        <v>1246</v>
      </c>
      <c r="G601" s="302"/>
    </row>
    <row r="602" spans="1:9" ht="75">
      <c r="A602" s="182"/>
      <c r="B602" s="191"/>
      <c r="C602" s="23" t="s">
        <v>6672</v>
      </c>
      <c r="D602" s="52">
        <v>2</v>
      </c>
      <c r="E602" s="22" t="s">
        <v>341</v>
      </c>
      <c r="F602" s="30" t="s">
        <v>6675</v>
      </c>
      <c r="G602" s="302"/>
    </row>
    <row r="603" spans="1:9" ht="47.25">
      <c r="A603" s="182" t="s">
        <v>2181</v>
      </c>
      <c r="B603" s="191" t="s">
        <v>1248</v>
      </c>
      <c r="C603" s="549" t="s">
        <v>1249</v>
      </c>
      <c r="D603" s="624">
        <v>2</v>
      </c>
      <c r="E603" s="273" t="s">
        <v>271</v>
      </c>
      <c r="F603" s="66"/>
      <c r="G603" s="302"/>
    </row>
    <row r="604" spans="1:9" ht="30">
      <c r="A604" s="182"/>
      <c r="B604" s="191"/>
      <c r="C604" s="550" t="s">
        <v>1250</v>
      </c>
      <c r="D604" s="624">
        <v>2</v>
      </c>
      <c r="E604" s="71" t="s">
        <v>271</v>
      </c>
      <c r="F604" s="66"/>
      <c r="G604" s="302"/>
    </row>
    <row r="605" spans="1:9" ht="45">
      <c r="A605" s="307"/>
      <c r="B605" s="66"/>
      <c r="C605" s="551" t="s">
        <v>1251</v>
      </c>
      <c r="D605" s="624">
        <v>2</v>
      </c>
      <c r="E605" s="71"/>
      <c r="F605" s="66"/>
      <c r="G605" s="302"/>
    </row>
    <row r="606" spans="1:9" ht="30">
      <c r="A606" s="307"/>
      <c r="B606" s="66"/>
      <c r="C606" s="552" t="s">
        <v>6670</v>
      </c>
      <c r="D606" s="624">
        <v>2</v>
      </c>
      <c r="E606" s="71" t="s">
        <v>540</v>
      </c>
      <c r="F606" s="66"/>
      <c r="G606" s="302"/>
    </row>
    <row r="607" spans="1:9" ht="18.75">
      <c r="A607" s="300"/>
      <c r="B607" s="991" t="s">
        <v>2184</v>
      </c>
      <c r="C607" s="995"/>
      <c r="D607" s="995"/>
      <c r="E607" s="995"/>
      <c r="F607" s="995"/>
      <c r="G607" s="995"/>
      <c r="H607" s="29">
        <f>H608+H615+H619+H642+H646+H654+H662+H666+H673+H611</f>
        <v>84</v>
      </c>
      <c r="I607" s="29">
        <f>I608+I615+I619+I642+I646+I654+I662+I611+I666+I673</f>
        <v>84</v>
      </c>
    </row>
    <row r="608" spans="1:9" ht="40.15" customHeight="1">
      <c r="A608" s="135" t="s">
        <v>25</v>
      </c>
      <c r="B608" s="1156" t="s">
        <v>24</v>
      </c>
      <c r="C608" s="1087"/>
      <c r="D608" s="1087"/>
      <c r="E608" s="1087"/>
      <c r="F608" s="1087"/>
      <c r="G608" s="1157"/>
      <c r="H608" s="29">
        <f>SUM(D609:D610)</f>
        <v>2</v>
      </c>
      <c r="I608" s="29">
        <f>COUNT(D609:D610)*2</f>
        <v>2</v>
      </c>
    </row>
    <row r="609" spans="1:9" ht="63">
      <c r="A609" s="43" t="s">
        <v>1254</v>
      </c>
      <c r="B609" s="114" t="s">
        <v>1255</v>
      </c>
      <c r="C609" s="74" t="s">
        <v>1256</v>
      </c>
      <c r="D609" s="618">
        <v>2</v>
      </c>
      <c r="E609" s="28" t="s">
        <v>540</v>
      </c>
      <c r="F609" s="26"/>
      <c r="G609" s="53"/>
    </row>
    <row r="610" spans="1:9" ht="30" hidden="1">
      <c r="A610" s="68" t="s">
        <v>1257</v>
      </c>
      <c r="B610" s="30" t="s">
        <v>1258</v>
      </c>
      <c r="C610" s="26"/>
      <c r="D610" s="26"/>
      <c r="E610" s="28"/>
      <c r="F610" s="26"/>
      <c r="G610" s="26"/>
      <c r="H610" s="99"/>
      <c r="I610" s="99"/>
    </row>
    <row r="611" spans="1:9" ht="40.15" hidden="1" customHeight="1">
      <c r="A611" s="162" t="s">
        <v>23</v>
      </c>
      <c r="B611" s="1156" t="s">
        <v>22</v>
      </c>
      <c r="C611" s="1087"/>
      <c r="D611" s="1087"/>
      <c r="E611" s="1087"/>
      <c r="F611" s="1087"/>
      <c r="G611" s="1157"/>
      <c r="H611" s="99">
        <f>SUM(D612:D614)</f>
        <v>0</v>
      </c>
      <c r="I611" s="99">
        <f>COUNT(D612:D614)*2</f>
        <v>0</v>
      </c>
    </row>
    <row r="612" spans="1:9" ht="31.5" hidden="1">
      <c r="A612" s="68" t="s">
        <v>1259</v>
      </c>
      <c r="B612" s="191" t="s">
        <v>1260</v>
      </c>
      <c r="C612" s="26"/>
      <c r="D612" s="26"/>
      <c r="E612" s="28"/>
      <c r="F612" s="26"/>
      <c r="G612" s="26"/>
      <c r="H612" s="99"/>
      <c r="I612" s="99"/>
    </row>
    <row r="613" spans="1:9" ht="31.5" hidden="1">
      <c r="A613" s="68" t="s">
        <v>1261</v>
      </c>
      <c r="B613" s="191" t="s">
        <v>1262</v>
      </c>
      <c r="C613" s="26"/>
      <c r="D613" s="26"/>
      <c r="E613" s="28"/>
      <c r="F613" s="26"/>
      <c r="G613" s="26"/>
      <c r="H613" s="99"/>
      <c r="I613" s="99"/>
    </row>
    <row r="614" spans="1:9" ht="31.5" hidden="1">
      <c r="A614" s="68" t="s">
        <v>1263</v>
      </c>
      <c r="B614" s="191" t="s">
        <v>1264</v>
      </c>
      <c r="C614" s="26"/>
      <c r="D614" s="26"/>
      <c r="E614" s="28"/>
      <c r="F614" s="26"/>
      <c r="G614" s="26"/>
      <c r="H614" s="99"/>
      <c r="I614" s="99"/>
    </row>
    <row r="615" spans="1:9" ht="40.15" customHeight="1">
      <c r="A615" s="135" t="s">
        <v>2194</v>
      </c>
      <c r="B615" s="1156" t="s">
        <v>20</v>
      </c>
      <c r="C615" s="1087"/>
      <c r="D615" s="1087"/>
      <c r="E615" s="1087"/>
      <c r="F615" s="1087"/>
      <c r="G615" s="1157"/>
      <c r="H615" s="29">
        <f>SUM(D616:D618)</f>
        <v>4</v>
      </c>
      <c r="I615" s="29">
        <f>COUNT(D616:D618)*2</f>
        <v>4</v>
      </c>
    </row>
    <row r="616" spans="1:9" ht="75">
      <c r="A616" s="18" t="s">
        <v>2196</v>
      </c>
      <c r="B616" s="191" t="s">
        <v>1266</v>
      </c>
      <c r="C616" s="25" t="s">
        <v>4161</v>
      </c>
      <c r="D616" s="618">
        <v>2</v>
      </c>
      <c r="E616" s="28" t="s">
        <v>540</v>
      </c>
      <c r="F616" s="26"/>
      <c r="G616" s="53"/>
    </row>
    <row r="617" spans="1:9" ht="47.25" hidden="1">
      <c r="A617" s="27" t="s">
        <v>2200</v>
      </c>
      <c r="B617" s="191" t="s">
        <v>1270</v>
      </c>
      <c r="C617" s="26"/>
      <c r="D617" s="53"/>
      <c r="E617" s="28"/>
      <c r="F617" s="26"/>
      <c r="G617" s="26"/>
      <c r="H617" s="99"/>
      <c r="I617" s="99"/>
    </row>
    <row r="618" spans="1:9" ht="47.25">
      <c r="A618" s="18" t="s">
        <v>2202</v>
      </c>
      <c r="B618" s="114" t="s">
        <v>1273</v>
      </c>
      <c r="C618" s="191" t="s">
        <v>1274</v>
      </c>
      <c r="D618" s="618">
        <v>2</v>
      </c>
      <c r="E618" s="28" t="s">
        <v>540</v>
      </c>
      <c r="F618" s="191" t="s">
        <v>1275</v>
      </c>
      <c r="G618" s="53"/>
    </row>
    <row r="619" spans="1:9" ht="40.15" customHeight="1">
      <c r="A619" s="135" t="s">
        <v>2205</v>
      </c>
      <c r="B619" s="1156" t="s">
        <v>18</v>
      </c>
      <c r="C619" s="1087"/>
      <c r="D619" s="1087"/>
      <c r="E619" s="1087"/>
      <c r="F619" s="1087"/>
      <c r="G619" s="1157"/>
      <c r="H619" s="29">
        <f>SUM(D620:D641)</f>
        <v>44</v>
      </c>
      <c r="I619" s="29">
        <f>COUNT(D620:D641)*2</f>
        <v>44</v>
      </c>
    </row>
    <row r="620" spans="1:9" ht="60">
      <c r="A620" s="18" t="s">
        <v>2207</v>
      </c>
      <c r="B620" s="191" t="s">
        <v>1277</v>
      </c>
      <c r="C620" s="123" t="s">
        <v>1278</v>
      </c>
      <c r="D620" s="618">
        <v>2</v>
      </c>
      <c r="E620" s="28" t="s">
        <v>648</v>
      </c>
      <c r="F620" s="26"/>
      <c r="G620" s="53"/>
    </row>
    <row r="621" spans="1:9" ht="45">
      <c r="A621" s="18"/>
      <c r="B621" s="191"/>
      <c r="C621" s="23" t="s">
        <v>1279</v>
      </c>
      <c r="D621" s="618">
        <v>2</v>
      </c>
      <c r="E621" s="28" t="s">
        <v>377</v>
      </c>
      <c r="F621" s="26"/>
      <c r="G621" s="53"/>
    </row>
    <row r="622" spans="1:9" ht="60">
      <c r="A622" s="18" t="s">
        <v>2210</v>
      </c>
      <c r="B622" s="191" t="s">
        <v>1281</v>
      </c>
      <c r="C622" s="50" t="s">
        <v>4162</v>
      </c>
      <c r="D622" s="618">
        <v>2</v>
      </c>
      <c r="E622" s="28" t="s">
        <v>648</v>
      </c>
      <c r="F622" s="50" t="s">
        <v>4163</v>
      </c>
      <c r="G622" s="53"/>
    </row>
    <row r="623" spans="1:9" ht="30">
      <c r="A623" s="18"/>
      <c r="B623" s="191"/>
      <c r="C623" s="50" t="s">
        <v>4164</v>
      </c>
      <c r="D623" s="618">
        <v>2</v>
      </c>
      <c r="E623" s="28" t="s">
        <v>648</v>
      </c>
      <c r="F623" s="50"/>
      <c r="G623" s="53"/>
    </row>
    <row r="624" spans="1:9" ht="75">
      <c r="A624" s="18"/>
      <c r="B624" s="191"/>
      <c r="C624" s="50" t="s">
        <v>4165</v>
      </c>
      <c r="D624" s="618">
        <v>2</v>
      </c>
      <c r="E624" s="28" t="s">
        <v>648</v>
      </c>
      <c r="F624" s="50"/>
      <c r="G624" s="53"/>
    </row>
    <row r="625" spans="1:7" ht="45">
      <c r="A625" s="18"/>
      <c r="B625" s="191"/>
      <c r="C625" s="50" t="s">
        <v>4166</v>
      </c>
      <c r="D625" s="618">
        <v>2</v>
      </c>
      <c r="E625" s="28" t="s">
        <v>648</v>
      </c>
      <c r="F625" s="50"/>
      <c r="G625" s="53"/>
    </row>
    <row r="626" spans="1:7" ht="45">
      <c r="A626" s="18"/>
      <c r="B626" s="191"/>
      <c r="C626" s="50" t="s">
        <v>4167</v>
      </c>
      <c r="D626" s="618">
        <v>2</v>
      </c>
      <c r="E626" s="28" t="s">
        <v>648</v>
      </c>
      <c r="F626" s="50"/>
      <c r="G626" s="53"/>
    </row>
    <row r="627" spans="1:7" ht="60">
      <c r="A627" s="18"/>
      <c r="B627" s="42"/>
      <c r="C627" s="50" t="s">
        <v>4168</v>
      </c>
      <c r="D627" s="618">
        <v>2</v>
      </c>
      <c r="E627" s="28" t="s">
        <v>648</v>
      </c>
      <c r="F627" s="50"/>
      <c r="G627" s="53"/>
    </row>
    <row r="628" spans="1:7" ht="45">
      <c r="A628" s="18"/>
      <c r="B628" s="191"/>
      <c r="C628" s="50" t="s">
        <v>4169</v>
      </c>
      <c r="D628" s="618">
        <v>2</v>
      </c>
      <c r="E628" s="28" t="s">
        <v>648</v>
      </c>
      <c r="F628" s="50"/>
      <c r="G628" s="53"/>
    </row>
    <row r="629" spans="1:7" ht="45">
      <c r="A629" s="18"/>
      <c r="B629" s="191"/>
      <c r="C629" s="50" t="s">
        <v>4170</v>
      </c>
      <c r="D629" s="618">
        <v>2</v>
      </c>
      <c r="E629" s="28" t="s">
        <v>648</v>
      </c>
      <c r="F629" s="50"/>
      <c r="G629" s="53"/>
    </row>
    <row r="630" spans="1:7" ht="75">
      <c r="A630" s="18"/>
      <c r="B630" s="191"/>
      <c r="C630" s="50" t="s">
        <v>4171</v>
      </c>
      <c r="D630" s="618">
        <v>2</v>
      </c>
      <c r="E630" s="28" t="s">
        <v>648</v>
      </c>
      <c r="F630" s="50"/>
      <c r="G630" s="53"/>
    </row>
    <row r="631" spans="1:7" ht="45">
      <c r="A631" s="18"/>
      <c r="B631" s="191"/>
      <c r="C631" s="50" t="s">
        <v>4172</v>
      </c>
      <c r="D631" s="618">
        <v>2</v>
      </c>
      <c r="E631" s="28" t="s">
        <v>648</v>
      </c>
      <c r="F631" s="50"/>
      <c r="G631" s="53"/>
    </row>
    <row r="632" spans="1:7" ht="60">
      <c r="A632" s="18"/>
      <c r="B632" s="191"/>
      <c r="C632" s="50" t="s">
        <v>4173</v>
      </c>
      <c r="D632" s="618">
        <v>2</v>
      </c>
      <c r="E632" s="28" t="s">
        <v>648</v>
      </c>
      <c r="F632" s="50"/>
      <c r="G632" s="53"/>
    </row>
    <row r="633" spans="1:7" ht="45">
      <c r="A633" s="18"/>
      <c r="B633" s="191"/>
      <c r="C633" s="50" t="s">
        <v>4174</v>
      </c>
      <c r="D633" s="618">
        <v>2</v>
      </c>
      <c r="E633" s="28" t="s">
        <v>648</v>
      </c>
      <c r="F633" s="50"/>
      <c r="G633" s="53"/>
    </row>
    <row r="634" spans="1:7" ht="45">
      <c r="A634" s="18"/>
      <c r="B634" s="191"/>
      <c r="C634" s="50" t="s">
        <v>4175</v>
      </c>
      <c r="D634" s="618">
        <v>2</v>
      </c>
      <c r="E634" s="28" t="s">
        <v>648</v>
      </c>
      <c r="F634" s="50"/>
      <c r="G634" s="53"/>
    </row>
    <row r="635" spans="1:7" ht="60">
      <c r="A635" s="18"/>
      <c r="B635" s="191"/>
      <c r="C635" s="226" t="s">
        <v>4176</v>
      </c>
      <c r="D635" s="618">
        <v>2</v>
      </c>
      <c r="E635" s="28" t="s">
        <v>648</v>
      </c>
      <c r="F635" s="50"/>
      <c r="G635" s="53"/>
    </row>
    <row r="636" spans="1:7" ht="45">
      <c r="A636" s="18"/>
      <c r="B636" s="191"/>
      <c r="C636" s="50" t="s">
        <v>4177</v>
      </c>
      <c r="D636" s="618">
        <v>2</v>
      </c>
      <c r="E636" s="28" t="s">
        <v>648</v>
      </c>
      <c r="F636" s="50"/>
      <c r="G636" s="53"/>
    </row>
    <row r="637" spans="1:7" ht="45">
      <c r="A637" s="18"/>
      <c r="B637" s="191"/>
      <c r="C637" s="50" t="s">
        <v>4178</v>
      </c>
      <c r="D637" s="618">
        <v>2</v>
      </c>
      <c r="E637" s="28" t="s">
        <v>648</v>
      </c>
      <c r="F637" s="50"/>
      <c r="G637" s="53"/>
    </row>
    <row r="638" spans="1:7" ht="45">
      <c r="A638" s="18"/>
      <c r="B638" s="191"/>
      <c r="C638" s="50" t="s">
        <v>4179</v>
      </c>
      <c r="D638" s="618">
        <v>2</v>
      </c>
      <c r="E638" s="28" t="s">
        <v>648</v>
      </c>
      <c r="F638" s="50"/>
      <c r="G638" s="53"/>
    </row>
    <row r="639" spans="1:7" ht="45">
      <c r="A639" s="18"/>
      <c r="B639" s="191"/>
      <c r="C639" s="258" t="s">
        <v>4180</v>
      </c>
      <c r="D639" s="618">
        <v>2</v>
      </c>
      <c r="E639" s="28" t="s">
        <v>648</v>
      </c>
      <c r="F639" s="50"/>
      <c r="G639" s="53"/>
    </row>
    <row r="640" spans="1:7" ht="47.25">
      <c r="A640" s="18" t="s">
        <v>2227</v>
      </c>
      <c r="B640" s="191" t="s">
        <v>1296</v>
      </c>
      <c r="C640" s="50" t="s">
        <v>2608</v>
      </c>
      <c r="D640" s="618">
        <v>2</v>
      </c>
      <c r="E640" s="28" t="s">
        <v>540</v>
      </c>
      <c r="F640" s="66"/>
      <c r="G640" s="53"/>
    </row>
    <row r="641" spans="1:9" ht="45">
      <c r="A641" s="18" t="s">
        <v>2231</v>
      </c>
      <c r="B641" s="191" t="s">
        <v>1299</v>
      </c>
      <c r="C641" s="50" t="s">
        <v>1300</v>
      </c>
      <c r="D641" s="618">
        <v>2</v>
      </c>
      <c r="E641" s="28" t="s">
        <v>341</v>
      </c>
      <c r="F641" s="50" t="s">
        <v>4181</v>
      </c>
      <c r="G641" s="53"/>
    </row>
    <row r="642" spans="1:9" ht="40.15" customHeight="1">
      <c r="A642" s="135" t="s">
        <v>2238</v>
      </c>
      <c r="B642" s="1156" t="s">
        <v>16</v>
      </c>
      <c r="C642" s="1087"/>
      <c r="D642" s="1087"/>
      <c r="E642" s="1087"/>
      <c r="F642" s="1087"/>
      <c r="G642" s="1157"/>
      <c r="H642" s="29">
        <f>SUM(D643:D645)</f>
        <v>6</v>
      </c>
      <c r="I642" s="29">
        <f>COUNT(D643:D645)*2</f>
        <v>6</v>
      </c>
    </row>
    <row r="643" spans="1:9" ht="30">
      <c r="A643" s="18" t="s">
        <v>2240</v>
      </c>
      <c r="B643" s="191" t="s">
        <v>1304</v>
      </c>
      <c r="C643" s="50" t="s">
        <v>1305</v>
      </c>
      <c r="D643" s="618">
        <v>2</v>
      </c>
      <c r="E643" s="28" t="s">
        <v>540</v>
      </c>
      <c r="F643" s="26"/>
      <c r="G643" s="53"/>
    </row>
    <row r="644" spans="1:9" ht="47.25">
      <c r="A644" s="18" t="s">
        <v>2243</v>
      </c>
      <c r="B644" s="191" t="s">
        <v>1307</v>
      </c>
      <c r="C644" s="25" t="s">
        <v>1308</v>
      </c>
      <c r="D644" s="618">
        <v>2</v>
      </c>
      <c r="E644" s="28" t="s">
        <v>540</v>
      </c>
      <c r="F644" s="26"/>
      <c r="G644" s="53"/>
    </row>
    <row r="645" spans="1:9" ht="31.5">
      <c r="A645" s="18" t="s">
        <v>1309</v>
      </c>
      <c r="B645" s="191" t="s">
        <v>1310</v>
      </c>
      <c r="C645" s="23" t="s">
        <v>1311</v>
      </c>
      <c r="D645" s="618">
        <v>2</v>
      </c>
      <c r="E645" s="28" t="s">
        <v>540</v>
      </c>
      <c r="F645" s="26"/>
      <c r="G645" s="53"/>
    </row>
    <row r="646" spans="1:9" ht="40.15" customHeight="1">
      <c r="A646" s="135" t="s">
        <v>2247</v>
      </c>
      <c r="B646" s="1175" t="s">
        <v>14</v>
      </c>
      <c r="C646" s="1090"/>
      <c r="D646" s="1090"/>
      <c r="E646" s="1090"/>
      <c r="F646" s="1090"/>
      <c r="G646" s="1176"/>
      <c r="H646" s="29">
        <f>SUM(D647:D653)</f>
        <v>14</v>
      </c>
      <c r="I646" s="29">
        <f>COUNT(D647:D653)*2</f>
        <v>14</v>
      </c>
    </row>
    <row r="647" spans="1:9" ht="31.5">
      <c r="A647" s="18" t="s">
        <v>2248</v>
      </c>
      <c r="B647" s="19" t="s">
        <v>1313</v>
      </c>
      <c r="C647" s="25" t="s">
        <v>1314</v>
      </c>
      <c r="D647" s="618">
        <v>2</v>
      </c>
      <c r="E647" s="28" t="s">
        <v>653</v>
      </c>
      <c r="F647" s="26"/>
      <c r="G647" s="53"/>
    </row>
    <row r="648" spans="1:9" ht="47.25">
      <c r="A648" s="18" t="s">
        <v>1315</v>
      </c>
      <c r="B648" s="19" t="s">
        <v>1316</v>
      </c>
      <c r="C648" s="25" t="s">
        <v>1317</v>
      </c>
      <c r="D648" s="618">
        <v>2</v>
      </c>
      <c r="E648" s="28" t="s">
        <v>653</v>
      </c>
      <c r="F648" s="26"/>
      <c r="G648" s="53"/>
    </row>
    <row r="649" spans="1:9" ht="30">
      <c r="A649" s="18"/>
      <c r="B649" s="19"/>
      <c r="C649" s="247" t="s">
        <v>1318</v>
      </c>
      <c r="D649" s="618">
        <v>2</v>
      </c>
      <c r="E649" s="28" t="s">
        <v>653</v>
      </c>
      <c r="F649" s="26"/>
      <c r="G649" s="53"/>
    </row>
    <row r="650" spans="1:9" ht="30">
      <c r="A650" s="18"/>
      <c r="B650" s="19"/>
      <c r="C650" s="25" t="s">
        <v>1319</v>
      </c>
      <c r="D650" s="618">
        <v>2</v>
      </c>
      <c r="E650" s="28" t="s">
        <v>653</v>
      </c>
      <c r="F650" s="26"/>
      <c r="G650" s="53"/>
    </row>
    <row r="651" spans="1:9" ht="47.25">
      <c r="A651" s="18" t="s">
        <v>1320</v>
      </c>
      <c r="B651" s="51" t="s">
        <v>1321</v>
      </c>
      <c r="C651" s="123" t="s">
        <v>1322</v>
      </c>
      <c r="D651" s="618">
        <v>2</v>
      </c>
      <c r="E651" s="28" t="s">
        <v>653</v>
      </c>
      <c r="F651" s="26"/>
      <c r="G651" s="53"/>
    </row>
    <row r="652" spans="1:9" ht="47.25">
      <c r="A652" s="18" t="s">
        <v>2258</v>
      </c>
      <c r="B652" s="19" t="s">
        <v>1324</v>
      </c>
      <c r="C652" s="66" t="s">
        <v>1325</v>
      </c>
      <c r="D652" s="618">
        <v>2</v>
      </c>
      <c r="E652" s="28" t="s">
        <v>653</v>
      </c>
      <c r="F652" s="26"/>
      <c r="G652" s="53"/>
    </row>
    <row r="653" spans="1:9" ht="63">
      <c r="A653" s="18" t="s">
        <v>2260</v>
      </c>
      <c r="B653" s="19" t="s">
        <v>3062</v>
      </c>
      <c r="C653" s="25" t="s">
        <v>1328</v>
      </c>
      <c r="D653" s="618">
        <v>2</v>
      </c>
      <c r="E653" s="28" t="s">
        <v>653</v>
      </c>
      <c r="F653" s="26"/>
      <c r="G653" s="53"/>
    </row>
    <row r="654" spans="1:9" ht="40.15" customHeight="1">
      <c r="A654" s="135" t="s">
        <v>2264</v>
      </c>
      <c r="B654" s="933" t="s">
        <v>1329</v>
      </c>
      <c r="C654" s="934"/>
      <c r="D654" s="923"/>
      <c r="E654" s="934"/>
      <c r="F654" s="934"/>
      <c r="G654" s="1004"/>
      <c r="H654" s="29">
        <f>SUM(D655:D661)</f>
        <v>6</v>
      </c>
      <c r="I654" s="29">
        <f>COUNT(D655:D661)*2</f>
        <v>6</v>
      </c>
    </row>
    <row r="655" spans="1:9" ht="31.5" hidden="1" customHeight="1">
      <c r="A655" s="27" t="s">
        <v>1330</v>
      </c>
      <c r="B655" s="50" t="s">
        <v>1332</v>
      </c>
      <c r="C655" s="50" t="s">
        <v>1333</v>
      </c>
      <c r="D655" s="90"/>
      <c r="E655" s="26" t="s">
        <v>540</v>
      </c>
      <c r="F655" s="91" t="s">
        <v>1334</v>
      </c>
      <c r="G655" s="26"/>
      <c r="H655" s="99"/>
      <c r="I655" s="99"/>
    </row>
    <row r="656" spans="1:9" ht="90" hidden="1">
      <c r="A656" s="27" t="s">
        <v>1335</v>
      </c>
      <c r="B656" s="50" t="s">
        <v>1336</v>
      </c>
      <c r="C656" s="50" t="s">
        <v>1337</v>
      </c>
      <c r="D656" s="90"/>
      <c r="E656" s="26" t="s">
        <v>540</v>
      </c>
      <c r="F656" s="91" t="s">
        <v>1338</v>
      </c>
      <c r="G656" s="53"/>
      <c r="H656" s="99"/>
      <c r="I656" s="99"/>
    </row>
    <row r="657" spans="1:9" ht="120" hidden="1">
      <c r="A657" s="27" t="s">
        <v>1339</v>
      </c>
      <c r="B657" s="50" t="s">
        <v>1340</v>
      </c>
      <c r="C657" s="50" t="s">
        <v>1341</v>
      </c>
      <c r="D657" s="90"/>
      <c r="E657" s="26" t="s">
        <v>540</v>
      </c>
      <c r="F657" s="91" t="s">
        <v>1342</v>
      </c>
      <c r="G657" s="53"/>
      <c r="H657" s="99"/>
      <c r="I657" s="99"/>
    </row>
    <row r="658" spans="1:9" ht="120">
      <c r="A658" s="63" t="s">
        <v>1343</v>
      </c>
      <c r="B658" s="50" t="s">
        <v>1344</v>
      </c>
      <c r="C658" s="50" t="s">
        <v>1345</v>
      </c>
      <c r="D658" s="544">
        <v>2</v>
      </c>
      <c r="E658" s="26" t="s">
        <v>540</v>
      </c>
      <c r="F658" s="91" t="s">
        <v>1346</v>
      </c>
      <c r="G658" s="53"/>
    </row>
    <row r="659" spans="1:9" ht="90">
      <c r="A659" s="63" t="s">
        <v>1347</v>
      </c>
      <c r="B659" s="50" t="s">
        <v>1348</v>
      </c>
      <c r="C659" s="50" t="s">
        <v>1349</v>
      </c>
      <c r="D659" s="544">
        <v>2</v>
      </c>
      <c r="E659" s="26" t="s">
        <v>540</v>
      </c>
      <c r="F659" s="91" t="s">
        <v>1350</v>
      </c>
      <c r="G659" s="53"/>
    </row>
    <row r="660" spans="1:9" ht="120" hidden="1">
      <c r="A660" s="27" t="s">
        <v>1351</v>
      </c>
      <c r="B660" s="50" t="s">
        <v>1352</v>
      </c>
      <c r="C660" s="50" t="s">
        <v>1353</v>
      </c>
      <c r="D660" s="90"/>
      <c r="E660" s="26" t="s">
        <v>540</v>
      </c>
      <c r="F660" s="91" t="s">
        <v>1354</v>
      </c>
      <c r="G660" s="53"/>
      <c r="H660" s="99"/>
      <c r="I660" s="99"/>
    </row>
    <row r="661" spans="1:9" ht="135">
      <c r="A661" s="63" t="s">
        <v>1355</v>
      </c>
      <c r="B661" s="50" t="s">
        <v>1356</v>
      </c>
      <c r="C661" s="50" t="s">
        <v>1357</v>
      </c>
      <c r="D661" s="544">
        <v>2</v>
      </c>
      <c r="E661" s="26" t="s">
        <v>540</v>
      </c>
      <c r="F661" s="91" t="s">
        <v>1358</v>
      </c>
      <c r="G661" s="53"/>
    </row>
    <row r="662" spans="1:9" ht="40.15" customHeight="1">
      <c r="A662" s="135" t="s">
        <v>2267</v>
      </c>
      <c r="B662" s="1156" t="s">
        <v>11</v>
      </c>
      <c r="C662" s="1087"/>
      <c r="D662" s="1087"/>
      <c r="E662" s="1087"/>
      <c r="F662" s="1087"/>
      <c r="G662" s="1157"/>
      <c r="H662" s="29">
        <f>SUM(D663:D665)</f>
        <v>6</v>
      </c>
      <c r="I662" s="29">
        <f>COUNT(D663:D665)*2</f>
        <v>6</v>
      </c>
    </row>
    <row r="663" spans="1:9" ht="31.5">
      <c r="A663" s="18" t="s">
        <v>2269</v>
      </c>
      <c r="B663" s="191" t="s">
        <v>1360</v>
      </c>
      <c r="C663" s="23" t="s">
        <v>1361</v>
      </c>
      <c r="D663" s="534">
        <v>2</v>
      </c>
      <c r="E663" s="28" t="s">
        <v>271</v>
      </c>
      <c r="F663" s="28" t="s">
        <v>1362</v>
      </c>
      <c r="G663" s="53"/>
    </row>
    <row r="664" spans="1:9" ht="30">
      <c r="A664" s="98"/>
      <c r="B664" s="191"/>
      <c r="C664" s="23" t="s">
        <v>1363</v>
      </c>
      <c r="D664" s="534">
        <v>2</v>
      </c>
      <c r="E664" s="28" t="s">
        <v>271</v>
      </c>
      <c r="F664" s="28" t="s">
        <v>1364</v>
      </c>
      <c r="G664" s="53"/>
    </row>
    <row r="665" spans="1:9" ht="31.5">
      <c r="A665" s="18" t="s">
        <v>2271</v>
      </c>
      <c r="B665" s="191" t="s">
        <v>1366</v>
      </c>
      <c r="C665" s="28" t="s">
        <v>2273</v>
      </c>
      <c r="D665" s="534">
        <v>2</v>
      </c>
      <c r="E665" s="34" t="s">
        <v>540</v>
      </c>
      <c r="F665" s="23" t="s">
        <v>1367</v>
      </c>
      <c r="G665" s="53"/>
    </row>
    <row r="666" spans="1:9" ht="15.75" hidden="1">
      <c r="A666" s="92" t="s">
        <v>10</v>
      </c>
      <c r="B666" s="930" t="s">
        <v>1368</v>
      </c>
      <c r="C666" s="931"/>
      <c r="D666" s="931"/>
      <c r="E666" s="931"/>
      <c r="F666" s="931"/>
      <c r="G666" s="935"/>
      <c r="H666" s="99">
        <f>SUM(D667:D672)</f>
        <v>0</v>
      </c>
      <c r="I666" s="99">
        <f>COUNT(D667:D672)*2</f>
        <v>0</v>
      </c>
    </row>
    <row r="667" spans="1:9" ht="45" hidden="1">
      <c r="A667" s="92" t="s">
        <v>1369</v>
      </c>
      <c r="B667" s="50" t="s">
        <v>1370</v>
      </c>
      <c r="C667" s="50"/>
      <c r="D667" s="50"/>
      <c r="E667" s="50"/>
      <c r="F667" s="50"/>
      <c r="G667" s="50"/>
      <c r="H667" s="99"/>
      <c r="I667" s="99"/>
    </row>
    <row r="668" spans="1:9" ht="60" hidden="1">
      <c r="A668" s="92" t="s">
        <v>1371</v>
      </c>
      <c r="B668" s="50" t="s">
        <v>1372</v>
      </c>
      <c r="C668" s="50"/>
      <c r="D668" s="50"/>
      <c r="E668" s="50"/>
      <c r="F668" s="50"/>
      <c r="G668" s="50"/>
      <c r="H668" s="99"/>
      <c r="I668" s="99"/>
    </row>
    <row r="669" spans="1:9" ht="60" hidden="1">
      <c r="A669" s="92" t="s">
        <v>1373</v>
      </c>
      <c r="B669" s="50" t="s">
        <v>1374</v>
      </c>
      <c r="C669" s="50"/>
      <c r="D669" s="50"/>
      <c r="E669" s="50"/>
      <c r="F669" s="50"/>
      <c r="G669" s="50"/>
      <c r="H669" s="99"/>
      <c r="I669" s="99"/>
    </row>
    <row r="670" spans="1:9" ht="75" hidden="1">
      <c r="A670" s="92" t="s">
        <v>1375</v>
      </c>
      <c r="B670" s="50" t="s">
        <v>1376</v>
      </c>
      <c r="C670" s="50"/>
      <c r="D670" s="50"/>
      <c r="E670" s="50"/>
      <c r="F670" s="50"/>
      <c r="G670" s="50"/>
      <c r="H670" s="99"/>
      <c r="I670" s="99"/>
    </row>
    <row r="671" spans="1:9" ht="30" hidden="1">
      <c r="A671" s="92" t="s">
        <v>1377</v>
      </c>
      <c r="B671" s="50" t="s">
        <v>1378</v>
      </c>
      <c r="C671" s="50"/>
      <c r="D671" s="50"/>
      <c r="E671" s="50"/>
      <c r="F671" s="50"/>
      <c r="G671" s="50"/>
      <c r="H671" s="99"/>
      <c r="I671" s="99"/>
    </row>
    <row r="672" spans="1:9" ht="30" hidden="1">
      <c r="A672" s="92" t="s">
        <v>1379</v>
      </c>
      <c r="B672" s="50" t="s">
        <v>1380</v>
      </c>
      <c r="C672" s="50"/>
      <c r="D672" s="50"/>
      <c r="E672" s="50"/>
      <c r="F672" s="50"/>
      <c r="G672" s="50"/>
      <c r="H672" s="99"/>
      <c r="I672" s="99"/>
    </row>
    <row r="673" spans="1:9" ht="15.75">
      <c r="A673" s="60" t="s">
        <v>1381</v>
      </c>
      <c r="B673" s="930" t="s">
        <v>8</v>
      </c>
      <c r="C673" s="931"/>
      <c r="D673" s="931"/>
      <c r="E673" s="931"/>
      <c r="F673" s="931"/>
      <c r="G673" s="935"/>
      <c r="H673" s="29">
        <f>SUM(D674:D683)</f>
        <v>2</v>
      </c>
      <c r="I673" s="29">
        <f>COUNT(D674:D683)*2</f>
        <v>2</v>
      </c>
    </row>
    <row r="674" spans="1:9" ht="75" hidden="1">
      <c r="A674" s="92" t="s">
        <v>1382</v>
      </c>
      <c r="B674" s="50" t="s">
        <v>1383</v>
      </c>
      <c r="C674" s="50"/>
      <c r="D674" s="50"/>
      <c r="E674" s="50"/>
      <c r="F674" s="50"/>
      <c r="G674" s="50"/>
      <c r="H674" s="99"/>
      <c r="I674" s="99"/>
    </row>
    <row r="675" spans="1:9" ht="60" hidden="1">
      <c r="A675" s="92" t="s">
        <v>1384</v>
      </c>
      <c r="B675" s="50" t="s">
        <v>1385</v>
      </c>
      <c r="C675" s="50"/>
      <c r="D675" s="50"/>
      <c r="E675" s="50"/>
      <c r="F675" s="50"/>
      <c r="G675" s="50"/>
      <c r="H675" s="99"/>
      <c r="I675" s="99"/>
    </row>
    <row r="676" spans="1:9" ht="60" hidden="1">
      <c r="A676" s="92" t="s">
        <v>1386</v>
      </c>
      <c r="B676" s="50" t="s">
        <v>1387</v>
      </c>
      <c r="C676" s="50"/>
      <c r="D676" s="50"/>
      <c r="E676" s="50"/>
      <c r="F676" s="50"/>
      <c r="G676" s="50"/>
      <c r="H676" s="99"/>
      <c r="I676" s="99"/>
    </row>
    <row r="677" spans="1:9" ht="45" hidden="1">
      <c r="A677" s="92" t="s">
        <v>1388</v>
      </c>
      <c r="B677" s="50" t="s">
        <v>1389</v>
      </c>
      <c r="C677" s="50"/>
      <c r="D677" s="50"/>
      <c r="E677" s="50"/>
      <c r="F677" s="50"/>
      <c r="G677" s="50"/>
      <c r="H677" s="99"/>
      <c r="I677" s="99"/>
    </row>
    <row r="678" spans="1:9" ht="45" hidden="1">
      <c r="A678" s="92" t="s">
        <v>1390</v>
      </c>
      <c r="B678" s="50" t="s">
        <v>1391</v>
      </c>
      <c r="C678" s="50"/>
      <c r="D678" s="50"/>
      <c r="E678" s="50"/>
      <c r="F678" s="50"/>
      <c r="G678" s="50"/>
      <c r="H678" s="99"/>
      <c r="I678" s="99"/>
    </row>
    <row r="679" spans="1:9" ht="90">
      <c r="A679" s="60" t="s">
        <v>1392</v>
      </c>
      <c r="B679" s="50" t="s">
        <v>2274</v>
      </c>
      <c r="C679" s="50" t="s">
        <v>1394</v>
      </c>
      <c r="D679" s="630">
        <v>2</v>
      </c>
      <c r="E679" s="34" t="s">
        <v>540</v>
      </c>
      <c r="F679" s="50" t="s">
        <v>1395</v>
      </c>
      <c r="G679" s="21"/>
    </row>
    <row r="680" spans="1:9" ht="75" hidden="1">
      <c r="A680" s="27" t="s">
        <v>1396</v>
      </c>
      <c r="B680" s="50" t="s">
        <v>1397</v>
      </c>
      <c r="C680" s="50"/>
      <c r="D680" s="50"/>
      <c r="E680" s="50"/>
      <c r="F680" s="50"/>
      <c r="G680" s="50"/>
      <c r="H680" s="99"/>
      <c r="I680" s="99"/>
    </row>
    <row r="681" spans="1:9" ht="30" hidden="1">
      <c r="A681" s="27" t="s">
        <v>1398</v>
      </c>
      <c r="B681" s="50" t="s">
        <v>1399</v>
      </c>
      <c r="C681" s="50"/>
      <c r="D681" s="50"/>
      <c r="E681" s="50"/>
      <c r="F681" s="50"/>
      <c r="G681" s="50"/>
      <c r="H681" s="99"/>
      <c r="I681" s="99"/>
    </row>
    <row r="682" spans="1:9" ht="15.75" hidden="1" customHeight="1">
      <c r="A682" s="27" t="s">
        <v>1400</v>
      </c>
      <c r="B682" s="50" t="s">
        <v>1401</v>
      </c>
      <c r="C682" s="50"/>
      <c r="D682" s="50"/>
      <c r="E682" s="50"/>
      <c r="F682" s="50"/>
      <c r="G682" s="50"/>
      <c r="H682" s="99"/>
      <c r="I682" s="99"/>
    </row>
    <row r="683" spans="1:9" ht="60" hidden="1">
      <c r="A683" s="27" t="s">
        <v>1402</v>
      </c>
      <c r="B683" s="50" t="s">
        <v>1403</v>
      </c>
      <c r="C683" s="50"/>
      <c r="D683" s="50"/>
      <c r="E683" s="50"/>
      <c r="F683" s="50"/>
      <c r="G683" s="50"/>
      <c r="H683" s="99"/>
      <c r="I683" s="99"/>
    </row>
    <row r="684" spans="1:9" ht="18.75">
      <c r="A684" s="402"/>
      <c r="B684" s="991" t="s">
        <v>1404</v>
      </c>
      <c r="C684" s="995"/>
      <c r="D684" s="995"/>
      <c r="E684" s="995"/>
      <c r="F684" s="995"/>
      <c r="G684" s="996"/>
      <c r="H684" s="29">
        <f>H685+H689+H694+H705</f>
        <v>32</v>
      </c>
      <c r="I684" s="29">
        <f>I685+I689+I694+I705</f>
        <v>32</v>
      </c>
    </row>
    <row r="685" spans="1:9" ht="40.15" customHeight="1">
      <c r="A685" s="117" t="s">
        <v>2277</v>
      </c>
      <c r="B685" s="1156" t="s">
        <v>6</v>
      </c>
      <c r="C685" s="1087"/>
      <c r="D685" s="1087"/>
      <c r="E685" s="1087"/>
      <c r="F685" s="1087"/>
      <c r="G685" s="1157"/>
      <c r="H685" s="29">
        <f>SUM(D686:D688)</f>
        <v>4</v>
      </c>
      <c r="I685" s="29">
        <f>COUNT(D686:D688)*2</f>
        <v>4</v>
      </c>
    </row>
    <row r="686" spans="1:9" ht="30">
      <c r="A686" s="18" t="s">
        <v>2278</v>
      </c>
      <c r="B686" s="30" t="s">
        <v>1406</v>
      </c>
      <c r="C686" s="30" t="s">
        <v>2782</v>
      </c>
      <c r="D686" s="622">
        <v>2</v>
      </c>
      <c r="E686" s="22" t="s">
        <v>648</v>
      </c>
      <c r="F686" s="66"/>
      <c r="G686" s="183"/>
    </row>
    <row r="687" spans="1:9" ht="30">
      <c r="A687" s="18"/>
      <c r="B687" s="30"/>
      <c r="C687" s="50" t="s">
        <v>4182</v>
      </c>
      <c r="D687" s="622">
        <v>2</v>
      </c>
      <c r="E687" s="22" t="s">
        <v>648</v>
      </c>
      <c r="F687" s="66"/>
      <c r="G687" s="183"/>
    </row>
    <row r="688" spans="1:9" ht="51.75" hidden="1" customHeight="1">
      <c r="A688" s="27" t="s">
        <v>2282</v>
      </c>
      <c r="B688" s="57" t="s">
        <v>1418</v>
      </c>
      <c r="C688" s="66"/>
      <c r="D688" s="66"/>
      <c r="E688" s="22"/>
      <c r="F688" s="66"/>
      <c r="G688" s="66"/>
      <c r="H688" s="99"/>
      <c r="I688" s="99"/>
    </row>
    <row r="689" spans="1:9" ht="40.15" customHeight="1">
      <c r="A689" s="117" t="s">
        <v>2284</v>
      </c>
      <c r="B689" s="1156" t="s">
        <v>4</v>
      </c>
      <c r="C689" s="1087"/>
      <c r="D689" s="1087"/>
      <c r="E689" s="1087"/>
      <c r="F689" s="1087"/>
      <c r="G689" s="1157"/>
      <c r="H689" s="29">
        <f>SUM(D690:D693)</f>
        <v>6</v>
      </c>
      <c r="I689" s="29">
        <f>COUNT(D690:D693)*2</f>
        <v>6</v>
      </c>
    </row>
    <row r="690" spans="1:9" ht="36.75" customHeight="1">
      <c r="A690" s="18" t="s">
        <v>2285</v>
      </c>
      <c r="B690" s="30" t="s">
        <v>1420</v>
      </c>
      <c r="C690" s="30" t="s">
        <v>4183</v>
      </c>
      <c r="D690" s="622">
        <v>2</v>
      </c>
      <c r="E690" s="22" t="s">
        <v>648</v>
      </c>
      <c r="F690" s="66"/>
      <c r="G690" s="302"/>
    </row>
    <row r="691" spans="1:9" ht="21.75" customHeight="1">
      <c r="A691" s="18"/>
      <c r="B691" s="30"/>
      <c r="C691" s="30" t="s">
        <v>4184</v>
      </c>
      <c r="D691" s="622">
        <v>2</v>
      </c>
      <c r="E691" s="22" t="s">
        <v>648</v>
      </c>
      <c r="F691" s="66"/>
      <c r="G691" s="302"/>
    </row>
    <row r="692" spans="1:9" ht="21.75" customHeight="1">
      <c r="A692" s="18"/>
      <c r="B692" s="30"/>
      <c r="C692" t="s">
        <v>4185</v>
      </c>
      <c r="D692" s="622">
        <v>2</v>
      </c>
      <c r="E692" s="22" t="s">
        <v>648</v>
      </c>
      <c r="F692" s="66"/>
      <c r="G692" s="302"/>
    </row>
    <row r="693" spans="1:9" ht="45" hidden="1" customHeight="1">
      <c r="A693" s="27" t="s">
        <v>1428</v>
      </c>
      <c r="B693" s="86" t="s">
        <v>1429</v>
      </c>
      <c r="C693" s="66"/>
      <c r="D693" s="66"/>
      <c r="E693" s="22"/>
      <c r="F693" s="66"/>
      <c r="G693" s="66"/>
      <c r="H693" s="99"/>
      <c r="I693" s="99"/>
    </row>
    <row r="694" spans="1:9" ht="40.15" customHeight="1">
      <c r="A694" s="117" t="s">
        <v>2291</v>
      </c>
      <c r="B694" s="1156" t="s">
        <v>2</v>
      </c>
      <c r="C694" s="1087"/>
      <c r="D694" s="1087"/>
      <c r="E694" s="1087"/>
      <c r="F694" s="1087"/>
      <c r="G694" s="1157"/>
      <c r="H694" s="29">
        <f>SUM(D695:D704)</f>
        <v>18</v>
      </c>
      <c r="I694" s="29">
        <f>COUNT(D695:D704)*2</f>
        <v>18</v>
      </c>
    </row>
    <row r="695" spans="1:9" ht="30">
      <c r="A695" s="18" t="s">
        <v>2292</v>
      </c>
      <c r="B695" s="30" t="s">
        <v>1431</v>
      </c>
      <c r="C695" s="30" t="s">
        <v>2622</v>
      </c>
      <c r="D695" s="622">
        <v>2</v>
      </c>
      <c r="E695" s="22" t="s">
        <v>648</v>
      </c>
      <c r="F695" s="66"/>
      <c r="G695" s="183"/>
    </row>
    <row r="696" spans="1:9" ht="30">
      <c r="A696" s="18"/>
      <c r="B696" s="30"/>
      <c r="C696" s="30" t="s">
        <v>4186</v>
      </c>
      <c r="D696" s="622">
        <v>2</v>
      </c>
      <c r="E696" s="22" t="s">
        <v>648</v>
      </c>
      <c r="F696" s="66"/>
      <c r="G696" s="183"/>
    </row>
    <row r="697" spans="1:9" ht="45">
      <c r="A697" s="18"/>
      <c r="B697" s="30"/>
      <c r="C697" s="23" t="s">
        <v>4187</v>
      </c>
      <c r="D697" s="622">
        <v>2</v>
      </c>
      <c r="E697" s="22" t="s">
        <v>648</v>
      </c>
      <c r="F697" s="66"/>
      <c r="G697" s="183"/>
    </row>
    <row r="698" spans="1:9" ht="30">
      <c r="A698" s="18"/>
      <c r="B698" s="30"/>
      <c r="C698" s="23" t="s">
        <v>1432</v>
      </c>
      <c r="D698" s="622">
        <v>2</v>
      </c>
      <c r="E698" s="22" t="s">
        <v>648</v>
      </c>
      <c r="F698" s="66"/>
      <c r="G698" s="183"/>
    </row>
    <row r="699" spans="1:9" ht="15">
      <c r="A699" s="18"/>
      <c r="B699" s="30"/>
      <c r="C699" s="386" t="s">
        <v>4188</v>
      </c>
      <c r="D699" s="622">
        <v>2</v>
      </c>
      <c r="E699" s="22" t="s">
        <v>648</v>
      </c>
      <c r="F699" s="66"/>
      <c r="G699" s="183"/>
    </row>
    <row r="700" spans="1:9" ht="15">
      <c r="A700" s="18"/>
      <c r="B700" s="30"/>
      <c r="C700" s="386" t="s">
        <v>4189</v>
      </c>
      <c r="D700" s="622">
        <v>2</v>
      </c>
      <c r="E700" s="22" t="s">
        <v>648</v>
      </c>
      <c r="F700" s="66"/>
      <c r="G700" s="183"/>
    </row>
    <row r="701" spans="1:9" ht="45">
      <c r="A701" s="18"/>
      <c r="B701" s="30"/>
      <c r="C701" s="25" t="s">
        <v>4190</v>
      </c>
      <c r="D701" s="622">
        <v>2</v>
      </c>
      <c r="E701" s="22" t="s">
        <v>648</v>
      </c>
      <c r="F701" s="50" t="s">
        <v>4191</v>
      </c>
      <c r="G701" s="183"/>
    </row>
    <row r="702" spans="1:9" ht="15">
      <c r="A702" s="18"/>
      <c r="B702" s="30"/>
      <c r="C702" s="28" t="s">
        <v>4192</v>
      </c>
      <c r="D702" s="622">
        <v>2</v>
      </c>
      <c r="E702" s="22" t="s">
        <v>648</v>
      </c>
      <c r="F702" s="50"/>
      <c r="G702" s="183"/>
    </row>
    <row r="703" spans="1:9" ht="30">
      <c r="A703" s="18"/>
      <c r="B703" s="30"/>
      <c r="C703" s="386" t="s">
        <v>4193</v>
      </c>
      <c r="D703" s="622">
        <v>2</v>
      </c>
      <c r="E703" s="22" t="s">
        <v>648</v>
      </c>
      <c r="F703" s="386" t="s">
        <v>3557</v>
      </c>
      <c r="G703" s="183"/>
    </row>
    <row r="704" spans="1:9" ht="45" hidden="1" customHeight="1">
      <c r="A704" s="27" t="s">
        <v>1435</v>
      </c>
      <c r="B704" s="86" t="s">
        <v>1436</v>
      </c>
      <c r="C704" s="66"/>
      <c r="D704" s="66"/>
      <c r="E704" s="22"/>
      <c r="F704" s="66"/>
      <c r="G704" s="66"/>
      <c r="H704" s="99"/>
      <c r="I704" s="99"/>
    </row>
    <row r="705" spans="1:9" ht="40.15" customHeight="1">
      <c r="A705" s="117" t="s">
        <v>2308</v>
      </c>
      <c r="B705" s="1156" t="s">
        <v>0</v>
      </c>
      <c r="C705" s="1087"/>
      <c r="D705" s="1087"/>
      <c r="E705" s="1087"/>
      <c r="F705" s="1087"/>
      <c r="G705" s="1157"/>
      <c r="H705" s="29">
        <f>SUM(D706:D708)</f>
        <v>4</v>
      </c>
      <c r="I705" s="29">
        <f>COUNT(D706:D708)*2</f>
        <v>4</v>
      </c>
    </row>
    <row r="706" spans="1:9" ht="30">
      <c r="A706" s="18" t="s">
        <v>2310</v>
      </c>
      <c r="B706" s="30" t="s">
        <v>1438</v>
      </c>
      <c r="C706" s="30" t="s">
        <v>2628</v>
      </c>
      <c r="D706" s="622">
        <v>2</v>
      </c>
      <c r="E706" s="22" t="s">
        <v>648</v>
      </c>
      <c r="F706" s="66"/>
      <c r="G706" s="302"/>
    </row>
    <row r="707" spans="1:9" ht="15">
      <c r="A707" s="18"/>
      <c r="B707" s="30"/>
      <c r="C707" s="30" t="s">
        <v>2629</v>
      </c>
      <c r="D707" s="622">
        <v>2</v>
      </c>
      <c r="E707" s="22" t="s">
        <v>648</v>
      </c>
      <c r="F707" s="66"/>
      <c r="G707" s="302"/>
    </row>
    <row r="708" spans="1:9" ht="28.5" hidden="1" customHeight="1">
      <c r="A708" s="27" t="s">
        <v>1443</v>
      </c>
      <c r="B708" s="30" t="s">
        <v>2631</v>
      </c>
      <c r="C708" s="30"/>
      <c r="D708" s="66"/>
      <c r="E708" s="22"/>
      <c r="F708" s="66"/>
      <c r="G708" s="66"/>
      <c r="H708" s="99"/>
      <c r="I708" s="99"/>
    </row>
    <row r="709" spans="1:9" ht="13.5" customHeight="1">
      <c r="A709" s="324"/>
      <c r="B709" s="99"/>
      <c r="C709" s="99"/>
      <c r="D709" s="631"/>
      <c r="E709" s="99"/>
      <c r="F709" s="99"/>
    </row>
    <row r="710" spans="1:9" ht="13.5" customHeight="1">
      <c r="B710" s="29"/>
      <c r="C710" s="29"/>
      <c r="D710" s="640"/>
      <c r="E710" s="29"/>
      <c r="F710" s="29"/>
    </row>
    <row r="711" spans="1:9" ht="13.5" customHeight="1">
      <c r="A711" s="717"/>
      <c r="B711" s="101"/>
      <c r="C711" s="101"/>
      <c r="D711" s="738"/>
      <c r="E711" s="101"/>
      <c r="F711" s="101"/>
      <c r="G711" s="37"/>
    </row>
    <row r="712" spans="1:9" ht="13.5" customHeight="1">
      <c r="A712" s="717"/>
      <c r="B712" s="101" t="s">
        <v>1446</v>
      </c>
      <c r="C712" s="101" t="s">
        <v>2316</v>
      </c>
      <c r="D712" s="738" t="s">
        <v>1448</v>
      </c>
      <c r="E712" s="101">
        <f>H2</f>
        <v>11</v>
      </c>
      <c r="F712" s="101"/>
      <c r="G712" s="37"/>
    </row>
    <row r="713" spans="1:9" ht="13.5" customHeight="1">
      <c r="A713" s="717" t="s">
        <v>176</v>
      </c>
      <c r="B713" s="101">
        <f>IF(E712=0,0,H43)</f>
        <v>20</v>
      </c>
      <c r="C713" s="101">
        <f>IF(E712=0,0,I43)</f>
        <v>20</v>
      </c>
      <c r="D713" s="754">
        <f>IF(D721=0,0,B713/C713)</f>
        <v>1</v>
      </c>
      <c r="E713" s="101"/>
      <c r="F713" s="101"/>
      <c r="G713" s="37"/>
    </row>
    <row r="714" spans="1:9" ht="13.5" customHeight="1">
      <c r="A714" s="717" t="s">
        <v>178</v>
      </c>
      <c r="B714" s="101">
        <f>IF(E712=0,0,H99)</f>
        <v>64</v>
      </c>
      <c r="C714" s="101">
        <f>IF(E712=0,0,I99)</f>
        <v>64</v>
      </c>
      <c r="D714" s="754">
        <f>IF(D721=0,0,B714/C714)</f>
        <v>1</v>
      </c>
      <c r="E714" s="101"/>
      <c r="F714" s="101"/>
      <c r="G714" s="37"/>
    </row>
    <row r="715" spans="1:9" ht="13.5" customHeight="1">
      <c r="A715" s="717" t="s">
        <v>180</v>
      </c>
      <c r="B715" s="101">
        <f>IF(E712=0,0,H155)</f>
        <v>152</v>
      </c>
      <c r="C715" s="101">
        <f>IF(E712=0,0,I155)</f>
        <v>152</v>
      </c>
      <c r="D715" s="754">
        <f>IF(D721=0,0,B715/C715)</f>
        <v>1</v>
      </c>
      <c r="E715" s="101"/>
      <c r="F715" s="101"/>
      <c r="G715" s="37"/>
    </row>
    <row r="716" spans="1:9" ht="13.5" customHeight="1">
      <c r="A716" s="717" t="s">
        <v>182</v>
      </c>
      <c r="B716" s="716">
        <f>IF(E712=0,0,H247)</f>
        <v>118</v>
      </c>
      <c r="C716" s="716">
        <f>IF(E712=0,0,I247)</f>
        <v>118</v>
      </c>
      <c r="D716" s="754">
        <f>IF(D721=0,0,B716/C716)</f>
        <v>1</v>
      </c>
      <c r="E716" s="101"/>
      <c r="F716" s="101"/>
      <c r="G716" s="37"/>
    </row>
    <row r="717" spans="1:9" ht="13.5" customHeight="1">
      <c r="A717" s="717" t="s">
        <v>184</v>
      </c>
      <c r="B717" s="716">
        <f>IF(E712=0,0,H329)</f>
        <v>200</v>
      </c>
      <c r="C717" s="716">
        <f>IF(E712=0,0,I329)</f>
        <v>200</v>
      </c>
      <c r="D717" s="754">
        <f>IF(D721=0,0,B717/C717)</f>
        <v>1</v>
      </c>
      <c r="E717" s="101"/>
      <c r="F717" s="101"/>
      <c r="G717" s="37"/>
    </row>
    <row r="718" spans="1:9" ht="13.5" customHeight="1">
      <c r="A718" s="717" t="s">
        <v>186</v>
      </c>
      <c r="B718" s="716">
        <f>IF(E712=0,0,H530)</f>
        <v>138</v>
      </c>
      <c r="C718" s="716">
        <f>IF(E712=0,0,I530)</f>
        <v>138</v>
      </c>
      <c r="D718" s="754">
        <f>IF(D721=0,0,B718/C718)</f>
        <v>1</v>
      </c>
      <c r="E718" s="101"/>
      <c r="F718" s="101"/>
      <c r="G718" s="37"/>
    </row>
    <row r="719" spans="1:9" ht="13.5" customHeight="1">
      <c r="A719" s="717" t="s">
        <v>187</v>
      </c>
      <c r="B719" s="716">
        <f>IF(E712=0,0,H607)</f>
        <v>84</v>
      </c>
      <c r="C719" s="716">
        <f>IF(E712=0,0,I607)</f>
        <v>84</v>
      </c>
      <c r="D719" s="754">
        <f>IF(D721=0,0,B719/C719)</f>
        <v>1</v>
      </c>
      <c r="E719" s="101"/>
      <c r="F719" s="101"/>
      <c r="G719" s="37"/>
    </row>
    <row r="720" spans="1:9" ht="13.5" customHeight="1">
      <c r="A720" s="717" t="s">
        <v>189</v>
      </c>
      <c r="B720" s="716">
        <f>IF(E712=0,0,H684)</f>
        <v>32</v>
      </c>
      <c r="C720" s="716">
        <f>IF(E712=0,0,I684)</f>
        <v>32</v>
      </c>
      <c r="D720" s="754">
        <f>IF(D721=0,0,B720/C720)</f>
        <v>1</v>
      </c>
      <c r="E720" s="101"/>
      <c r="F720" s="101"/>
      <c r="G720" s="37"/>
    </row>
    <row r="721" spans="1:7" ht="13.5" customHeight="1">
      <c r="A721" s="717" t="s">
        <v>1449</v>
      </c>
      <c r="B721" s="101">
        <f>IF(E712=0,0,SUM(B713:B720))</f>
        <v>808</v>
      </c>
      <c r="C721" s="101">
        <f>IF(E712=0,0,SUM(C713:C720))</f>
        <v>808</v>
      </c>
      <c r="D721" s="754">
        <f>IF(E712=0,0,B721/C721)</f>
        <v>1</v>
      </c>
      <c r="E721" s="101"/>
      <c r="F721" s="101"/>
      <c r="G721" s="37"/>
    </row>
    <row r="722" spans="1:7" ht="13.5" customHeight="1">
      <c r="A722" s="717"/>
      <c r="B722" s="101"/>
      <c r="C722" s="101"/>
      <c r="D722" s="738"/>
      <c r="E722" s="101"/>
      <c r="F722" s="101"/>
      <c r="G722" s="37"/>
    </row>
    <row r="723" spans="1:7" ht="13.5" customHeight="1">
      <c r="A723" s="717"/>
      <c r="B723" s="101"/>
      <c r="C723" s="101"/>
      <c r="D723" s="738"/>
      <c r="E723" s="101"/>
      <c r="F723" s="101"/>
      <c r="G723" s="37"/>
    </row>
    <row r="724" spans="1:7" ht="13.5" customHeight="1">
      <c r="A724" s="717">
        <v>0</v>
      </c>
      <c r="B724" s="101"/>
      <c r="C724" s="101"/>
      <c r="D724" s="738"/>
      <c r="E724" s="101"/>
      <c r="F724" s="101"/>
      <c r="G724" s="37"/>
    </row>
    <row r="725" spans="1:7" ht="13.5" customHeight="1">
      <c r="A725" s="717">
        <v>1</v>
      </c>
      <c r="B725" s="101"/>
      <c r="C725" s="101"/>
      <c r="D725" s="738"/>
      <c r="E725" s="101"/>
      <c r="F725" s="101"/>
      <c r="G725" s="37"/>
    </row>
    <row r="726" spans="1:7" ht="13.5" customHeight="1">
      <c r="A726" s="717">
        <v>2</v>
      </c>
      <c r="B726" s="101"/>
      <c r="C726" s="101"/>
      <c r="D726" s="738"/>
      <c r="E726" s="101"/>
      <c r="F726" s="101"/>
      <c r="G726" s="37"/>
    </row>
    <row r="727" spans="1:7" ht="13.5" customHeight="1">
      <c r="A727" s="717"/>
      <c r="B727" s="101"/>
      <c r="C727" s="101"/>
      <c r="D727" s="738"/>
      <c r="E727" s="101"/>
      <c r="F727" s="101"/>
      <c r="G727" s="37"/>
    </row>
    <row r="728" spans="1:7" ht="13.5" customHeight="1">
      <c r="A728" s="717"/>
      <c r="B728" s="101"/>
      <c r="C728" s="101"/>
      <c r="D728" s="738"/>
      <c r="E728" s="101"/>
      <c r="F728" s="101"/>
      <c r="G728" s="37"/>
    </row>
    <row r="729" spans="1:7" ht="13.5" customHeight="1">
      <c r="B729" s="29"/>
      <c r="C729" s="29"/>
      <c r="D729" s="640"/>
      <c r="E729" s="29"/>
      <c r="F729" s="29"/>
    </row>
    <row r="730" spans="1:7" ht="13.5" customHeight="1">
      <c r="B730" s="29"/>
      <c r="C730" s="29"/>
      <c r="D730" s="640"/>
      <c r="E730" s="29"/>
      <c r="F730" s="29"/>
    </row>
    <row r="731" spans="1:7" ht="13.5" customHeight="1">
      <c r="A731" s="205"/>
      <c r="B731" s="37"/>
      <c r="C731" s="37"/>
      <c r="D731" s="637"/>
      <c r="F731" s="37"/>
    </row>
  </sheetData>
  <sheetProtection sheet="1" objects="1" scenarios="1"/>
  <protectedRanges>
    <protectedRange sqref="D658:D661" name="Range5"/>
    <protectedRange sqref="G229:G245" name="Range3"/>
    <protectedRange sqref="D599:D602" name="Range1_4"/>
    <protectedRange sqref="D229:D245" name="Range2"/>
    <protectedRange sqref="D598" name="Range4"/>
  </protectedRanges>
  <autoFilter ref="A42:G708">
    <filterColumn colId="0">
      <colorFilter dxfId="11"/>
    </filterColumn>
  </autoFilter>
  <mergeCells count="125">
    <mergeCell ref="B684:G684"/>
    <mergeCell ref="B685:G685"/>
    <mergeCell ref="B689:G689"/>
    <mergeCell ref="B694:G694"/>
    <mergeCell ref="B705:G705"/>
    <mergeCell ref="B642:G642"/>
    <mergeCell ref="B646:G646"/>
    <mergeCell ref="B654:G654"/>
    <mergeCell ref="B662:G662"/>
    <mergeCell ref="B666:G666"/>
    <mergeCell ref="B673:G673"/>
    <mergeCell ref="B591:G591"/>
    <mergeCell ref="B607:G607"/>
    <mergeCell ref="B608:G608"/>
    <mergeCell ref="B611:G611"/>
    <mergeCell ref="B615:G615"/>
    <mergeCell ref="B619:G619"/>
    <mergeCell ref="B530:G530"/>
    <mergeCell ref="B531:G531"/>
    <mergeCell ref="B539:G539"/>
    <mergeCell ref="B551:G551"/>
    <mergeCell ref="B560:G560"/>
    <mergeCell ref="B575:G575"/>
    <mergeCell ref="B476:G476"/>
    <mergeCell ref="B488:G488"/>
    <mergeCell ref="B495:G495"/>
    <mergeCell ref="B506:G506"/>
    <mergeCell ref="B513:G513"/>
    <mergeCell ref="B519:G519"/>
    <mergeCell ref="B433:G433"/>
    <mergeCell ref="B437:G437"/>
    <mergeCell ref="B452:G452"/>
    <mergeCell ref="B456:G456"/>
    <mergeCell ref="B462:G462"/>
    <mergeCell ref="B469:G469"/>
    <mergeCell ref="B461:G461"/>
    <mergeCell ref="B518:G518"/>
    <mergeCell ref="B375:G375"/>
    <mergeCell ref="B381:G381"/>
    <mergeCell ref="B393:G393"/>
    <mergeCell ref="B402:G402"/>
    <mergeCell ref="B413:G413"/>
    <mergeCell ref="B426:G426"/>
    <mergeCell ref="B329:G329"/>
    <mergeCell ref="B330:G330"/>
    <mergeCell ref="B339:G339"/>
    <mergeCell ref="B348:G348"/>
    <mergeCell ref="B362:G362"/>
    <mergeCell ref="B372:G372"/>
    <mergeCell ref="B306:G306"/>
    <mergeCell ref="B311:G311"/>
    <mergeCell ref="B314:G314"/>
    <mergeCell ref="B317:G317"/>
    <mergeCell ref="B321:G321"/>
    <mergeCell ref="B326:G326"/>
    <mergeCell ref="B248:G248"/>
    <mergeCell ref="B257:G257"/>
    <mergeCell ref="B271:G271"/>
    <mergeCell ref="B282:G282"/>
    <mergeCell ref="B295:G295"/>
    <mergeCell ref="B301:G301"/>
    <mergeCell ref="B175:G175"/>
    <mergeCell ref="B186:G186"/>
    <mergeCell ref="B194:G194"/>
    <mergeCell ref="B202:G202"/>
    <mergeCell ref="B215:G215"/>
    <mergeCell ref="B247:G247"/>
    <mergeCell ref="B114:G114"/>
    <mergeCell ref="B121:G121"/>
    <mergeCell ref="B127:G127"/>
    <mergeCell ref="B134:G134"/>
    <mergeCell ref="B155:G155"/>
    <mergeCell ref="B156:G156"/>
    <mergeCell ref="B141:G141"/>
    <mergeCell ref="B228:G228"/>
    <mergeCell ref="B69:G69"/>
    <mergeCell ref="B74:G74"/>
    <mergeCell ref="B87:G87"/>
    <mergeCell ref="B96:G96"/>
    <mergeCell ref="B99:G99"/>
    <mergeCell ref="B100:G100"/>
    <mergeCell ref="B37:I37"/>
    <mergeCell ref="A38:I40"/>
    <mergeCell ref="A41:G41"/>
    <mergeCell ref="B43:G43"/>
    <mergeCell ref="B44:G44"/>
    <mergeCell ref="B63:G63"/>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11">
    <dataValidation type="list" allowBlank="1" showInputMessage="1" showErrorMessage="1" sqref="D684">
      <formula1>$A$690:$A$692</formula1>
    </dataValidation>
    <dataValidation type="list" allowBlank="1" showInputMessage="1" showErrorMessage="1" sqref="D667:D672 D722:D1048576 D155:D227 D87:D94 D690:D693 D686:D688 D41:D85 D96:D140 D229:D460 D147:D150 D695:D712 D462:D517 D519:D653 D655:D661 D663:D665 D674:D683">
      <formula1>$A$724:$A$726</formula1>
    </dataValidation>
    <dataValidation type="list" allowBlank="1" showInputMessage="1" showErrorMessage="1" sqref="D662">
      <formula1>$A$706:$A$708</formula1>
    </dataValidation>
    <dataValidation type="list" allowBlank="1" showInputMessage="1" showErrorMessage="1" sqref="D654">
      <formula1>$A$700:$A$702</formula1>
    </dataValidation>
    <dataValidation type="list" allowBlank="1" showInputMessage="1" showErrorMessage="1" sqref="D667:D672">
      <formula1>$A$731:$A$733</formula1>
    </dataValidation>
    <dataValidation type="list" allowBlank="1" showInputMessage="1" showErrorMessage="1" sqref="D86">
      <formula1>$A$965:$A$967</formula1>
    </dataValidation>
    <dataValidation type="list" allowBlank="1" showInputMessage="1" showErrorMessage="1" sqref="D95">
      <formula1>$A$960:$A$962</formula1>
    </dataValidation>
    <dataValidation type="list" allowBlank="1" showInputMessage="1" showErrorMessage="1" sqref="D147:D150">
      <formula1>$A$825:$A$827</formula1>
    </dataValidation>
    <dataValidation type="list" allowBlank="1" showInputMessage="1" showErrorMessage="1" sqref="D142:D146 D151:D154">
      <formula1>$A$900:$A$902</formula1>
    </dataValidation>
    <dataValidation type="list" allowBlank="1" showInputMessage="1" showErrorMessage="1" sqref="D461">
      <formula1>$A$796:$A$798</formula1>
    </dataValidation>
    <dataValidation type="list" allowBlank="1" showInputMessage="1" showErrorMessage="1" sqref="D518">
      <formula1>$A$795:$A$797</formula1>
    </dataValidation>
  </dataValidations>
  <pageMargins left="0.70866141732283472" right="0.70866141732283472" top="0.74803149606299213" bottom="0.74803149606299213" header="0.31496062992125984" footer="0.31496062992125984"/>
  <pageSetup paperSize="9" scale="50" orientation="portrait" r:id="rId1"/>
  <headerFooter>
    <oddHeader>&amp;LChecklist No. - 10&amp;CIntensive Care Unit &amp;RVersion - NHSRC/3.0</oddHeader>
    <oddFooter>Page &amp;P</oddFooter>
  </headerFooter>
</worksheet>
</file>

<file path=xl/worksheets/sheet13.xml><?xml version="1.0" encoding="utf-8"?>
<worksheet xmlns="http://schemas.openxmlformats.org/spreadsheetml/2006/main" xmlns:r="http://schemas.openxmlformats.org/officeDocument/2006/relationships">
  <sheetPr filterMode="1">
    <tabColor rgb="FF00B050"/>
  </sheetPr>
  <dimension ref="A1:J688"/>
  <sheetViews>
    <sheetView view="pageBreakPreview" topLeftCell="A653" zoomScale="60" zoomScaleNormal="70" zoomScalePageLayoutView="95" workbookViewId="0">
      <selection activeCell="O666" sqref="O666"/>
    </sheetView>
  </sheetViews>
  <sheetFormatPr defaultColWidth="9.140625" defaultRowHeight="15.75"/>
  <cols>
    <col min="1" max="1" width="17.140625" style="412" customWidth="1"/>
    <col min="2" max="2" width="31.28515625" style="7" customWidth="1"/>
    <col min="3" max="3" width="29.42578125" style="7" customWidth="1"/>
    <col min="4" max="4" width="7.7109375" style="393" customWidth="1"/>
    <col min="5" max="5" width="9.28515625" style="37" customWidth="1"/>
    <col min="6" max="6" width="32" style="7" customWidth="1"/>
    <col min="7" max="7" width="30.7109375" style="7" customWidth="1"/>
    <col min="8" max="8" width="5.5703125" style="29" customWidth="1"/>
    <col min="9" max="9" width="5.140625" style="29" customWidth="1"/>
    <col min="10" max="16384" width="9.140625" style="7"/>
  </cols>
  <sheetData>
    <row r="1" spans="1:9" ht="33.75">
      <c r="A1" s="941" t="s">
        <v>162</v>
      </c>
      <c r="B1" s="941"/>
      <c r="C1" s="941"/>
      <c r="D1" s="941"/>
      <c r="E1" s="941"/>
      <c r="F1" s="941"/>
      <c r="G1" s="1112" t="s">
        <v>7017</v>
      </c>
      <c r="H1" s="1113"/>
      <c r="I1" s="1114"/>
    </row>
    <row r="2" spans="1:9" ht="33.75">
      <c r="A2" s="857" t="s">
        <v>4194</v>
      </c>
      <c r="B2" s="858"/>
      <c r="C2" s="858"/>
      <c r="D2" s="858"/>
      <c r="E2" s="858"/>
      <c r="F2" s="858"/>
      <c r="G2" s="858"/>
      <c r="H2" s="964">
        <v>12</v>
      </c>
      <c r="I2" s="965"/>
    </row>
    <row r="3" spans="1:9" ht="28.5">
      <c r="A3" s="895" t="s">
        <v>166</v>
      </c>
      <c r="B3" s="895"/>
      <c r="C3" s="895"/>
      <c r="D3" s="895"/>
      <c r="E3" s="895"/>
      <c r="F3" s="895"/>
      <c r="G3" s="895"/>
      <c r="H3" s="966"/>
      <c r="I3" s="966"/>
    </row>
    <row r="4" spans="1:9" ht="28.5">
      <c r="A4" s="967" t="s">
        <v>167</v>
      </c>
      <c r="B4" s="967"/>
      <c r="C4" s="885"/>
      <c r="D4" s="885"/>
      <c r="E4" s="885"/>
      <c r="F4" s="8" t="s">
        <v>168</v>
      </c>
      <c r="G4" s="885"/>
      <c r="H4" s="963"/>
      <c r="I4" s="963"/>
    </row>
    <row r="5" spans="1:9" ht="28.5">
      <c r="A5" s="881" t="s">
        <v>169</v>
      </c>
      <c r="B5" s="882"/>
      <c r="C5" s="883"/>
      <c r="D5" s="883"/>
      <c r="E5" s="883"/>
      <c r="F5" s="9" t="s">
        <v>170</v>
      </c>
      <c r="G5" s="885"/>
      <c r="H5" s="963"/>
      <c r="I5" s="963"/>
    </row>
    <row r="6" spans="1:9" ht="42">
      <c r="A6" s="887" t="s">
        <v>171</v>
      </c>
      <c r="B6" s="887"/>
      <c r="C6" s="888"/>
      <c r="D6" s="888"/>
      <c r="E6" s="888"/>
      <c r="F6" s="9" t="s">
        <v>172</v>
      </c>
      <c r="G6" s="885"/>
      <c r="H6" s="963"/>
      <c r="I6" s="963"/>
    </row>
    <row r="7" spans="1:9" ht="33.75">
      <c r="A7" s="1127" t="s">
        <v>4195</v>
      </c>
      <c r="B7" s="1128"/>
      <c r="C7" s="1128"/>
      <c r="D7" s="1128"/>
      <c r="E7" s="1128"/>
      <c r="F7" s="1128"/>
      <c r="G7" s="1128"/>
      <c r="H7" s="1128"/>
      <c r="I7" s="1128"/>
    </row>
    <row r="8" spans="1:9" ht="33.6" customHeight="1">
      <c r="A8" s="1009" t="s">
        <v>174</v>
      </c>
      <c r="B8" s="1009"/>
      <c r="C8" s="1009"/>
      <c r="D8" s="948" t="s">
        <v>4196</v>
      </c>
      <c r="E8" s="948"/>
      <c r="F8" s="948"/>
      <c r="G8" s="948"/>
      <c r="H8" s="949"/>
      <c r="I8" s="949"/>
    </row>
    <row r="9" spans="1:9" ht="33.6" customHeight="1">
      <c r="A9" s="103" t="s">
        <v>176</v>
      </c>
      <c r="B9" s="104" t="s">
        <v>177</v>
      </c>
      <c r="C9" s="284">
        <f>IPD!D661</f>
        <v>1</v>
      </c>
      <c r="D9" s="951">
        <f>D669</f>
        <v>1</v>
      </c>
      <c r="E9" s="952"/>
      <c r="F9" s="952"/>
      <c r="G9" s="952"/>
      <c r="H9" s="953"/>
      <c r="I9" s="954"/>
    </row>
    <row r="10" spans="1:9" ht="33.6" customHeight="1">
      <c r="A10" s="103" t="s">
        <v>178</v>
      </c>
      <c r="B10" s="104" t="s">
        <v>179</v>
      </c>
      <c r="C10" s="284">
        <f>IPD!D662</f>
        <v>1</v>
      </c>
      <c r="D10" s="955"/>
      <c r="E10" s="956"/>
      <c r="F10" s="956"/>
      <c r="G10" s="956"/>
      <c r="H10" s="957"/>
      <c r="I10" s="958"/>
    </row>
    <row r="11" spans="1:9" ht="33.6" customHeight="1">
      <c r="A11" s="103" t="s">
        <v>180</v>
      </c>
      <c r="B11" s="104" t="s">
        <v>181</v>
      </c>
      <c r="C11" s="284">
        <f>IPD!D663</f>
        <v>1</v>
      </c>
      <c r="D11" s="955"/>
      <c r="E11" s="956"/>
      <c r="F11" s="956"/>
      <c r="G11" s="956"/>
      <c r="H11" s="957"/>
      <c r="I11" s="958"/>
    </row>
    <row r="12" spans="1:9" ht="33.6" customHeight="1">
      <c r="A12" s="103" t="s">
        <v>182</v>
      </c>
      <c r="B12" s="104" t="s">
        <v>183</v>
      </c>
      <c r="C12" s="284">
        <f>IPD!D664</f>
        <v>1</v>
      </c>
      <c r="D12" s="955"/>
      <c r="E12" s="956"/>
      <c r="F12" s="956"/>
      <c r="G12" s="956"/>
      <c r="H12" s="957"/>
      <c r="I12" s="958"/>
    </row>
    <row r="13" spans="1:9" ht="33.6" customHeight="1">
      <c r="A13" s="103" t="s">
        <v>184</v>
      </c>
      <c r="B13" s="104" t="s">
        <v>185</v>
      </c>
      <c r="C13" s="284">
        <f>IPD!D665</f>
        <v>1</v>
      </c>
      <c r="D13" s="955"/>
      <c r="E13" s="956"/>
      <c r="F13" s="956"/>
      <c r="G13" s="956"/>
      <c r="H13" s="957"/>
      <c r="I13" s="958"/>
    </row>
    <row r="14" spans="1:9" ht="33.6" customHeight="1">
      <c r="A14" s="103" t="s">
        <v>186</v>
      </c>
      <c r="B14" s="104" t="s">
        <v>146</v>
      </c>
      <c r="C14" s="284">
        <f>IPD!D666</f>
        <v>1</v>
      </c>
      <c r="D14" s="955"/>
      <c r="E14" s="956"/>
      <c r="F14" s="956"/>
      <c r="G14" s="956"/>
      <c r="H14" s="957"/>
      <c r="I14" s="958"/>
    </row>
    <row r="15" spans="1:9" ht="33.6" customHeight="1">
      <c r="A15" s="103" t="s">
        <v>187</v>
      </c>
      <c r="B15" s="104" t="s">
        <v>1454</v>
      </c>
      <c r="C15" s="284">
        <f>IPD!D667</f>
        <v>1</v>
      </c>
      <c r="D15" s="955"/>
      <c r="E15" s="956"/>
      <c r="F15" s="956"/>
      <c r="G15" s="956"/>
      <c r="H15" s="957"/>
      <c r="I15" s="958"/>
    </row>
    <row r="16" spans="1:9" ht="33.6" customHeight="1">
      <c r="A16" s="103" t="s">
        <v>189</v>
      </c>
      <c r="B16" s="104" t="s">
        <v>190</v>
      </c>
      <c r="C16" s="284">
        <f>IPD!D668</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1161"/>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1158"/>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1161"/>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1162"/>
      <c r="E36" s="981"/>
      <c r="F36" s="981"/>
      <c r="G36" s="981"/>
      <c r="H36" s="982"/>
      <c r="I36" s="983"/>
    </row>
    <row r="37" spans="1:9" ht="33.6" customHeight="1">
      <c r="A37" s="12"/>
      <c r="B37" s="903" t="s">
        <v>195</v>
      </c>
      <c r="C37" s="903"/>
      <c r="D37" s="854"/>
      <c r="E37" s="903"/>
      <c r="F37" s="903"/>
      <c r="G37" s="903"/>
      <c r="H37" s="1135"/>
      <c r="I37" s="1135"/>
    </row>
    <row r="38" spans="1:9" ht="33.6" customHeight="1">
      <c r="A38" s="906"/>
      <c r="B38" s="906"/>
      <c r="C38" s="906"/>
      <c r="D38" s="906"/>
      <c r="E38" s="906"/>
      <c r="F38" s="906"/>
      <c r="G38" s="906"/>
      <c r="H38" s="988"/>
      <c r="I38" s="988"/>
    </row>
    <row r="39" spans="1:9" ht="33.6" customHeight="1">
      <c r="A39" s="906"/>
      <c r="B39" s="906"/>
      <c r="C39" s="906"/>
      <c r="D39" s="906"/>
      <c r="E39" s="906"/>
      <c r="F39" s="906"/>
      <c r="G39" s="906"/>
      <c r="H39" s="988"/>
      <c r="I39" s="988"/>
    </row>
    <row r="40" spans="1:9" ht="33.6" customHeight="1">
      <c r="A40" s="906"/>
      <c r="B40" s="906"/>
      <c r="C40" s="906"/>
      <c r="D40" s="906"/>
      <c r="E40" s="906"/>
      <c r="F40" s="906"/>
      <c r="G40" s="906"/>
      <c r="H40" s="988"/>
      <c r="I40" s="988"/>
    </row>
    <row r="41" spans="1:9" ht="26.25">
      <c r="A41" s="1112" t="s">
        <v>4197</v>
      </c>
      <c r="B41" s="1255"/>
      <c r="C41" s="1255"/>
      <c r="D41" s="1069"/>
      <c r="E41" s="1069"/>
      <c r="F41" s="1069"/>
      <c r="G41" s="1155"/>
    </row>
    <row r="42" spans="1:9" ht="45">
      <c r="A42" s="108" t="s">
        <v>4198</v>
      </c>
      <c r="B42" s="209" t="s">
        <v>2800</v>
      </c>
      <c r="C42" s="285" t="s">
        <v>2323</v>
      </c>
      <c r="D42" s="210" t="s">
        <v>2324</v>
      </c>
      <c r="E42" s="211" t="s">
        <v>2802</v>
      </c>
      <c r="F42" s="285" t="s">
        <v>2326</v>
      </c>
      <c r="G42" s="285" t="s">
        <v>2327</v>
      </c>
    </row>
    <row r="43" spans="1:9" ht="21">
      <c r="A43" s="403"/>
      <c r="B43" s="1074" t="s">
        <v>204</v>
      </c>
      <c r="C43" s="1074"/>
      <c r="D43" s="1074"/>
      <c r="E43" s="1074"/>
      <c r="F43" s="1074"/>
      <c r="G43" s="1074"/>
      <c r="H43" s="29">
        <f>H44+H75+H97+H65+H71+H88</f>
        <v>36</v>
      </c>
      <c r="I43" s="29">
        <f>I44+I75+I97+I65+I71+I88</f>
        <v>36</v>
      </c>
    </row>
    <row r="44" spans="1:9" ht="18.75">
      <c r="A44" s="18" t="s">
        <v>1459</v>
      </c>
      <c r="B44" s="989" t="s">
        <v>1460</v>
      </c>
      <c r="C44" s="997"/>
      <c r="D44" s="997"/>
      <c r="E44" s="997"/>
      <c r="F44" s="997"/>
      <c r="G44" s="998"/>
      <c r="H44" s="29">
        <f>SUM(D45:D64)</f>
        <v>22</v>
      </c>
      <c r="I44" s="29">
        <f>COUNT(D45:D64)*2</f>
        <v>22</v>
      </c>
    </row>
    <row r="45" spans="1:9" ht="31.5">
      <c r="A45" s="18" t="s">
        <v>1461</v>
      </c>
      <c r="B45" s="114" t="s">
        <v>206</v>
      </c>
      <c r="C45" s="50" t="s">
        <v>4199</v>
      </c>
      <c r="D45" s="618">
        <v>2</v>
      </c>
      <c r="E45" s="28" t="s">
        <v>271</v>
      </c>
      <c r="F45" s="26"/>
      <c r="G45" s="53"/>
    </row>
    <row r="46" spans="1:9" ht="30">
      <c r="A46" s="18"/>
      <c r="B46" s="114"/>
      <c r="C46" s="50" t="s">
        <v>4200</v>
      </c>
      <c r="D46" s="618">
        <v>2</v>
      </c>
      <c r="E46" s="28" t="s">
        <v>271</v>
      </c>
      <c r="F46" s="26"/>
      <c r="G46" s="53"/>
    </row>
    <row r="47" spans="1:9" ht="31.5">
      <c r="A47" s="18" t="s">
        <v>1462</v>
      </c>
      <c r="B47" s="114" t="s">
        <v>211</v>
      </c>
      <c r="C47" s="50" t="s">
        <v>4201</v>
      </c>
      <c r="D47" s="618">
        <v>2</v>
      </c>
      <c r="E47" s="28" t="s">
        <v>271</v>
      </c>
      <c r="F47" s="26"/>
      <c r="G47" s="53"/>
    </row>
    <row r="48" spans="1:9" ht="30">
      <c r="A48" s="18"/>
      <c r="B48" s="114"/>
      <c r="C48" s="50" t="s">
        <v>4202</v>
      </c>
      <c r="D48" s="618">
        <v>2</v>
      </c>
      <c r="E48" s="28" t="s">
        <v>271</v>
      </c>
      <c r="F48" s="26"/>
      <c r="G48" s="53"/>
    </row>
    <row r="49" spans="1:9" ht="31.5" hidden="1">
      <c r="A49" s="216" t="s">
        <v>1463</v>
      </c>
      <c r="B49" s="114" t="s">
        <v>215</v>
      </c>
      <c r="C49" s="50"/>
      <c r="D49" s="26"/>
      <c r="E49" s="28"/>
      <c r="F49" s="26"/>
      <c r="G49" s="26"/>
      <c r="H49" s="99"/>
      <c r="I49" s="99"/>
    </row>
    <row r="50" spans="1:9" ht="31.5" hidden="1">
      <c r="A50" s="27" t="s">
        <v>1464</v>
      </c>
      <c r="B50" s="114" t="s">
        <v>1465</v>
      </c>
      <c r="C50" s="26"/>
      <c r="D50" s="26"/>
      <c r="E50" s="28"/>
      <c r="F50" s="26"/>
      <c r="G50" s="26"/>
      <c r="H50" s="99"/>
      <c r="I50" s="99"/>
    </row>
    <row r="51" spans="1:9" ht="31.5">
      <c r="A51" s="18" t="s">
        <v>1466</v>
      </c>
      <c r="B51" s="114" t="s">
        <v>223</v>
      </c>
      <c r="C51" s="50" t="s">
        <v>4203</v>
      </c>
      <c r="D51" s="618">
        <v>2</v>
      </c>
      <c r="E51" s="28" t="s">
        <v>271</v>
      </c>
      <c r="F51" s="26"/>
      <c r="G51" s="53"/>
    </row>
    <row r="52" spans="1:9" ht="31.5" hidden="1">
      <c r="A52" s="27" t="s">
        <v>1467</v>
      </c>
      <c r="B52" s="114" t="s">
        <v>227</v>
      </c>
      <c r="C52" s="26"/>
      <c r="D52" s="26"/>
      <c r="E52" s="28"/>
      <c r="F52" s="26"/>
      <c r="G52" s="26"/>
      <c r="H52" s="99"/>
      <c r="I52" s="99"/>
    </row>
    <row r="53" spans="1:9" ht="31.5">
      <c r="A53" s="18" t="s">
        <v>1468</v>
      </c>
      <c r="B53" s="114" t="s">
        <v>231</v>
      </c>
      <c r="C53" s="50" t="s">
        <v>4204</v>
      </c>
      <c r="D53" s="618">
        <v>2</v>
      </c>
      <c r="E53" s="28" t="s">
        <v>271</v>
      </c>
      <c r="F53" s="26"/>
      <c r="G53" s="53"/>
    </row>
    <row r="54" spans="1:9" ht="31.5" hidden="1">
      <c r="A54" s="27" t="s">
        <v>234</v>
      </c>
      <c r="B54" s="114" t="s">
        <v>235</v>
      </c>
      <c r="C54" s="26"/>
      <c r="D54" s="26"/>
      <c r="E54" s="28"/>
      <c r="F54" s="26"/>
      <c r="G54" s="26"/>
      <c r="H54" s="99"/>
      <c r="I54" s="99"/>
    </row>
    <row r="55" spans="1:9" ht="31.5">
      <c r="A55" s="18" t="s">
        <v>1469</v>
      </c>
      <c r="B55" s="114" t="s">
        <v>237</v>
      </c>
      <c r="C55" s="50" t="s">
        <v>4205</v>
      </c>
      <c r="D55" s="618">
        <v>2</v>
      </c>
      <c r="E55" s="28" t="s">
        <v>271</v>
      </c>
      <c r="F55" s="26"/>
      <c r="G55" s="53"/>
    </row>
    <row r="56" spans="1:9" ht="31.5" hidden="1">
      <c r="A56" s="27" t="s">
        <v>240</v>
      </c>
      <c r="B56" s="114" t="s">
        <v>241</v>
      </c>
      <c r="C56" s="26"/>
      <c r="D56" s="26"/>
      <c r="E56" s="28"/>
      <c r="F56" s="26"/>
      <c r="G56" s="26"/>
      <c r="H56" s="99"/>
      <c r="I56" s="99"/>
    </row>
    <row r="57" spans="1:9" ht="31.5" hidden="1">
      <c r="A57" s="27" t="s">
        <v>242</v>
      </c>
      <c r="B57" s="114" t="s">
        <v>243</v>
      </c>
      <c r="C57" s="26"/>
      <c r="D57" s="26"/>
      <c r="E57" s="28"/>
      <c r="F57" s="26"/>
      <c r="G57" s="26"/>
      <c r="H57" s="99"/>
      <c r="I57" s="99"/>
    </row>
    <row r="58" spans="1:9" ht="31.5">
      <c r="A58" s="18" t="s">
        <v>244</v>
      </c>
      <c r="B58" s="114" t="s">
        <v>245</v>
      </c>
      <c r="C58" s="30" t="s">
        <v>4206</v>
      </c>
      <c r="D58" s="618">
        <v>2</v>
      </c>
      <c r="E58" s="28" t="s">
        <v>271</v>
      </c>
      <c r="F58" s="26"/>
      <c r="G58" s="53"/>
    </row>
    <row r="59" spans="1:9" ht="31.5" hidden="1">
      <c r="A59" s="27" t="s">
        <v>1470</v>
      </c>
      <c r="B59" s="114" t="s">
        <v>247</v>
      </c>
      <c r="C59" s="26"/>
      <c r="D59" s="26"/>
      <c r="E59" s="28"/>
      <c r="F59" s="26"/>
      <c r="G59" s="26"/>
      <c r="H59" s="99"/>
      <c r="I59" s="99"/>
    </row>
    <row r="60" spans="1:9" ht="31.5">
      <c r="A60" s="373" t="s">
        <v>1471</v>
      </c>
      <c r="B60" s="114" t="s">
        <v>253</v>
      </c>
      <c r="C60" s="50" t="s">
        <v>2332</v>
      </c>
      <c r="D60" s="618">
        <v>2</v>
      </c>
      <c r="E60" s="28" t="s">
        <v>271</v>
      </c>
      <c r="F60" s="26"/>
      <c r="G60" s="53"/>
    </row>
    <row r="61" spans="1:9" ht="47.25">
      <c r="A61" s="18" t="s">
        <v>256</v>
      </c>
      <c r="B61" s="114" t="s">
        <v>257</v>
      </c>
      <c r="C61" s="50" t="s">
        <v>4207</v>
      </c>
      <c r="D61" s="618">
        <v>2</v>
      </c>
      <c r="E61" s="28" t="s">
        <v>271</v>
      </c>
      <c r="F61" s="26"/>
      <c r="G61" s="53"/>
    </row>
    <row r="62" spans="1:9" ht="31.5">
      <c r="A62" s="18" t="s">
        <v>1474</v>
      </c>
      <c r="B62" s="114" t="s">
        <v>259</v>
      </c>
      <c r="C62" s="30" t="s">
        <v>4208</v>
      </c>
      <c r="D62" s="618">
        <v>2</v>
      </c>
      <c r="E62" s="28" t="s">
        <v>271</v>
      </c>
      <c r="F62" s="26"/>
      <c r="G62" s="53"/>
    </row>
    <row r="63" spans="1:9" ht="31.5" hidden="1">
      <c r="A63" s="216" t="s">
        <v>262</v>
      </c>
      <c r="B63" s="114" t="s">
        <v>263</v>
      </c>
      <c r="C63" s="50"/>
      <c r="D63" s="26"/>
      <c r="E63" s="28"/>
      <c r="F63" s="26"/>
      <c r="G63" s="26"/>
      <c r="H63" s="99"/>
      <c r="I63" s="99"/>
    </row>
    <row r="64" spans="1:9" ht="31.5" hidden="1">
      <c r="A64" s="216" t="s">
        <v>264</v>
      </c>
      <c r="B64" s="114" t="s">
        <v>265</v>
      </c>
      <c r="C64" s="50"/>
      <c r="D64" s="26"/>
      <c r="E64" s="28"/>
      <c r="F64" s="26"/>
      <c r="G64" s="26"/>
      <c r="H64" s="99"/>
      <c r="I64" s="99"/>
    </row>
    <row r="65" spans="1:9" ht="40.15" hidden="1" customHeight="1">
      <c r="A65" s="217" t="s">
        <v>141</v>
      </c>
      <c r="B65" s="989" t="s">
        <v>1475</v>
      </c>
      <c r="C65" s="997"/>
      <c r="D65" s="997"/>
      <c r="E65" s="997"/>
      <c r="F65" s="997"/>
      <c r="G65" s="998"/>
      <c r="H65" s="99">
        <f>SUM(D66:D70)</f>
        <v>0</v>
      </c>
      <c r="I65" s="99">
        <f>COUNT(D66:D70)*2</f>
        <v>0</v>
      </c>
    </row>
    <row r="66" spans="1:9" ht="31.5" hidden="1">
      <c r="A66" s="27" t="s">
        <v>266</v>
      </c>
      <c r="B66" s="114" t="s">
        <v>267</v>
      </c>
      <c r="C66" s="26"/>
      <c r="D66" s="26"/>
      <c r="E66" s="28"/>
      <c r="F66" s="26"/>
      <c r="G66" s="26"/>
      <c r="H66" s="99"/>
      <c r="I66" s="99"/>
    </row>
    <row r="67" spans="1:9" ht="31.5" hidden="1">
      <c r="A67" s="27" t="s">
        <v>268</v>
      </c>
      <c r="B67" s="114" t="s">
        <v>269</v>
      </c>
      <c r="C67" s="26"/>
      <c r="D67" s="26"/>
      <c r="E67" s="28"/>
      <c r="F67" s="26"/>
      <c r="G67" s="26"/>
      <c r="H67" s="99"/>
      <c r="I67" s="99"/>
    </row>
    <row r="68" spans="1:9" ht="31.5" hidden="1">
      <c r="A68" s="27" t="s">
        <v>272</v>
      </c>
      <c r="B68" s="114" t="s">
        <v>273</v>
      </c>
      <c r="C68" s="26"/>
      <c r="D68" s="26"/>
      <c r="E68" s="28"/>
      <c r="F68" s="26"/>
      <c r="G68" s="26"/>
      <c r="H68" s="99"/>
      <c r="I68" s="99"/>
    </row>
    <row r="69" spans="1:9" ht="31.5" hidden="1">
      <c r="A69" s="27" t="s">
        <v>274</v>
      </c>
      <c r="B69" s="114" t="s">
        <v>275</v>
      </c>
      <c r="C69" s="26"/>
      <c r="D69" s="26"/>
      <c r="E69" s="28"/>
      <c r="F69" s="26"/>
      <c r="G69" s="26"/>
      <c r="H69" s="99"/>
      <c r="I69" s="99"/>
    </row>
    <row r="70" spans="1:9" ht="31.5" hidden="1">
      <c r="A70" s="27" t="s">
        <v>277</v>
      </c>
      <c r="B70" s="114" t="s">
        <v>278</v>
      </c>
      <c r="C70" s="26"/>
      <c r="D70" s="26"/>
      <c r="E70" s="28"/>
      <c r="F70" s="26"/>
      <c r="G70" s="26"/>
      <c r="H70" s="99"/>
      <c r="I70" s="99"/>
    </row>
    <row r="71" spans="1:9" ht="40.15" hidden="1" customHeight="1">
      <c r="A71" s="217" t="s">
        <v>279</v>
      </c>
      <c r="B71" s="989" t="s">
        <v>1494</v>
      </c>
      <c r="C71" s="997"/>
      <c r="D71" s="997"/>
      <c r="E71" s="997"/>
      <c r="F71" s="997"/>
      <c r="G71" s="998"/>
      <c r="H71" s="99">
        <f>SUM(D72:D74)</f>
        <v>0</v>
      </c>
      <c r="I71" s="99">
        <f>COUNT(D72:D74)*2</f>
        <v>0</v>
      </c>
    </row>
    <row r="72" spans="1:9" ht="31.5" hidden="1">
      <c r="A72" s="216" t="s">
        <v>1495</v>
      </c>
      <c r="B72" s="114" t="s">
        <v>281</v>
      </c>
      <c r="C72" s="50"/>
      <c r="D72" s="26"/>
      <c r="E72" s="28"/>
      <c r="F72" s="26"/>
      <c r="G72" s="26"/>
      <c r="H72" s="99"/>
      <c r="I72" s="99"/>
    </row>
    <row r="73" spans="1:9" ht="31.5" hidden="1">
      <c r="A73" s="216" t="s">
        <v>1496</v>
      </c>
      <c r="B73" s="114" t="s">
        <v>286</v>
      </c>
      <c r="C73" s="50"/>
      <c r="D73" s="26"/>
      <c r="E73" s="28"/>
      <c r="F73" s="26"/>
      <c r="G73" s="26"/>
      <c r="H73" s="99"/>
      <c r="I73" s="99"/>
    </row>
    <row r="74" spans="1:9" ht="47.25" hidden="1">
      <c r="A74" s="27" t="s">
        <v>1499</v>
      </c>
      <c r="B74" s="114" t="s">
        <v>290</v>
      </c>
      <c r="C74" s="26"/>
      <c r="D74" s="26"/>
      <c r="E74" s="28"/>
      <c r="F74" s="26"/>
      <c r="G74" s="26"/>
      <c r="H74" s="99"/>
      <c r="I74" s="99"/>
    </row>
    <row r="75" spans="1:9" ht="18.75">
      <c r="A75" s="18" t="s">
        <v>137</v>
      </c>
      <c r="B75" s="989" t="s">
        <v>1500</v>
      </c>
      <c r="C75" s="997"/>
      <c r="D75" s="997"/>
      <c r="E75" s="997"/>
      <c r="F75" s="997"/>
      <c r="G75" s="998"/>
      <c r="H75" s="29">
        <f>SUM(D76:D87)</f>
        <v>12</v>
      </c>
      <c r="I75" s="29">
        <f>COUNT(D76:D87)*2</f>
        <v>12</v>
      </c>
    </row>
    <row r="76" spans="1:9" ht="63">
      <c r="A76" s="18" t="s">
        <v>292</v>
      </c>
      <c r="B76" s="114" t="s">
        <v>293</v>
      </c>
      <c r="C76" s="50" t="s">
        <v>4209</v>
      </c>
      <c r="D76" s="618">
        <v>2</v>
      </c>
      <c r="E76" s="28" t="s">
        <v>540</v>
      </c>
      <c r="F76" s="30" t="s">
        <v>4210</v>
      </c>
      <c r="G76" s="53"/>
    </row>
    <row r="77" spans="1:9" ht="63">
      <c r="A77" s="18" t="s">
        <v>294</v>
      </c>
      <c r="B77" s="114" t="s">
        <v>295</v>
      </c>
      <c r="C77" s="50" t="s">
        <v>4211</v>
      </c>
      <c r="D77" s="618">
        <v>2</v>
      </c>
      <c r="E77" s="28" t="s">
        <v>540</v>
      </c>
      <c r="F77" s="26"/>
      <c r="G77" s="53"/>
    </row>
    <row r="78" spans="1:9" ht="63">
      <c r="A78" s="18" t="s">
        <v>296</v>
      </c>
      <c r="B78" s="114" t="s">
        <v>297</v>
      </c>
      <c r="C78" s="50" t="s">
        <v>4212</v>
      </c>
      <c r="D78" s="618">
        <v>2</v>
      </c>
      <c r="E78" s="28" t="s">
        <v>540</v>
      </c>
      <c r="F78" s="26"/>
      <c r="G78" s="53"/>
    </row>
    <row r="79" spans="1:9" ht="47.25">
      <c r="A79" s="18" t="s">
        <v>298</v>
      </c>
      <c r="B79" s="114" t="s">
        <v>299</v>
      </c>
      <c r="C79" s="50" t="s">
        <v>4213</v>
      </c>
      <c r="D79" s="618">
        <v>2</v>
      </c>
      <c r="E79" s="28" t="s">
        <v>540</v>
      </c>
      <c r="F79" s="26"/>
      <c r="G79" s="53"/>
    </row>
    <row r="80" spans="1:9" ht="63">
      <c r="A80" s="18" t="s">
        <v>300</v>
      </c>
      <c r="B80" s="114" t="s">
        <v>1501</v>
      </c>
      <c r="C80" s="50" t="s">
        <v>4214</v>
      </c>
      <c r="D80" s="618">
        <v>2</v>
      </c>
      <c r="E80" s="28" t="s">
        <v>271</v>
      </c>
      <c r="F80" s="26"/>
      <c r="G80" s="53"/>
    </row>
    <row r="81" spans="1:9" ht="47.25" hidden="1">
      <c r="A81" s="27" t="s">
        <v>302</v>
      </c>
      <c r="B81" s="114" t="s">
        <v>303</v>
      </c>
      <c r="C81" s="26"/>
      <c r="D81" s="26"/>
      <c r="E81" s="28"/>
      <c r="F81" s="26"/>
      <c r="G81" s="26"/>
      <c r="H81" s="99"/>
      <c r="I81" s="99"/>
    </row>
    <row r="82" spans="1:9" ht="63">
      <c r="A82" s="18" t="s">
        <v>304</v>
      </c>
      <c r="B82" s="114" t="s">
        <v>305</v>
      </c>
      <c r="C82" s="50" t="s">
        <v>4215</v>
      </c>
      <c r="D82" s="618">
        <v>2</v>
      </c>
      <c r="E82" s="28" t="s">
        <v>271</v>
      </c>
      <c r="F82" s="26"/>
      <c r="G82" s="53"/>
    </row>
    <row r="83" spans="1:9" ht="110.25" hidden="1">
      <c r="A83" s="27" t="s">
        <v>306</v>
      </c>
      <c r="B83" s="114" t="s">
        <v>307</v>
      </c>
      <c r="C83" s="26"/>
      <c r="D83" s="26"/>
      <c r="E83" s="28"/>
      <c r="F83" s="26"/>
      <c r="G83" s="26"/>
      <c r="H83" s="99"/>
      <c r="I83" s="99"/>
    </row>
    <row r="84" spans="1:9" ht="63" hidden="1">
      <c r="A84" s="27" t="s">
        <v>308</v>
      </c>
      <c r="B84" s="114" t="s">
        <v>309</v>
      </c>
      <c r="C84" s="26"/>
      <c r="D84" s="26"/>
      <c r="E84" s="28"/>
      <c r="F84" s="26"/>
      <c r="G84" s="26"/>
      <c r="H84" s="99"/>
      <c r="I84" s="99"/>
    </row>
    <row r="85" spans="1:9" ht="47.25" hidden="1">
      <c r="A85" s="27" t="s">
        <v>310</v>
      </c>
      <c r="B85" s="114" t="s">
        <v>311</v>
      </c>
      <c r="C85" s="26"/>
      <c r="D85" s="26"/>
      <c r="E85" s="28"/>
      <c r="F85" s="26"/>
      <c r="G85" s="26"/>
      <c r="H85" s="99"/>
      <c r="I85" s="99"/>
    </row>
    <row r="86" spans="1:9" ht="45" hidden="1">
      <c r="A86" s="27" t="s">
        <v>312</v>
      </c>
      <c r="B86" s="30" t="s">
        <v>313</v>
      </c>
      <c r="C86" s="26"/>
      <c r="D86" s="26"/>
      <c r="E86" s="28"/>
      <c r="F86" s="26"/>
      <c r="G86" s="26"/>
      <c r="H86" s="99"/>
      <c r="I86" s="99"/>
    </row>
    <row r="87" spans="1:9" ht="45" hidden="1">
      <c r="A87" s="27" t="s">
        <v>6185</v>
      </c>
      <c r="B87" s="23" t="s">
        <v>6186</v>
      </c>
      <c r="C87" s="30"/>
      <c r="D87" s="28"/>
      <c r="E87" s="28"/>
      <c r="F87" s="26"/>
      <c r="G87" s="479"/>
      <c r="H87" s="99"/>
      <c r="I87" s="99"/>
    </row>
    <row r="88" spans="1:9" ht="40.15" hidden="1" customHeight="1">
      <c r="A88" s="217" t="s">
        <v>1502</v>
      </c>
      <c r="B88" s="989" t="s">
        <v>1503</v>
      </c>
      <c r="C88" s="997"/>
      <c r="D88" s="997"/>
      <c r="E88" s="997"/>
      <c r="F88" s="997"/>
      <c r="G88" s="998"/>
      <c r="H88" s="99">
        <f>SUM(D89:D96)</f>
        <v>0</v>
      </c>
      <c r="I88" s="99">
        <f>COUNT(D89:D96)*2</f>
        <v>0</v>
      </c>
    </row>
    <row r="89" spans="1:9" ht="31.5" hidden="1">
      <c r="A89" s="27" t="s">
        <v>314</v>
      </c>
      <c r="B89" s="114" t="s">
        <v>315</v>
      </c>
      <c r="C89" s="26"/>
      <c r="D89" s="26"/>
      <c r="E89" s="28"/>
      <c r="F89" s="26"/>
      <c r="G89" s="26"/>
      <c r="H89" s="99"/>
      <c r="I89" s="99"/>
    </row>
    <row r="90" spans="1:9" ht="31.5" hidden="1">
      <c r="A90" s="27" t="s">
        <v>316</v>
      </c>
      <c r="B90" s="114" t="s">
        <v>317</v>
      </c>
      <c r="C90" s="26"/>
      <c r="D90" s="26"/>
      <c r="E90" s="28"/>
      <c r="F90" s="26"/>
      <c r="G90" s="26"/>
      <c r="H90" s="99"/>
      <c r="I90" s="99"/>
    </row>
    <row r="91" spans="1:9" ht="31.5" hidden="1">
      <c r="A91" s="27" t="s">
        <v>1504</v>
      </c>
      <c r="B91" s="114" t="s">
        <v>319</v>
      </c>
      <c r="C91" s="26"/>
      <c r="D91" s="26"/>
      <c r="E91" s="28"/>
      <c r="F91" s="26"/>
      <c r="G91" s="26"/>
      <c r="H91" s="99"/>
      <c r="I91" s="99"/>
    </row>
    <row r="92" spans="1:9" ht="31.5" hidden="1">
      <c r="A92" s="27" t="s">
        <v>321</v>
      </c>
      <c r="B92" s="114" t="s">
        <v>322</v>
      </c>
      <c r="C92" s="26"/>
      <c r="D92" s="26"/>
      <c r="E92" s="28"/>
      <c r="F92" s="26"/>
      <c r="G92" s="26"/>
      <c r="H92" s="99"/>
      <c r="I92" s="99"/>
    </row>
    <row r="93" spans="1:9" ht="31.5" hidden="1">
      <c r="A93" s="27" t="s">
        <v>323</v>
      </c>
      <c r="B93" s="114" t="s">
        <v>324</v>
      </c>
      <c r="C93" s="26"/>
      <c r="D93" s="26"/>
      <c r="E93" s="28"/>
      <c r="F93" s="26"/>
      <c r="G93" s="26"/>
      <c r="H93" s="99"/>
      <c r="I93" s="99"/>
    </row>
    <row r="94" spans="1:9" ht="31.5" hidden="1">
      <c r="A94" s="27" t="s">
        <v>325</v>
      </c>
      <c r="B94" s="114" t="s">
        <v>326</v>
      </c>
      <c r="C94" s="26"/>
      <c r="D94" s="26"/>
      <c r="E94" s="28"/>
      <c r="F94" s="26"/>
      <c r="G94" s="26"/>
      <c r="H94" s="99"/>
      <c r="I94" s="99"/>
    </row>
    <row r="95" spans="1:9" ht="31.5" hidden="1">
      <c r="A95" s="27" t="s">
        <v>1505</v>
      </c>
      <c r="B95" s="114" t="s">
        <v>328</v>
      </c>
      <c r="C95" s="26"/>
      <c r="D95" s="26"/>
      <c r="E95" s="28"/>
      <c r="F95" s="26"/>
      <c r="G95" s="26"/>
      <c r="H95" s="99"/>
      <c r="I95" s="99"/>
    </row>
    <row r="96" spans="1:9" ht="31.5" hidden="1">
      <c r="A96" s="27" t="s">
        <v>3095</v>
      </c>
      <c r="B96" s="19" t="s">
        <v>3096</v>
      </c>
      <c r="C96" s="23"/>
      <c r="D96" s="21"/>
      <c r="E96" s="22"/>
      <c r="F96" s="28"/>
      <c r="G96" s="480"/>
      <c r="H96" s="99"/>
      <c r="I96" s="99"/>
    </row>
    <row r="97" spans="1:9" ht="18.75">
      <c r="A97" s="404" t="s">
        <v>1506</v>
      </c>
      <c r="B97" s="989" t="s">
        <v>132</v>
      </c>
      <c r="C97" s="997"/>
      <c r="D97" s="997"/>
      <c r="E97" s="997"/>
      <c r="F97" s="997"/>
      <c r="G97" s="998"/>
      <c r="H97" s="29">
        <f>SUM(D98:D99)</f>
        <v>2</v>
      </c>
      <c r="I97" s="29">
        <f>COUNT(D98:D99)*2</f>
        <v>2</v>
      </c>
    </row>
    <row r="98" spans="1:9" ht="63">
      <c r="A98" s="373" t="s">
        <v>1507</v>
      </c>
      <c r="B98" s="114" t="s">
        <v>331</v>
      </c>
      <c r="C98" s="50" t="s">
        <v>4216</v>
      </c>
      <c r="D98" s="622">
        <v>2</v>
      </c>
      <c r="E98" s="22" t="s">
        <v>540</v>
      </c>
      <c r="F98" s="50"/>
      <c r="G98" s="53"/>
    </row>
    <row r="99" spans="1:9" ht="78.75" hidden="1">
      <c r="A99" s="27" t="s">
        <v>334</v>
      </c>
      <c r="B99" s="114" t="s">
        <v>335</v>
      </c>
      <c r="C99" s="26"/>
      <c r="D99" s="26"/>
      <c r="E99" s="28"/>
      <c r="F99" s="26"/>
      <c r="G99" s="26"/>
      <c r="H99" s="99"/>
      <c r="I99" s="99"/>
    </row>
    <row r="100" spans="1:9" ht="21">
      <c r="A100" s="403"/>
      <c r="B100" s="1074" t="s">
        <v>337</v>
      </c>
      <c r="C100" s="1074"/>
      <c r="D100" s="1074"/>
      <c r="E100" s="1074"/>
      <c r="F100" s="1074"/>
      <c r="G100" s="1074"/>
      <c r="H100" s="29">
        <f>H101+H115+H128+H138+H144+H152</f>
        <v>78</v>
      </c>
      <c r="I100" s="29">
        <f>I101+I115+I128+I138+I144+I152</f>
        <v>78</v>
      </c>
    </row>
    <row r="101" spans="1:9" ht="18.75">
      <c r="A101" s="214" t="s">
        <v>1508</v>
      </c>
      <c r="B101" s="989" t="s">
        <v>1509</v>
      </c>
      <c r="C101" s="997"/>
      <c r="D101" s="997"/>
      <c r="E101" s="997"/>
      <c r="F101" s="997"/>
      <c r="G101" s="998"/>
      <c r="H101" s="29">
        <f>SUM(D102:D114)</f>
        <v>22</v>
      </c>
      <c r="I101" s="29">
        <f>COUNT(D102:D114)*2</f>
        <v>22</v>
      </c>
    </row>
    <row r="102" spans="1:9" ht="31.5">
      <c r="A102" s="373" t="s">
        <v>1510</v>
      </c>
      <c r="B102" s="218" t="s">
        <v>339</v>
      </c>
      <c r="C102" s="219" t="s">
        <v>2352</v>
      </c>
      <c r="D102" s="622">
        <v>2</v>
      </c>
      <c r="E102" s="22" t="s">
        <v>341</v>
      </c>
      <c r="F102" s="50" t="s">
        <v>2353</v>
      </c>
      <c r="G102" s="53"/>
    </row>
    <row r="103" spans="1:9" ht="30">
      <c r="A103" s="373"/>
      <c r="B103" s="221"/>
      <c r="C103" s="50" t="s">
        <v>4217</v>
      </c>
      <c r="D103" s="622">
        <v>2</v>
      </c>
      <c r="E103" s="22" t="s">
        <v>341</v>
      </c>
      <c r="F103" s="66"/>
      <c r="G103" s="53"/>
    </row>
    <row r="104" spans="1:9" ht="30">
      <c r="A104" s="373"/>
      <c r="B104" s="221"/>
      <c r="C104" s="50" t="s">
        <v>3586</v>
      </c>
      <c r="D104" s="622">
        <v>2</v>
      </c>
      <c r="E104" s="22" t="s">
        <v>341</v>
      </c>
      <c r="F104" s="66"/>
      <c r="G104" s="53"/>
    </row>
    <row r="105" spans="1:9" ht="47.25">
      <c r="A105" s="373" t="s">
        <v>1513</v>
      </c>
      <c r="B105" s="218" t="s">
        <v>347</v>
      </c>
      <c r="C105" s="50" t="s">
        <v>4218</v>
      </c>
      <c r="D105" s="622">
        <v>2</v>
      </c>
      <c r="E105" s="22" t="s">
        <v>341</v>
      </c>
      <c r="F105" s="26"/>
      <c r="G105" s="53"/>
    </row>
    <row r="106" spans="1:9" ht="30">
      <c r="A106" s="373"/>
      <c r="B106" s="218"/>
      <c r="C106" s="50" t="s">
        <v>4219</v>
      </c>
      <c r="D106" s="622">
        <v>2</v>
      </c>
      <c r="E106" s="22" t="s">
        <v>341</v>
      </c>
      <c r="F106" s="26"/>
      <c r="G106" s="53"/>
    </row>
    <row r="107" spans="1:9" ht="30">
      <c r="A107" s="373"/>
      <c r="B107" s="218"/>
      <c r="C107" s="50" t="s">
        <v>4220</v>
      </c>
      <c r="D107" s="622">
        <v>2</v>
      </c>
      <c r="E107" s="22" t="s">
        <v>341</v>
      </c>
      <c r="F107" s="26"/>
      <c r="G107" s="53"/>
    </row>
    <row r="108" spans="1:9" ht="45">
      <c r="A108" s="373"/>
      <c r="B108" s="218"/>
      <c r="C108" s="50" t="s">
        <v>2358</v>
      </c>
      <c r="D108" s="622">
        <v>2</v>
      </c>
      <c r="E108" s="22" t="s">
        <v>341</v>
      </c>
      <c r="F108" s="26"/>
      <c r="G108" s="53"/>
    </row>
    <row r="109" spans="1:9" ht="47.25" hidden="1">
      <c r="A109" s="27" t="s">
        <v>352</v>
      </c>
      <c r="B109" s="218" t="s">
        <v>353</v>
      </c>
      <c r="C109" s="26"/>
      <c r="D109" s="26"/>
      <c r="E109" s="28"/>
      <c r="F109" s="26"/>
      <c r="G109" s="26"/>
      <c r="H109" s="99"/>
      <c r="I109" s="99"/>
    </row>
    <row r="110" spans="1:9" ht="47.25">
      <c r="A110" s="18" t="s">
        <v>1516</v>
      </c>
      <c r="B110" s="218" t="s">
        <v>355</v>
      </c>
      <c r="C110" s="50" t="s">
        <v>4221</v>
      </c>
      <c r="D110" s="622">
        <v>2</v>
      </c>
      <c r="E110" s="28" t="s">
        <v>341</v>
      </c>
      <c r="F110" s="26"/>
      <c r="G110" s="53"/>
    </row>
    <row r="111" spans="1:9" ht="63">
      <c r="A111" s="373" t="s">
        <v>356</v>
      </c>
      <c r="B111" s="218" t="s">
        <v>357</v>
      </c>
      <c r="C111" s="50" t="s">
        <v>4222</v>
      </c>
      <c r="D111" s="622">
        <v>2</v>
      </c>
      <c r="E111" s="28" t="s">
        <v>341</v>
      </c>
      <c r="F111" s="50"/>
      <c r="G111" s="53"/>
    </row>
    <row r="112" spans="1:9" ht="47.25">
      <c r="A112" s="373" t="s">
        <v>1518</v>
      </c>
      <c r="B112" s="218" t="s">
        <v>360</v>
      </c>
      <c r="C112" s="40" t="s">
        <v>361</v>
      </c>
      <c r="D112" s="622">
        <v>2</v>
      </c>
      <c r="E112" s="28" t="s">
        <v>341</v>
      </c>
      <c r="F112" s="26"/>
      <c r="G112" s="53"/>
    </row>
    <row r="113" spans="1:9" ht="63" hidden="1">
      <c r="A113" s="216" t="s">
        <v>1520</v>
      </c>
      <c r="B113" s="218" t="s">
        <v>363</v>
      </c>
      <c r="C113" s="50"/>
      <c r="D113" s="26"/>
      <c r="E113" s="28"/>
      <c r="F113" s="26"/>
      <c r="G113" s="26"/>
      <c r="H113" s="99"/>
      <c r="I113" s="99"/>
    </row>
    <row r="114" spans="1:9" ht="47.25">
      <c r="A114" s="18" t="s">
        <v>366</v>
      </c>
      <c r="B114" s="218" t="s">
        <v>367</v>
      </c>
      <c r="C114" s="30" t="s">
        <v>2363</v>
      </c>
      <c r="D114" s="622">
        <v>2</v>
      </c>
      <c r="E114" s="28" t="s">
        <v>369</v>
      </c>
      <c r="F114" s="26"/>
      <c r="G114" s="53"/>
    </row>
    <row r="115" spans="1:9" ht="18.75">
      <c r="A115" s="214" t="s">
        <v>1521</v>
      </c>
      <c r="B115" s="989" t="s">
        <v>4223</v>
      </c>
      <c r="C115" s="997"/>
      <c r="D115" s="997"/>
      <c r="E115" s="997"/>
      <c r="F115" s="997"/>
      <c r="G115" s="998"/>
      <c r="H115" s="29">
        <f>SUM(D116:D125)</f>
        <v>18</v>
      </c>
      <c r="I115" s="29">
        <f>COUNT(D116:D125)*2</f>
        <v>18</v>
      </c>
    </row>
    <row r="116" spans="1:9" ht="45">
      <c r="A116" s="373" t="s">
        <v>1523</v>
      </c>
      <c r="B116" s="224" t="s">
        <v>371</v>
      </c>
      <c r="C116" s="50" t="s">
        <v>4224</v>
      </c>
      <c r="D116" s="618">
        <v>2</v>
      </c>
      <c r="E116" s="28" t="s">
        <v>341</v>
      </c>
      <c r="F116" s="50" t="s">
        <v>4225</v>
      </c>
      <c r="G116" s="53"/>
    </row>
    <row r="117" spans="1:9" ht="30">
      <c r="A117" s="373"/>
      <c r="B117" s="224"/>
      <c r="C117" s="50" t="s">
        <v>4226</v>
      </c>
      <c r="D117" s="618">
        <v>2</v>
      </c>
      <c r="E117" s="28" t="s">
        <v>660</v>
      </c>
      <c r="F117" s="26"/>
      <c r="G117" s="53"/>
    </row>
    <row r="118" spans="1:9" ht="45">
      <c r="A118" s="373"/>
      <c r="B118" s="224"/>
      <c r="C118" s="50" t="s">
        <v>4227</v>
      </c>
      <c r="D118" s="618">
        <v>2</v>
      </c>
      <c r="E118" s="28" t="s">
        <v>341</v>
      </c>
      <c r="F118" s="26"/>
      <c r="G118" s="53"/>
    </row>
    <row r="119" spans="1:9" ht="45">
      <c r="A119" s="373"/>
      <c r="B119" s="224"/>
      <c r="C119" s="50" t="s">
        <v>4228</v>
      </c>
      <c r="D119" s="618">
        <v>2</v>
      </c>
      <c r="E119" s="28" t="s">
        <v>660</v>
      </c>
      <c r="F119" s="26"/>
      <c r="G119" s="53"/>
    </row>
    <row r="120" spans="1:9" ht="30">
      <c r="A120" s="373"/>
      <c r="B120" s="224"/>
      <c r="C120" s="50" t="s">
        <v>4229</v>
      </c>
      <c r="D120" s="618">
        <v>2</v>
      </c>
      <c r="E120" s="28" t="s">
        <v>895</v>
      </c>
      <c r="F120" s="26"/>
      <c r="G120" s="53"/>
    </row>
    <row r="121" spans="1:9" ht="45">
      <c r="A121" s="373"/>
      <c r="B121" s="224"/>
      <c r="C121" s="50" t="s">
        <v>4230</v>
      </c>
      <c r="D121" s="618">
        <v>2</v>
      </c>
      <c r="E121" s="28" t="s">
        <v>4231</v>
      </c>
      <c r="F121" s="26"/>
      <c r="G121" s="53"/>
    </row>
    <row r="122" spans="1:9" ht="78.75" hidden="1">
      <c r="A122" s="27" t="s">
        <v>382</v>
      </c>
      <c r="B122" s="224" t="s">
        <v>383</v>
      </c>
      <c r="C122" s="26"/>
      <c r="D122" s="26"/>
      <c r="E122" s="28"/>
      <c r="F122" s="26"/>
      <c r="G122" s="26"/>
      <c r="H122" s="99"/>
      <c r="I122" s="99"/>
    </row>
    <row r="123" spans="1:9" ht="63">
      <c r="A123" s="373" t="s">
        <v>1526</v>
      </c>
      <c r="B123" s="225" t="s">
        <v>385</v>
      </c>
      <c r="C123" s="50" t="s">
        <v>2367</v>
      </c>
      <c r="D123" s="618">
        <v>2</v>
      </c>
      <c r="E123" s="28" t="s">
        <v>341</v>
      </c>
      <c r="F123" s="26"/>
      <c r="G123" s="53"/>
    </row>
    <row r="124" spans="1:9" ht="30">
      <c r="A124" s="373"/>
      <c r="B124" s="224"/>
      <c r="C124" s="50" t="s">
        <v>387</v>
      </c>
      <c r="D124" s="618">
        <v>2</v>
      </c>
      <c r="E124" s="28" t="s">
        <v>341</v>
      </c>
      <c r="F124" s="26"/>
      <c r="G124" s="53"/>
    </row>
    <row r="125" spans="1:9" ht="30">
      <c r="A125" s="373"/>
      <c r="B125" s="224"/>
      <c r="C125" s="40" t="s">
        <v>391</v>
      </c>
      <c r="D125" s="618">
        <v>2</v>
      </c>
      <c r="E125" s="28" t="s">
        <v>341</v>
      </c>
      <c r="F125" s="26"/>
      <c r="G125" s="53"/>
    </row>
    <row r="126" spans="1:9" ht="47.25" hidden="1">
      <c r="A126" s="216" t="s">
        <v>1531</v>
      </c>
      <c r="B126" s="224" t="s">
        <v>393</v>
      </c>
      <c r="D126" s="26"/>
      <c r="E126" s="28"/>
      <c r="F126" s="26"/>
      <c r="G126" s="26"/>
      <c r="H126" s="99"/>
      <c r="I126" s="99"/>
    </row>
    <row r="127" spans="1:9" ht="72.75" hidden="1" customHeight="1">
      <c r="A127" s="216" t="s">
        <v>394</v>
      </c>
      <c r="B127" s="47" t="s">
        <v>395</v>
      </c>
      <c r="C127" s="219"/>
      <c r="D127" s="26"/>
      <c r="E127" s="28"/>
      <c r="F127" s="26"/>
      <c r="G127" s="26"/>
      <c r="H127" s="99"/>
      <c r="I127" s="99"/>
    </row>
    <row r="128" spans="1:9" ht="18.75">
      <c r="A128" s="214" t="s">
        <v>1534</v>
      </c>
      <c r="B128" s="989" t="s">
        <v>1535</v>
      </c>
      <c r="C128" s="997"/>
      <c r="D128" s="997"/>
      <c r="E128" s="997"/>
      <c r="F128" s="997"/>
      <c r="G128" s="998"/>
      <c r="H128" s="29">
        <f>SUM(D129:D137)</f>
        <v>18</v>
      </c>
      <c r="I128" s="29">
        <f>COUNT(D129:D137)*2</f>
        <v>18</v>
      </c>
    </row>
    <row r="129" spans="1:9" ht="31.5">
      <c r="A129" s="373" t="s">
        <v>1536</v>
      </c>
      <c r="B129" s="224" t="s">
        <v>397</v>
      </c>
      <c r="C129" s="50" t="s">
        <v>4232</v>
      </c>
      <c r="D129" s="622">
        <v>2</v>
      </c>
      <c r="E129" s="22" t="s">
        <v>341</v>
      </c>
      <c r="F129" s="66" t="s">
        <v>2370</v>
      </c>
      <c r="G129" s="53"/>
    </row>
    <row r="130" spans="1:9" ht="45">
      <c r="A130" s="373"/>
      <c r="B130" s="221"/>
      <c r="C130" s="50" t="s">
        <v>4233</v>
      </c>
      <c r="D130" s="622">
        <v>2</v>
      </c>
      <c r="E130" s="22" t="s">
        <v>341</v>
      </c>
      <c r="F130"/>
      <c r="G130" s="53"/>
    </row>
    <row r="131" spans="1:9" ht="60">
      <c r="A131" s="373"/>
      <c r="B131" s="221"/>
      <c r="C131" s="25" t="s">
        <v>4234</v>
      </c>
      <c r="D131" s="622">
        <v>2</v>
      </c>
      <c r="E131" s="22" t="s">
        <v>341</v>
      </c>
      <c r="F131" s="50"/>
      <c r="G131" s="53"/>
    </row>
    <row r="132" spans="1:9" ht="30">
      <c r="A132" s="373"/>
      <c r="B132" s="221"/>
      <c r="C132" s="50" t="s">
        <v>2373</v>
      </c>
      <c r="D132" s="622">
        <v>2</v>
      </c>
      <c r="E132" s="22" t="s">
        <v>341</v>
      </c>
      <c r="F132" s="50"/>
      <c r="G132" s="53"/>
    </row>
    <row r="133" spans="1:9" ht="60">
      <c r="A133" s="373"/>
      <c r="B133" s="221"/>
      <c r="C133" s="50" t="s">
        <v>4235</v>
      </c>
      <c r="D133" s="622">
        <v>2</v>
      </c>
      <c r="E133" s="22" t="s">
        <v>341</v>
      </c>
      <c r="F133" s="50"/>
      <c r="G133" s="53"/>
    </row>
    <row r="134" spans="1:9" ht="47.25">
      <c r="A134" s="373" t="s">
        <v>1543</v>
      </c>
      <c r="B134" s="224" t="s">
        <v>401</v>
      </c>
      <c r="C134" s="50" t="s">
        <v>1544</v>
      </c>
      <c r="D134" s="622">
        <v>2</v>
      </c>
      <c r="E134" s="28" t="s">
        <v>208</v>
      </c>
      <c r="F134" s="26"/>
      <c r="G134" s="53"/>
    </row>
    <row r="135" spans="1:9" ht="45">
      <c r="A135" s="373"/>
      <c r="B135" s="224"/>
      <c r="C135" s="50" t="s">
        <v>2374</v>
      </c>
      <c r="D135" s="622">
        <v>2</v>
      </c>
      <c r="E135" s="28" t="s">
        <v>208</v>
      </c>
      <c r="F135" s="26"/>
      <c r="G135" s="53"/>
    </row>
    <row r="136" spans="1:9" ht="63">
      <c r="A136" s="373" t="s">
        <v>1546</v>
      </c>
      <c r="B136" s="224" t="s">
        <v>405</v>
      </c>
      <c r="C136" s="23" t="s">
        <v>406</v>
      </c>
      <c r="D136" s="622">
        <v>2</v>
      </c>
      <c r="E136" s="28" t="s">
        <v>1549</v>
      </c>
      <c r="F136" s="26"/>
      <c r="G136" s="53"/>
    </row>
    <row r="137" spans="1:9" ht="78.75">
      <c r="A137" s="373" t="s">
        <v>1557</v>
      </c>
      <c r="B137" s="224" t="s">
        <v>409</v>
      </c>
      <c r="C137" s="50" t="s">
        <v>1558</v>
      </c>
      <c r="D137" s="622">
        <v>2</v>
      </c>
      <c r="E137" s="28" t="s">
        <v>208</v>
      </c>
      <c r="F137" s="26"/>
      <c r="G137" s="53"/>
    </row>
    <row r="138" spans="1:9" ht="18.75">
      <c r="A138" s="214" t="s">
        <v>1560</v>
      </c>
      <c r="B138" s="989" t="s">
        <v>1561</v>
      </c>
      <c r="C138" s="997"/>
      <c r="D138" s="997"/>
      <c r="E138" s="997"/>
      <c r="F138" s="997"/>
      <c r="G138" s="998"/>
      <c r="H138" s="29">
        <f>SUM(D139:D143)</f>
        <v>6</v>
      </c>
      <c r="I138" s="29">
        <f>COUNT(D139:D143)*2</f>
        <v>6</v>
      </c>
    </row>
    <row r="139" spans="1:9" ht="63">
      <c r="A139" s="18" t="s">
        <v>1562</v>
      </c>
      <c r="B139" s="224" t="s">
        <v>412</v>
      </c>
      <c r="C139" s="50" t="s">
        <v>2375</v>
      </c>
      <c r="D139" s="618">
        <v>2</v>
      </c>
      <c r="E139" s="28" t="s">
        <v>255</v>
      </c>
      <c r="F139" s="26"/>
      <c r="G139" s="53"/>
    </row>
    <row r="140" spans="1:9" ht="47.25" hidden="1">
      <c r="A140" s="216" t="s">
        <v>1566</v>
      </c>
      <c r="B140" s="224" t="s">
        <v>415</v>
      </c>
      <c r="C140" s="50"/>
      <c r="D140" s="26"/>
      <c r="E140" s="28"/>
      <c r="F140" s="26"/>
      <c r="G140" s="26"/>
      <c r="H140" s="99"/>
      <c r="I140" s="99"/>
    </row>
    <row r="141" spans="1:9" ht="31.5" hidden="1">
      <c r="A141" s="216" t="s">
        <v>1567</v>
      </c>
      <c r="B141" s="224" t="s">
        <v>418</v>
      </c>
      <c r="C141" s="50"/>
      <c r="D141" s="26"/>
      <c r="E141" s="28"/>
      <c r="F141" s="26"/>
      <c r="G141" s="26"/>
      <c r="H141" s="99"/>
      <c r="I141" s="99"/>
    </row>
    <row r="142" spans="1:9" ht="63">
      <c r="A142" s="373" t="s">
        <v>1568</v>
      </c>
      <c r="B142" s="224" t="s">
        <v>422</v>
      </c>
      <c r="C142" s="50" t="s">
        <v>4236</v>
      </c>
      <c r="D142" s="618">
        <v>2</v>
      </c>
      <c r="E142" s="28" t="s">
        <v>424</v>
      </c>
      <c r="F142" s="26"/>
      <c r="G142" s="53"/>
    </row>
    <row r="143" spans="1:9" ht="60">
      <c r="A143" s="373" t="s">
        <v>1571</v>
      </c>
      <c r="B143" s="114" t="s">
        <v>427</v>
      </c>
      <c r="C143" s="25" t="s">
        <v>4237</v>
      </c>
      <c r="D143" s="618">
        <v>2</v>
      </c>
      <c r="E143" s="28" t="s">
        <v>341</v>
      </c>
      <c r="F143" s="26"/>
      <c r="G143" s="53"/>
    </row>
    <row r="144" spans="1:9" ht="18.75">
      <c r="A144" s="214" t="s">
        <v>1572</v>
      </c>
      <c r="B144" s="989" t="s">
        <v>1573</v>
      </c>
      <c r="C144" s="997"/>
      <c r="D144" s="997"/>
      <c r="E144" s="997"/>
      <c r="F144" s="997"/>
      <c r="G144" s="998"/>
      <c r="H144" s="29">
        <f>SUM(D145:D151)</f>
        <v>12</v>
      </c>
      <c r="I144" s="29">
        <f>COUNT(D145:D151)*2</f>
        <v>12</v>
      </c>
    </row>
    <row r="145" spans="1:9" ht="63">
      <c r="A145" s="373" t="s">
        <v>429</v>
      </c>
      <c r="B145" s="224" t="s">
        <v>430</v>
      </c>
      <c r="C145" s="50" t="s">
        <v>4238</v>
      </c>
      <c r="D145" s="618">
        <v>2</v>
      </c>
      <c r="E145" s="28" t="s">
        <v>432</v>
      </c>
      <c r="F145" s="26"/>
      <c r="G145" s="53"/>
    </row>
    <row r="146" spans="1:9" ht="30">
      <c r="A146" s="373"/>
      <c r="B146" s="224"/>
      <c r="C146" s="50" t="s">
        <v>4239</v>
      </c>
      <c r="D146" s="618">
        <v>2</v>
      </c>
      <c r="E146" s="28" t="s">
        <v>432</v>
      </c>
      <c r="F146" s="26"/>
      <c r="G146" s="53"/>
    </row>
    <row r="147" spans="1:9" ht="47.25">
      <c r="A147" s="373" t="s">
        <v>1576</v>
      </c>
      <c r="B147" s="224" t="s">
        <v>434</v>
      </c>
      <c r="C147" s="23" t="s">
        <v>435</v>
      </c>
      <c r="D147" s="618">
        <v>2</v>
      </c>
      <c r="E147" s="28" t="s">
        <v>432</v>
      </c>
      <c r="F147" s="26"/>
      <c r="G147" s="53"/>
    </row>
    <row r="148" spans="1:9" ht="47.25">
      <c r="A148" s="373" t="s">
        <v>1577</v>
      </c>
      <c r="B148" s="224" t="s">
        <v>437</v>
      </c>
      <c r="C148" s="23" t="s">
        <v>438</v>
      </c>
      <c r="D148" s="618">
        <v>2</v>
      </c>
      <c r="E148" s="28" t="s">
        <v>432</v>
      </c>
      <c r="F148" s="26"/>
      <c r="G148" s="53"/>
    </row>
    <row r="149" spans="1:9" ht="63">
      <c r="A149" s="373" t="s">
        <v>1578</v>
      </c>
      <c r="B149" s="224" t="s">
        <v>440</v>
      </c>
      <c r="C149" s="50" t="s">
        <v>4240</v>
      </c>
      <c r="D149" s="618">
        <v>2</v>
      </c>
      <c r="E149" s="28" t="s">
        <v>442</v>
      </c>
      <c r="F149" s="26"/>
      <c r="G149" s="53"/>
    </row>
    <row r="150" spans="1:9" ht="63" hidden="1">
      <c r="A150" s="216" t="s">
        <v>2384</v>
      </c>
      <c r="B150" s="224" t="s">
        <v>444</v>
      </c>
      <c r="C150" s="50"/>
      <c r="D150" s="26"/>
      <c r="E150" s="28"/>
      <c r="F150" s="26"/>
      <c r="G150" s="26"/>
      <c r="H150" s="99"/>
      <c r="I150" s="99"/>
    </row>
    <row r="151" spans="1:9" ht="63">
      <c r="A151" s="373" t="s">
        <v>445</v>
      </c>
      <c r="B151" s="160" t="s">
        <v>446</v>
      </c>
      <c r="C151" s="50" t="s">
        <v>4241</v>
      </c>
      <c r="D151" s="618">
        <v>2</v>
      </c>
      <c r="E151" s="28" t="s">
        <v>540</v>
      </c>
      <c r="F151" s="26"/>
      <c r="G151" s="53"/>
    </row>
    <row r="152" spans="1:9">
      <c r="A152" s="18" t="s">
        <v>6233</v>
      </c>
      <c r="B152" s="930" t="s">
        <v>3118</v>
      </c>
      <c r="C152" s="931"/>
      <c r="D152" s="931"/>
      <c r="E152" s="931"/>
      <c r="F152" s="931"/>
      <c r="G152" s="935"/>
      <c r="H152" s="29">
        <f>SUM(D153:D163)</f>
        <v>2</v>
      </c>
      <c r="I152" s="29">
        <f>COUNT(D153:D163)*2</f>
        <v>2</v>
      </c>
    </row>
    <row r="153" spans="1:9" ht="75" hidden="1">
      <c r="A153" s="32" t="s">
        <v>3119</v>
      </c>
      <c r="B153" s="50" t="s">
        <v>3120</v>
      </c>
      <c r="C153" s="50" t="s">
        <v>6187</v>
      </c>
      <c r="D153" s="362"/>
      <c r="E153" s="26"/>
      <c r="F153" s="50" t="s">
        <v>6188</v>
      </c>
      <c r="G153" s="482"/>
      <c r="H153" s="99"/>
      <c r="I153" s="99"/>
    </row>
    <row r="154" spans="1:9" ht="30" hidden="1">
      <c r="A154" s="32" t="s">
        <v>3121</v>
      </c>
      <c r="B154" s="50" t="s">
        <v>3122</v>
      </c>
      <c r="C154" s="50" t="s">
        <v>6189</v>
      </c>
      <c r="D154" s="362"/>
      <c r="E154" s="26"/>
      <c r="F154" s="50" t="s">
        <v>6190</v>
      </c>
      <c r="G154" s="482"/>
      <c r="H154" s="99"/>
      <c r="I154" s="99"/>
    </row>
    <row r="155" spans="1:9" ht="120" hidden="1">
      <c r="A155" s="32" t="s">
        <v>3123</v>
      </c>
      <c r="B155" s="50" t="s">
        <v>3124</v>
      </c>
      <c r="C155" s="50" t="s">
        <v>6191</v>
      </c>
      <c r="D155" s="362"/>
      <c r="E155" s="26"/>
      <c r="F155" s="50" t="s">
        <v>6192</v>
      </c>
      <c r="G155" s="482"/>
      <c r="H155" s="99"/>
      <c r="I155" s="99"/>
    </row>
    <row r="156" spans="1:9" ht="105" hidden="1">
      <c r="A156" s="32" t="s">
        <v>3125</v>
      </c>
      <c r="B156" s="50" t="s">
        <v>3126</v>
      </c>
      <c r="C156" s="50" t="s">
        <v>6193</v>
      </c>
      <c r="D156" s="362"/>
      <c r="E156" s="26"/>
      <c r="F156" s="50" t="s">
        <v>6194</v>
      </c>
      <c r="G156" s="482"/>
      <c r="H156" s="99"/>
      <c r="I156" s="99"/>
    </row>
    <row r="157" spans="1:9" ht="120" hidden="1">
      <c r="A157" s="32" t="s">
        <v>3127</v>
      </c>
      <c r="B157" s="50" t="s">
        <v>3128</v>
      </c>
      <c r="C157" s="50" t="s">
        <v>6195</v>
      </c>
      <c r="D157" s="362"/>
      <c r="E157" s="26"/>
      <c r="F157" s="50" t="s">
        <v>6196</v>
      </c>
      <c r="G157" s="482"/>
      <c r="H157" s="99"/>
      <c r="I157" s="99"/>
    </row>
    <row r="158" spans="1:9" ht="30" hidden="1">
      <c r="A158" s="32" t="s">
        <v>3129</v>
      </c>
      <c r="B158" s="50" t="s">
        <v>3130</v>
      </c>
      <c r="C158" s="55"/>
      <c r="D158" s="53"/>
      <c r="E158" s="59"/>
      <c r="F158" s="55"/>
      <c r="G158" s="482"/>
      <c r="H158" s="99"/>
      <c r="I158" s="99"/>
    </row>
    <row r="159" spans="1:9" ht="75">
      <c r="A159" s="18" t="s">
        <v>6234</v>
      </c>
      <c r="B159" s="50" t="s">
        <v>3132</v>
      </c>
      <c r="C159" s="50" t="s">
        <v>4137</v>
      </c>
      <c r="D159" s="618">
        <v>2</v>
      </c>
      <c r="E159" s="28" t="s">
        <v>653</v>
      </c>
      <c r="F159" s="26"/>
      <c r="G159" s="508"/>
    </row>
    <row r="160" spans="1:9" ht="90" hidden="1">
      <c r="A160" s="32" t="s">
        <v>3133</v>
      </c>
      <c r="B160" s="50" t="s">
        <v>3134</v>
      </c>
      <c r="C160" s="50" t="s">
        <v>6197</v>
      </c>
      <c r="D160" s="362"/>
      <c r="E160" s="26"/>
      <c r="F160" s="50" t="s">
        <v>6198</v>
      </c>
      <c r="G160" s="482"/>
      <c r="H160" s="99"/>
      <c r="I160" s="99"/>
    </row>
    <row r="161" spans="1:9" ht="165" hidden="1">
      <c r="A161" s="32" t="s">
        <v>3135</v>
      </c>
      <c r="B161" s="50" t="s">
        <v>3136</v>
      </c>
      <c r="C161" s="50" t="s">
        <v>6199</v>
      </c>
      <c r="D161" s="362"/>
      <c r="E161" s="26"/>
      <c r="F161" s="50" t="s">
        <v>6200</v>
      </c>
      <c r="G161" s="482"/>
      <c r="H161" s="99"/>
      <c r="I161" s="99"/>
    </row>
    <row r="162" spans="1:9" ht="120" hidden="1">
      <c r="A162" s="32" t="s">
        <v>3137</v>
      </c>
      <c r="B162" s="50" t="s">
        <v>3138</v>
      </c>
      <c r="C162" s="50" t="s">
        <v>6201</v>
      </c>
      <c r="D162" s="362"/>
      <c r="E162" s="26"/>
      <c r="F162" s="50" t="s">
        <v>6202</v>
      </c>
      <c r="G162" s="482"/>
      <c r="H162" s="99"/>
      <c r="I162" s="99"/>
    </row>
    <row r="163" spans="1:9" ht="60" hidden="1">
      <c r="A163" s="32" t="s">
        <v>3139</v>
      </c>
      <c r="B163" s="50" t="s">
        <v>3140</v>
      </c>
      <c r="C163" s="50" t="s">
        <v>6203</v>
      </c>
      <c r="D163" s="481"/>
      <c r="E163" s="7"/>
      <c r="F163" s="50" t="s">
        <v>6204</v>
      </c>
      <c r="G163" s="482"/>
      <c r="H163" s="99"/>
      <c r="I163" s="99"/>
    </row>
    <row r="164" spans="1:9" ht="21">
      <c r="A164" s="403"/>
      <c r="B164" s="1258" t="s">
        <v>447</v>
      </c>
      <c r="C164" s="1258"/>
      <c r="D164" s="1258"/>
      <c r="E164" s="1258"/>
      <c r="F164" s="1258"/>
      <c r="G164" s="1258"/>
      <c r="H164" s="29">
        <f>H165+H188+H194+H200+H207+H221+H233</f>
        <v>134</v>
      </c>
      <c r="I164" s="29">
        <f>I165+I188+I194+I200+I207+I221+I233</f>
        <v>134</v>
      </c>
    </row>
    <row r="165" spans="1:9" ht="18.75">
      <c r="A165" s="404" t="s">
        <v>1579</v>
      </c>
      <c r="B165" s="989" t="s">
        <v>120</v>
      </c>
      <c r="C165" s="997"/>
      <c r="D165" s="997"/>
      <c r="E165" s="997"/>
      <c r="F165" s="997"/>
      <c r="G165" s="998"/>
      <c r="H165" s="29">
        <f>SUM(D166:D187)</f>
        <v>44</v>
      </c>
      <c r="I165" s="29">
        <f>COUNT(D166:D187)*2</f>
        <v>44</v>
      </c>
    </row>
    <row r="166" spans="1:9" ht="47.25">
      <c r="A166" s="373" t="s">
        <v>1580</v>
      </c>
      <c r="B166" s="114" t="s">
        <v>449</v>
      </c>
      <c r="C166" s="50" t="s">
        <v>2387</v>
      </c>
      <c r="D166" s="618">
        <v>2</v>
      </c>
      <c r="E166" s="28" t="s">
        <v>341</v>
      </c>
      <c r="F166" s="30" t="s">
        <v>2388</v>
      </c>
      <c r="G166" s="53"/>
    </row>
    <row r="167" spans="1:9" ht="60">
      <c r="A167" s="373" t="s">
        <v>1583</v>
      </c>
      <c r="B167" s="160" t="s">
        <v>454</v>
      </c>
      <c r="C167" s="50" t="s">
        <v>2389</v>
      </c>
      <c r="D167" s="618">
        <v>2</v>
      </c>
      <c r="E167" s="28" t="s">
        <v>341</v>
      </c>
      <c r="F167" s="30" t="s">
        <v>2390</v>
      </c>
      <c r="G167" s="53"/>
    </row>
    <row r="168" spans="1:9" ht="60">
      <c r="A168" s="373"/>
      <c r="B168" s="160"/>
      <c r="C168" s="50" t="s">
        <v>2391</v>
      </c>
      <c r="D168" s="618">
        <v>2</v>
      </c>
      <c r="E168" s="28" t="s">
        <v>341</v>
      </c>
      <c r="F168" s="50"/>
      <c r="G168" s="53"/>
    </row>
    <row r="169" spans="1:9">
      <c r="A169" s="373"/>
      <c r="B169" s="160"/>
      <c r="C169" s="50" t="s">
        <v>2392</v>
      </c>
      <c r="D169" s="618">
        <v>2</v>
      </c>
      <c r="E169" s="28" t="s">
        <v>341</v>
      </c>
      <c r="F169" s="50"/>
      <c r="G169" s="53"/>
    </row>
    <row r="170" spans="1:9" ht="30">
      <c r="A170" s="373"/>
      <c r="B170" s="160"/>
      <c r="C170" s="226" t="s">
        <v>2393</v>
      </c>
      <c r="D170" s="618">
        <v>2</v>
      </c>
      <c r="E170" s="28" t="s">
        <v>341</v>
      </c>
      <c r="F170" s="50"/>
      <c r="G170" s="53"/>
    </row>
    <row r="171" spans="1:9">
      <c r="A171" s="373"/>
      <c r="B171" s="160"/>
      <c r="C171" s="50" t="s">
        <v>2394</v>
      </c>
      <c r="D171" s="618">
        <v>2</v>
      </c>
      <c r="E171" s="28" t="s">
        <v>341</v>
      </c>
      <c r="F171" s="50"/>
      <c r="G171" s="53"/>
    </row>
    <row r="172" spans="1:9" ht="30">
      <c r="A172" s="373"/>
      <c r="B172" s="160"/>
      <c r="C172" s="50" t="s">
        <v>2395</v>
      </c>
      <c r="D172" s="618">
        <v>2</v>
      </c>
      <c r="E172" s="28" t="s">
        <v>341</v>
      </c>
      <c r="F172" s="50"/>
      <c r="G172" s="53"/>
    </row>
    <row r="173" spans="1:9" ht="45">
      <c r="A173" s="373"/>
      <c r="B173" s="160"/>
      <c r="C173" s="50" t="s">
        <v>2396</v>
      </c>
      <c r="D173" s="618">
        <v>2</v>
      </c>
      <c r="E173" s="28" t="s">
        <v>341</v>
      </c>
      <c r="F173" s="50"/>
      <c r="G173" s="53"/>
    </row>
    <row r="174" spans="1:9" ht="47.25">
      <c r="A174" s="373" t="s">
        <v>1587</v>
      </c>
      <c r="B174" s="114" t="s">
        <v>459</v>
      </c>
      <c r="C174" s="50" t="s">
        <v>2397</v>
      </c>
      <c r="D174" s="618">
        <v>2</v>
      </c>
      <c r="E174" s="28" t="s">
        <v>341</v>
      </c>
      <c r="F174" s="50"/>
      <c r="G174" s="53"/>
    </row>
    <row r="175" spans="1:9" ht="30">
      <c r="A175" s="373"/>
      <c r="B175" s="114"/>
      <c r="C175" s="50" t="s">
        <v>2398</v>
      </c>
      <c r="D175" s="618">
        <v>2</v>
      </c>
      <c r="E175" s="28" t="s">
        <v>341</v>
      </c>
      <c r="F175" s="50"/>
      <c r="G175" s="53"/>
    </row>
    <row r="176" spans="1:9">
      <c r="A176" s="373"/>
      <c r="B176" s="114"/>
      <c r="C176" s="50" t="s">
        <v>2399</v>
      </c>
      <c r="D176" s="618">
        <v>2</v>
      </c>
      <c r="E176" s="28" t="s">
        <v>341</v>
      </c>
      <c r="F176" s="50"/>
      <c r="G176" s="53"/>
    </row>
    <row r="177" spans="1:9" ht="30">
      <c r="A177" s="373"/>
      <c r="B177" s="114"/>
      <c r="C177" s="50" t="s">
        <v>2400</v>
      </c>
      <c r="D177" s="618">
        <v>2</v>
      </c>
      <c r="E177" s="28" t="s">
        <v>341</v>
      </c>
      <c r="F177" s="50"/>
      <c r="G177" s="53"/>
    </row>
    <row r="178" spans="1:9">
      <c r="A178" s="373"/>
      <c r="B178" s="114"/>
      <c r="C178" s="50" t="s">
        <v>2401</v>
      </c>
      <c r="D178" s="618">
        <v>2</v>
      </c>
      <c r="E178" s="28" t="s">
        <v>341</v>
      </c>
      <c r="F178" s="50"/>
      <c r="G178" s="53"/>
    </row>
    <row r="179" spans="1:9">
      <c r="A179" s="373"/>
      <c r="B179" s="114"/>
      <c r="C179" s="50" t="s">
        <v>2402</v>
      </c>
      <c r="D179" s="618">
        <v>2</v>
      </c>
      <c r="E179" s="28" t="s">
        <v>341</v>
      </c>
      <c r="F179" s="50" t="s">
        <v>2403</v>
      </c>
      <c r="G179" s="53"/>
    </row>
    <row r="180" spans="1:9">
      <c r="A180" s="373"/>
      <c r="B180" s="114"/>
      <c r="C180" s="226" t="s">
        <v>2404</v>
      </c>
      <c r="D180" s="618">
        <v>2</v>
      </c>
      <c r="E180" s="28" t="s">
        <v>341</v>
      </c>
      <c r="G180" s="53"/>
    </row>
    <row r="181" spans="1:9" ht="90">
      <c r="A181" s="373" t="s">
        <v>1602</v>
      </c>
      <c r="B181" s="114" t="s">
        <v>477</v>
      </c>
      <c r="C181" s="50" t="s">
        <v>2405</v>
      </c>
      <c r="D181" s="618">
        <v>2</v>
      </c>
      <c r="E181" s="28" t="s">
        <v>341</v>
      </c>
      <c r="F181" s="50" t="s">
        <v>2406</v>
      </c>
      <c r="G181" s="53"/>
    </row>
    <row r="182" spans="1:9" ht="45">
      <c r="A182" s="373"/>
      <c r="B182" s="114"/>
      <c r="C182" s="50" t="s">
        <v>2407</v>
      </c>
      <c r="D182" s="618">
        <v>2</v>
      </c>
      <c r="E182" s="28" t="s">
        <v>341</v>
      </c>
      <c r="F182" s="50" t="s">
        <v>2408</v>
      </c>
      <c r="G182" s="53"/>
    </row>
    <row r="183" spans="1:9" ht="47.25">
      <c r="A183" s="373" t="s">
        <v>1605</v>
      </c>
      <c r="B183" s="114" t="s">
        <v>481</v>
      </c>
      <c r="C183" s="50" t="s">
        <v>1606</v>
      </c>
      <c r="D183" s="618">
        <v>2</v>
      </c>
      <c r="E183" s="28" t="s">
        <v>341</v>
      </c>
      <c r="F183" s="26"/>
      <c r="G183" s="53"/>
    </row>
    <row r="184" spans="1:9" ht="31.5">
      <c r="A184" s="373" t="s">
        <v>1608</v>
      </c>
      <c r="B184" s="114" t="s">
        <v>485</v>
      </c>
      <c r="C184" s="50" t="s">
        <v>2409</v>
      </c>
      <c r="D184" s="618">
        <v>2</v>
      </c>
      <c r="E184" s="28" t="s">
        <v>341</v>
      </c>
      <c r="F184" s="26"/>
      <c r="G184" s="53"/>
    </row>
    <row r="185" spans="1:9" ht="30">
      <c r="A185" s="373"/>
      <c r="B185" s="114"/>
      <c r="C185" s="25" t="s">
        <v>2673</v>
      </c>
      <c r="D185" s="618">
        <v>2</v>
      </c>
      <c r="E185" s="28" t="s">
        <v>341</v>
      </c>
      <c r="F185" s="26"/>
      <c r="G185" s="53"/>
    </row>
    <row r="186" spans="1:9" ht="78.75">
      <c r="A186" s="373" t="s">
        <v>1611</v>
      </c>
      <c r="B186" s="114" t="s">
        <v>490</v>
      </c>
      <c r="C186" s="50" t="s">
        <v>4242</v>
      </c>
      <c r="D186" s="618">
        <v>2</v>
      </c>
      <c r="E186" s="28" t="s">
        <v>341</v>
      </c>
      <c r="F186" s="26"/>
      <c r="G186" s="53"/>
    </row>
    <row r="187" spans="1:9" ht="60">
      <c r="A187" s="373"/>
      <c r="B187" s="227"/>
      <c r="C187" s="50" t="s">
        <v>2415</v>
      </c>
      <c r="D187" s="618">
        <v>2</v>
      </c>
      <c r="E187" s="28" t="s">
        <v>341</v>
      </c>
      <c r="F187" s="26"/>
      <c r="G187" s="53"/>
    </row>
    <row r="188" spans="1:9" ht="18.75">
      <c r="A188" s="404" t="s">
        <v>1616</v>
      </c>
      <c r="B188" s="989" t="s">
        <v>118</v>
      </c>
      <c r="C188" s="997"/>
      <c r="D188" s="997"/>
      <c r="E188" s="997"/>
      <c r="F188" s="997"/>
      <c r="G188" s="998"/>
      <c r="H188" s="29">
        <f>SUM(D189:D193)</f>
        <v>8</v>
      </c>
      <c r="I188" s="29">
        <f>COUNT(D189:D193)*2</f>
        <v>8</v>
      </c>
    </row>
    <row r="189" spans="1:9" ht="75">
      <c r="A189" s="18" t="s">
        <v>497</v>
      </c>
      <c r="B189" s="160" t="s">
        <v>498</v>
      </c>
      <c r="C189" s="23" t="s">
        <v>499</v>
      </c>
      <c r="D189" s="534">
        <v>2</v>
      </c>
      <c r="E189" s="28" t="s">
        <v>341</v>
      </c>
      <c r="F189" s="23" t="s">
        <v>500</v>
      </c>
      <c r="G189" s="53"/>
    </row>
    <row r="190" spans="1:9" ht="63" hidden="1">
      <c r="A190" s="27" t="s">
        <v>501</v>
      </c>
      <c r="B190" s="160" t="s">
        <v>502</v>
      </c>
      <c r="C190" s="26"/>
      <c r="D190" s="26"/>
      <c r="E190" s="28"/>
      <c r="F190" s="26"/>
      <c r="G190" s="26"/>
      <c r="H190" s="99"/>
      <c r="I190" s="99"/>
    </row>
    <row r="191" spans="1:9" ht="45">
      <c r="A191" s="373" t="s">
        <v>1618</v>
      </c>
      <c r="B191" s="160" t="s">
        <v>504</v>
      </c>
      <c r="C191" s="50" t="s">
        <v>2416</v>
      </c>
      <c r="D191" s="534">
        <v>2</v>
      </c>
      <c r="E191" s="28" t="s">
        <v>341</v>
      </c>
      <c r="F191" s="50" t="s">
        <v>2891</v>
      </c>
      <c r="G191" s="53"/>
    </row>
    <row r="192" spans="1:9" ht="47.25">
      <c r="A192" s="373" t="s">
        <v>1621</v>
      </c>
      <c r="B192" s="228" t="s">
        <v>507</v>
      </c>
      <c r="C192" s="229" t="s">
        <v>3813</v>
      </c>
      <c r="D192" s="534">
        <v>2</v>
      </c>
      <c r="E192" s="28" t="s">
        <v>341</v>
      </c>
      <c r="F192" s="26"/>
      <c r="G192" s="53"/>
    </row>
    <row r="193" spans="1:9" ht="30">
      <c r="A193" s="373"/>
      <c r="B193" s="291"/>
      <c r="C193" s="50" t="s">
        <v>509</v>
      </c>
      <c r="D193" s="534">
        <v>2</v>
      </c>
      <c r="E193" s="28" t="s">
        <v>341</v>
      </c>
      <c r="F193" s="26"/>
      <c r="G193" s="53"/>
    </row>
    <row r="194" spans="1:9" ht="18.75">
      <c r="A194" s="404" t="s">
        <v>1624</v>
      </c>
      <c r="B194" s="989" t="s">
        <v>116</v>
      </c>
      <c r="C194" s="997"/>
      <c r="D194" s="997"/>
      <c r="E194" s="997"/>
      <c r="F194" s="997"/>
      <c r="G194" s="998"/>
      <c r="H194" s="29">
        <f>SUM(D195:D199)</f>
        <v>10</v>
      </c>
      <c r="I194" s="29">
        <f>COUNT(D195:E199)*2</f>
        <v>10</v>
      </c>
    </row>
    <row r="195" spans="1:9" ht="45">
      <c r="A195" s="373" t="s">
        <v>1625</v>
      </c>
      <c r="B195" s="160" t="s">
        <v>511</v>
      </c>
      <c r="C195" s="50" t="s">
        <v>4243</v>
      </c>
      <c r="D195" s="618">
        <v>2</v>
      </c>
      <c r="E195" s="28" t="s">
        <v>379</v>
      </c>
      <c r="F195" s="26"/>
      <c r="G195" s="53"/>
    </row>
    <row r="196" spans="1:9" ht="45">
      <c r="A196" s="373"/>
      <c r="B196" s="235"/>
      <c r="C196" s="50" t="s">
        <v>513</v>
      </c>
      <c r="D196" s="618">
        <v>2</v>
      </c>
      <c r="E196" s="28" t="s">
        <v>341</v>
      </c>
      <c r="F196" s="26"/>
      <c r="G196" s="53"/>
    </row>
    <row r="197" spans="1:9" ht="45">
      <c r="A197" s="373" t="s">
        <v>1627</v>
      </c>
      <c r="B197" s="235" t="s">
        <v>515</v>
      </c>
      <c r="C197" s="50" t="s">
        <v>4244</v>
      </c>
      <c r="D197" s="618">
        <v>2</v>
      </c>
      <c r="E197" s="28" t="s">
        <v>341</v>
      </c>
      <c r="F197" s="26"/>
      <c r="G197" s="53"/>
    </row>
    <row r="198" spans="1:9" ht="75">
      <c r="A198" s="373"/>
      <c r="B198" s="235"/>
      <c r="C198" s="50" t="s">
        <v>517</v>
      </c>
      <c r="D198" s="618">
        <v>2</v>
      </c>
      <c r="E198" s="28" t="s">
        <v>377</v>
      </c>
      <c r="F198" s="26"/>
      <c r="G198" s="53"/>
    </row>
    <row r="199" spans="1:9" ht="78.75">
      <c r="A199" s="373" t="s">
        <v>1630</v>
      </c>
      <c r="B199" s="160" t="s">
        <v>519</v>
      </c>
      <c r="C199" s="23" t="s">
        <v>520</v>
      </c>
      <c r="D199" s="618">
        <v>2</v>
      </c>
      <c r="E199" s="28" t="s">
        <v>255</v>
      </c>
      <c r="F199" s="26"/>
      <c r="G199" s="53"/>
    </row>
    <row r="200" spans="1:9" ht="18.75">
      <c r="A200" s="404" t="s">
        <v>1632</v>
      </c>
      <c r="B200" s="989" t="s">
        <v>114</v>
      </c>
      <c r="C200" s="997"/>
      <c r="D200" s="997"/>
      <c r="E200" s="997"/>
      <c r="F200" s="997"/>
      <c r="G200" s="998"/>
      <c r="H200" s="29">
        <f>SUM(D201:D206)</f>
        <v>12</v>
      </c>
      <c r="I200" s="29">
        <f>COUNT(D201:D206)*2</f>
        <v>12</v>
      </c>
    </row>
    <row r="201" spans="1:9" ht="47.25">
      <c r="A201" s="373" t="s">
        <v>1633</v>
      </c>
      <c r="B201" s="114" t="s">
        <v>522</v>
      </c>
      <c r="C201" s="50" t="s">
        <v>4245</v>
      </c>
      <c r="D201" s="622">
        <v>2</v>
      </c>
      <c r="E201" s="22" t="s">
        <v>377</v>
      </c>
      <c r="G201" s="53"/>
    </row>
    <row r="202" spans="1:9" ht="47.25">
      <c r="A202" s="373" t="s">
        <v>1638</v>
      </c>
      <c r="B202" s="114" t="s">
        <v>526</v>
      </c>
      <c r="C202" s="50" t="s">
        <v>2422</v>
      </c>
      <c r="D202" s="622">
        <v>2</v>
      </c>
      <c r="E202" s="28" t="s">
        <v>377</v>
      </c>
      <c r="F202" s="50"/>
      <c r="G202" s="53"/>
    </row>
    <row r="203" spans="1:9" ht="47.25">
      <c r="A203" s="373" t="s">
        <v>1641</v>
      </c>
      <c r="B203" s="114" t="s">
        <v>529</v>
      </c>
      <c r="C203" s="50" t="s">
        <v>530</v>
      </c>
      <c r="D203" s="622">
        <v>2</v>
      </c>
      <c r="E203" s="28" t="s">
        <v>531</v>
      </c>
      <c r="F203" s="50" t="s">
        <v>2681</v>
      </c>
      <c r="G203" s="53"/>
    </row>
    <row r="204" spans="1:9" ht="47.25">
      <c r="A204" s="373" t="s">
        <v>1644</v>
      </c>
      <c r="B204" s="114" t="s">
        <v>534</v>
      </c>
      <c r="C204" s="50" t="s">
        <v>4246</v>
      </c>
      <c r="D204" s="622">
        <v>2</v>
      </c>
      <c r="E204" s="28" t="s">
        <v>1817</v>
      </c>
      <c r="F204" s="50"/>
      <c r="G204" s="53"/>
    </row>
    <row r="205" spans="1:9" ht="31.5">
      <c r="A205" s="373" t="s">
        <v>1645</v>
      </c>
      <c r="B205" s="114" t="s">
        <v>537</v>
      </c>
      <c r="C205" s="50" t="s">
        <v>2682</v>
      </c>
      <c r="D205" s="622">
        <v>2</v>
      </c>
      <c r="E205" s="28" t="s">
        <v>255</v>
      </c>
      <c r="F205" s="50"/>
      <c r="G205" s="53"/>
    </row>
    <row r="206" spans="1:9">
      <c r="A206" s="373"/>
      <c r="B206" s="114"/>
      <c r="C206" s="50" t="s">
        <v>2430</v>
      </c>
      <c r="D206" s="622">
        <v>2</v>
      </c>
      <c r="E206" s="28" t="s">
        <v>540</v>
      </c>
      <c r="F206" s="50"/>
      <c r="G206" s="53"/>
    </row>
    <row r="207" spans="1:9" ht="18.75">
      <c r="A207" s="404" t="s">
        <v>1650</v>
      </c>
      <c r="B207" s="989" t="s">
        <v>1651</v>
      </c>
      <c r="C207" s="997"/>
      <c r="D207" s="997"/>
      <c r="E207" s="997"/>
      <c r="F207" s="997"/>
      <c r="G207" s="998"/>
      <c r="H207" s="29">
        <f>SUM(D208:D220)</f>
        <v>26</v>
      </c>
      <c r="I207" s="29">
        <f>COUNT(D208:D220)*2</f>
        <v>26</v>
      </c>
    </row>
    <row r="208" spans="1:9" ht="47.25">
      <c r="A208" s="373" t="s">
        <v>1652</v>
      </c>
      <c r="B208" s="114" t="s">
        <v>552</v>
      </c>
      <c r="C208" s="25" t="s">
        <v>553</v>
      </c>
      <c r="D208" s="622">
        <v>2</v>
      </c>
      <c r="E208" s="22" t="s">
        <v>377</v>
      </c>
      <c r="F208" s="50"/>
      <c r="G208" s="53"/>
    </row>
    <row r="209" spans="1:9">
      <c r="A209" s="373"/>
      <c r="B209" s="114"/>
      <c r="C209" s="245" t="s">
        <v>556</v>
      </c>
      <c r="D209" s="622">
        <v>2</v>
      </c>
      <c r="E209" s="378" t="s">
        <v>377</v>
      </c>
      <c r="F209" s="229"/>
      <c r="G209" s="53"/>
    </row>
    <row r="210" spans="1:9">
      <c r="A210" s="373"/>
      <c r="B210" s="114"/>
      <c r="C210" s="25" t="s">
        <v>557</v>
      </c>
      <c r="D210" s="622">
        <v>2</v>
      </c>
      <c r="E210" s="22" t="s">
        <v>377</v>
      </c>
      <c r="F210" s="50"/>
      <c r="G210" s="53"/>
    </row>
    <row r="211" spans="1:9" ht="30">
      <c r="A211" s="373"/>
      <c r="B211" s="114"/>
      <c r="C211" s="25" t="s">
        <v>558</v>
      </c>
      <c r="D211" s="622">
        <v>2</v>
      </c>
      <c r="E211" s="22" t="s">
        <v>377</v>
      </c>
      <c r="F211" s="50"/>
      <c r="G211" s="53"/>
    </row>
    <row r="212" spans="1:9" ht="30">
      <c r="A212" s="373"/>
      <c r="B212" s="114"/>
      <c r="C212" s="25" t="s">
        <v>559</v>
      </c>
      <c r="D212" s="622">
        <v>2</v>
      </c>
      <c r="E212" s="22" t="s">
        <v>377</v>
      </c>
      <c r="F212" s="50"/>
      <c r="G212" s="53"/>
    </row>
    <row r="213" spans="1:9" ht="30">
      <c r="A213" s="373"/>
      <c r="B213" s="114"/>
      <c r="C213" s="25" t="s">
        <v>560</v>
      </c>
      <c r="D213" s="622">
        <v>2</v>
      </c>
      <c r="E213" s="22" t="s">
        <v>377</v>
      </c>
      <c r="F213" s="50"/>
      <c r="G213" s="53"/>
    </row>
    <row r="214" spans="1:9">
      <c r="A214" s="373"/>
      <c r="B214" s="114"/>
      <c r="C214" s="25" t="s">
        <v>561</v>
      </c>
      <c r="D214" s="622">
        <v>2</v>
      </c>
      <c r="E214" s="22" t="s">
        <v>377</v>
      </c>
      <c r="F214" s="50"/>
      <c r="G214" s="53"/>
    </row>
    <row r="215" spans="1:9">
      <c r="A215" s="373"/>
      <c r="B215" s="114"/>
      <c r="C215" s="25" t="s">
        <v>562</v>
      </c>
      <c r="D215" s="622">
        <v>2</v>
      </c>
      <c r="E215" s="22" t="s">
        <v>377</v>
      </c>
      <c r="F215" s="50"/>
      <c r="G215" s="53"/>
    </row>
    <row r="216" spans="1:9">
      <c r="A216" s="373"/>
      <c r="B216" s="114"/>
      <c r="C216" s="25" t="s">
        <v>566</v>
      </c>
      <c r="D216" s="622">
        <v>2</v>
      </c>
      <c r="E216" s="22" t="s">
        <v>377</v>
      </c>
      <c r="F216" s="23" t="s">
        <v>567</v>
      </c>
      <c r="G216" s="53"/>
    </row>
    <row r="217" spans="1:9" ht="47.25">
      <c r="A217" s="373" t="s">
        <v>1663</v>
      </c>
      <c r="B217" s="114" t="s">
        <v>573</v>
      </c>
      <c r="C217" s="50" t="s">
        <v>4247</v>
      </c>
      <c r="D217" s="622">
        <v>2</v>
      </c>
      <c r="E217" s="22" t="s">
        <v>377</v>
      </c>
      <c r="F217" s="50"/>
      <c r="G217" s="53"/>
    </row>
    <row r="218" spans="1:9" ht="30">
      <c r="A218" s="373"/>
      <c r="B218" s="114"/>
      <c r="C218" s="50" t="s">
        <v>2448</v>
      </c>
      <c r="D218" s="622">
        <v>2</v>
      </c>
      <c r="E218" s="22" t="s">
        <v>377</v>
      </c>
      <c r="F218" s="50"/>
      <c r="G218" s="53"/>
    </row>
    <row r="219" spans="1:9" ht="30">
      <c r="A219" s="373"/>
      <c r="B219" s="114"/>
      <c r="C219" s="50" t="s">
        <v>1176</v>
      </c>
      <c r="D219" s="622">
        <v>2</v>
      </c>
      <c r="E219" s="22" t="s">
        <v>377</v>
      </c>
      <c r="F219" s="66" t="s">
        <v>2450</v>
      </c>
      <c r="G219" s="53"/>
    </row>
    <row r="220" spans="1:9" ht="63">
      <c r="A220" s="373" t="s">
        <v>1668</v>
      </c>
      <c r="B220" s="160" t="s">
        <v>580</v>
      </c>
      <c r="C220" s="50" t="s">
        <v>4248</v>
      </c>
      <c r="D220" s="622">
        <v>2</v>
      </c>
      <c r="E220" s="22" t="s">
        <v>377</v>
      </c>
      <c r="F220" s="26"/>
      <c r="G220" s="53"/>
    </row>
    <row r="221" spans="1:9" ht="18.75">
      <c r="A221" s="404" t="s">
        <v>1672</v>
      </c>
      <c r="B221" s="989" t="s">
        <v>110</v>
      </c>
      <c r="C221" s="997"/>
      <c r="D221" s="997"/>
      <c r="E221" s="997"/>
      <c r="F221" s="997"/>
      <c r="G221" s="998"/>
      <c r="H221" s="29">
        <f>SUM(D222:D232)</f>
        <v>22</v>
      </c>
      <c r="I221" s="29">
        <f>COUNT(D222:D232)*2</f>
        <v>22</v>
      </c>
    </row>
    <row r="222" spans="1:9" ht="60">
      <c r="A222" s="373" t="s">
        <v>1673</v>
      </c>
      <c r="B222" s="114" t="s">
        <v>583</v>
      </c>
      <c r="C222" s="19" t="s">
        <v>584</v>
      </c>
      <c r="D222" s="622">
        <v>2</v>
      </c>
      <c r="E222" s="22" t="s">
        <v>341</v>
      </c>
      <c r="F222" s="50" t="s">
        <v>4249</v>
      </c>
      <c r="G222" s="53"/>
    </row>
    <row r="223" spans="1:9" ht="63">
      <c r="A223" s="373" t="s">
        <v>1675</v>
      </c>
      <c r="B223" s="114" t="s">
        <v>588</v>
      </c>
      <c r="C223" s="19" t="s">
        <v>4078</v>
      </c>
      <c r="D223" s="622">
        <v>2</v>
      </c>
      <c r="E223" s="22" t="s">
        <v>341</v>
      </c>
      <c r="F223" s="50"/>
      <c r="G223" s="53"/>
    </row>
    <row r="224" spans="1:9" ht="63">
      <c r="A224" s="18" t="s">
        <v>1690</v>
      </c>
      <c r="B224" s="114" t="s">
        <v>593</v>
      </c>
      <c r="C224" s="238" t="s">
        <v>2457</v>
      </c>
      <c r="D224" s="622">
        <v>2</v>
      </c>
      <c r="E224" s="22" t="s">
        <v>341</v>
      </c>
      <c r="F224" s="25" t="s">
        <v>2707</v>
      </c>
      <c r="G224" s="53"/>
    </row>
    <row r="225" spans="1:9" ht="78.75">
      <c r="A225" s="373" t="s">
        <v>1693</v>
      </c>
      <c r="B225" s="114" t="s">
        <v>597</v>
      </c>
      <c r="C225" s="19" t="s">
        <v>598</v>
      </c>
      <c r="D225" s="622">
        <v>2</v>
      </c>
      <c r="E225" s="22" t="s">
        <v>341</v>
      </c>
      <c r="F225" s="25" t="s">
        <v>4250</v>
      </c>
      <c r="G225" s="53"/>
    </row>
    <row r="226" spans="1:9" ht="45">
      <c r="A226" s="18" t="s">
        <v>1696</v>
      </c>
      <c r="B226" s="114" t="s">
        <v>602</v>
      </c>
      <c r="C226" s="19" t="s">
        <v>603</v>
      </c>
      <c r="D226" s="622">
        <v>2</v>
      </c>
      <c r="E226" s="22" t="s">
        <v>341</v>
      </c>
      <c r="F226" s="23" t="s">
        <v>604</v>
      </c>
      <c r="G226" s="53"/>
    </row>
    <row r="227" spans="1:9" ht="47.25">
      <c r="A227" s="18" t="s">
        <v>605</v>
      </c>
      <c r="B227" s="114" t="s">
        <v>606</v>
      </c>
      <c r="C227" s="19" t="s">
        <v>607</v>
      </c>
      <c r="D227" s="622">
        <v>2</v>
      </c>
      <c r="E227" s="22" t="s">
        <v>341</v>
      </c>
      <c r="F227" s="23" t="s">
        <v>608</v>
      </c>
      <c r="G227" s="53"/>
    </row>
    <row r="228" spans="1:9" ht="31.5">
      <c r="A228" s="18"/>
      <c r="B228" s="114"/>
      <c r="C228" s="19" t="s">
        <v>609</v>
      </c>
      <c r="D228" s="622">
        <v>2</v>
      </c>
      <c r="E228" s="22" t="s">
        <v>341</v>
      </c>
      <c r="F228" s="23" t="s">
        <v>610</v>
      </c>
      <c r="G228" s="53"/>
    </row>
    <row r="229" spans="1:9" ht="47.25">
      <c r="A229" s="373" t="s">
        <v>1700</v>
      </c>
      <c r="B229" s="114" t="s">
        <v>612</v>
      </c>
      <c r="C229" s="30" t="s">
        <v>2461</v>
      </c>
      <c r="D229" s="622">
        <v>2</v>
      </c>
      <c r="E229" s="22" t="s">
        <v>341</v>
      </c>
      <c r="F229" s="50"/>
      <c r="G229" s="53"/>
    </row>
    <row r="230" spans="1:9" ht="30">
      <c r="A230" s="373"/>
      <c r="B230" s="26"/>
      <c r="C230" s="25" t="s">
        <v>2462</v>
      </c>
      <c r="D230" s="622">
        <v>2</v>
      </c>
      <c r="E230" s="22" t="s">
        <v>341</v>
      </c>
      <c r="F230" s="50" t="s">
        <v>2463</v>
      </c>
      <c r="G230" s="53"/>
    </row>
    <row r="231" spans="1:9" ht="45">
      <c r="A231" s="373"/>
      <c r="B231" s="26"/>
      <c r="C231" s="26" t="s">
        <v>2464</v>
      </c>
      <c r="D231" s="622">
        <v>2</v>
      </c>
      <c r="E231" s="22" t="s">
        <v>341</v>
      </c>
      <c r="F231" s="239" t="s">
        <v>2465</v>
      </c>
      <c r="G231" s="53"/>
    </row>
    <row r="232" spans="1:9" ht="45">
      <c r="A232" s="373"/>
      <c r="B232" s="26"/>
      <c r="C232" s="50" t="s">
        <v>2466</v>
      </c>
      <c r="D232" s="622">
        <v>2</v>
      </c>
      <c r="E232" s="22" t="s">
        <v>341</v>
      </c>
      <c r="F232" s="50" t="s">
        <v>2467</v>
      </c>
      <c r="G232" s="53"/>
    </row>
    <row r="233" spans="1:9">
      <c r="A233" s="60" t="s">
        <v>109</v>
      </c>
      <c r="B233" s="930" t="s">
        <v>6205</v>
      </c>
      <c r="C233" s="931"/>
      <c r="D233" s="931"/>
      <c r="E233" s="931"/>
      <c r="F233" s="931"/>
      <c r="G233" s="935"/>
      <c r="H233" s="29">
        <f>SUM(D234:D246)</f>
        <v>12</v>
      </c>
      <c r="I233" s="29">
        <f>COUNT(D234:D246)*2</f>
        <v>12</v>
      </c>
    </row>
    <row r="234" spans="1:9" ht="120">
      <c r="A234" s="60" t="s">
        <v>1705</v>
      </c>
      <c r="B234" s="50" t="s">
        <v>1706</v>
      </c>
      <c r="C234" s="50" t="s">
        <v>1707</v>
      </c>
      <c r="D234" s="540">
        <v>2</v>
      </c>
      <c r="E234" s="26" t="s">
        <v>653</v>
      </c>
      <c r="F234" s="50" t="s">
        <v>6206</v>
      </c>
      <c r="G234" s="508"/>
    </row>
    <row r="235" spans="1:9" ht="75">
      <c r="A235" s="60" t="s">
        <v>1709</v>
      </c>
      <c r="B235" s="50" t="s">
        <v>1710</v>
      </c>
      <c r="C235" s="50" t="s">
        <v>1711</v>
      </c>
      <c r="D235" s="538">
        <v>2</v>
      </c>
      <c r="E235" s="26" t="s">
        <v>653</v>
      </c>
      <c r="F235" s="50" t="s">
        <v>3232</v>
      </c>
      <c r="G235" s="508"/>
    </row>
    <row r="236" spans="1:9" ht="75" hidden="1">
      <c r="A236" s="483" t="s">
        <v>3233</v>
      </c>
      <c r="B236" s="50" t="s">
        <v>3234</v>
      </c>
      <c r="C236" s="50" t="s">
        <v>6207</v>
      </c>
      <c r="D236" s="362"/>
      <c r="E236" s="26"/>
      <c r="F236" s="50" t="s">
        <v>6208</v>
      </c>
      <c r="G236" s="482"/>
      <c r="H236" s="99"/>
      <c r="I236" s="99"/>
    </row>
    <row r="237" spans="1:9" ht="105" hidden="1">
      <c r="A237" s="483" t="s">
        <v>3235</v>
      </c>
      <c r="B237" s="50" t="s">
        <v>3236</v>
      </c>
      <c r="C237" s="50" t="s">
        <v>6209</v>
      </c>
      <c r="D237" s="362"/>
      <c r="E237" s="26"/>
      <c r="F237" s="50" t="s">
        <v>6210</v>
      </c>
      <c r="G237" s="482"/>
      <c r="H237" s="99"/>
      <c r="I237" s="99"/>
    </row>
    <row r="238" spans="1:9" ht="90" hidden="1">
      <c r="A238" s="483" t="s">
        <v>3237</v>
      </c>
      <c r="B238" s="501" t="s">
        <v>3238</v>
      </c>
      <c r="C238" s="501" t="s">
        <v>6211</v>
      </c>
      <c r="D238" s="362"/>
      <c r="E238" s="26"/>
      <c r="F238" s="50" t="s">
        <v>6212</v>
      </c>
      <c r="G238" s="482"/>
      <c r="H238" s="99"/>
      <c r="I238" s="99"/>
    </row>
    <row r="239" spans="1:9" ht="105" hidden="1">
      <c r="A239" s="483" t="s">
        <v>3239</v>
      </c>
      <c r="B239" s="50" t="s">
        <v>3240</v>
      </c>
      <c r="C239" s="50" t="s">
        <v>6213</v>
      </c>
      <c r="D239" s="362"/>
      <c r="E239" s="26"/>
      <c r="F239" s="50" t="s">
        <v>6214</v>
      </c>
      <c r="G239" s="482"/>
      <c r="H239" s="99"/>
      <c r="I239" s="99"/>
    </row>
    <row r="240" spans="1:9" ht="165" hidden="1">
      <c r="A240" s="483" t="s">
        <v>3241</v>
      </c>
      <c r="B240" s="50" t="s">
        <v>6215</v>
      </c>
      <c r="C240" s="50" t="s">
        <v>6216</v>
      </c>
      <c r="D240" s="362"/>
      <c r="E240" s="26"/>
      <c r="F240" s="50" t="s">
        <v>6217</v>
      </c>
      <c r="G240" s="482"/>
      <c r="H240" s="99"/>
      <c r="I240" s="99"/>
    </row>
    <row r="241" spans="1:9" ht="135" hidden="1">
      <c r="A241" s="483" t="s">
        <v>3243</v>
      </c>
      <c r="B241" s="50" t="s">
        <v>3244</v>
      </c>
      <c r="C241" s="50" t="s">
        <v>6218</v>
      </c>
      <c r="D241" s="362"/>
      <c r="E241" s="26"/>
      <c r="F241" s="50" t="s">
        <v>6219</v>
      </c>
      <c r="G241" s="482"/>
      <c r="H241" s="99"/>
      <c r="I241" s="99"/>
    </row>
    <row r="242" spans="1:9" ht="45">
      <c r="A242" s="18" t="s">
        <v>6223</v>
      </c>
      <c r="B242" s="50" t="s">
        <v>1714</v>
      </c>
      <c r="C242" s="50" t="s">
        <v>2432</v>
      </c>
      <c r="D242" s="622">
        <v>2</v>
      </c>
      <c r="E242" s="28" t="s">
        <v>255</v>
      </c>
      <c r="F242" s="50"/>
      <c r="G242" s="53"/>
    </row>
    <row r="243" spans="1:9" ht="30">
      <c r="A243" s="373"/>
      <c r="B243" s="26"/>
      <c r="C243" s="50" t="s">
        <v>2433</v>
      </c>
      <c r="D243" s="622">
        <v>2</v>
      </c>
      <c r="E243" s="28" t="s">
        <v>255</v>
      </c>
      <c r="F243" s="50"/>
      <c r="G243" s="53"/>
    </row>
    <row r="244" spans="1:9">
      <c r="A244" s="373"/>
      <c r="B244" s="26"/>
      <c r="C244" s="50" t="s">
        <v>547</v>
      </c>
      <c r="D244" s="622">
        <v>2</v>
      </c>
      <c r="E244" s="28" t="s">
        <v>540</v>
      </c>
      <c r="F244" s="50"/>
      <c r="G244" s="53"/>
    </row>
    <row r="245" spans="1:9" ht="105">
      <c r="A245" s="60" t="s">
        <v>3250</v>
      </c>
      <c r="B245" s="50" t="s">
        <v>1722</v>
      </c>
      <c r="C245" s="50" t="s">
        <v>2687</v>
      </c>
      <c r="D245" s="622">
        <v>2</v>
      </c>
      <c r="E245" s="28" t="s">
        <v>255</v>
      </c>
      <c r="F245" s="50" t="s">
        <v>6220</v>
      </c>
      <c r="G245" s="53"/>
    </row>
    <row r="246" spans="1:9" ht="105" hidden="1">
      <c r="A246" s="483" t="s">
        <v>3251</v>
      </c>
      <c r="B246" s="50" t="s">
        <v>3252</v>
      </c>
      <c r="C246" s="50" t="s">
        <v>6221</v>
      </c>
      <c r="D246" s="362"/>
      <c r="E246" s="26"/>
      <c r="F246" s="50" t="s">
        <v>6222</v>
      </c>
      <c r="G246" s="482"/>
      <c r="H246" s="99"/>
      <c r="I246" s="99"/>
    </row>
    <row r="247" spans="1:9" ht="18.75">
      <c r="A247" s="405"/>
      <c r="B247" s="1154" t="s">
        <v>620</v>
      </c>
      <c r="C247" s="1154"/>
      <c r="D247" s="1154"/>
      <c r="E247" s="1154"/>
      <c r="F247" s="1154"/>
      <c r="G247" s="1154"/>
      <c r="H247" s="29">
        <f>H248+H253+H267+H277+H290+H294+H299+H315+H320+H305+H308+H311</f>
        <v>102</v>
      </c>
      <c r="I247" s="29">
        <f>I248+I253+I267+I277+I290+I294+I299+I315+I320+I305+I308+I311</f>
        <v>102</v>
      </c>
    </row>
    <row r="248" spans="1:9" ht="18.75">
      <c r="A248" s="214" t="s">
        <v>1725</v>
      </c>
      <c r="B248" s="989" t="s">
        <v>106</v>
      </c>
      <c r="C248" s="997"/>
      <c r="D248" s="997"/>
      <c r="E248" s="997"/>
      <c r="F248" s="997"/>
      <c r="G248" s="998"/>
      <c r="H248" s="29">
        <f>SUM(D249:D252)</f>
        <v>6</v>
      </c>
      <c r="I248" s="29">
        <f>COUNT(D249:D252)*2</f>
        <v>6</v>
      </c>
    </row>
    <row r="249" spans="1:9" ht="47.25">
      <c r="A249" s="373" t="s">
        <v>1726</v>
      </c>
      <c r="B249" s="160" t="s">
        <v>622</v>
      </c>
      <c r="C249" s="23" t="s">
        <v>623</v>
      </c>
      <c r="D249" s="618">
        <v>2</v>
      </c>
      <c r="E249" s="28" t="s">
        <v>540</v>
      </c>
      <c r="F249" s="26"/>
      <c r="G249" s="53"/>
    </row>
    <row r="250" spans="1:9" ht="60">
      <c r="A250" s="373"/>
      <c r="B250" s="160"/>
      <c r="C250" s="25" t="s">
        <v>624</v>
      </c>
      <c r="D250" s="618">
        <v>2</v>
      </c>
      <c r="E250" s="28" t="s">
        <v>540</v>
      </c>
      <c r="F250" s="26"/>
      <c r="G250" s="53"/>
    </row>
    <row r="251" spans="1:9" ht="63">
      <c r="A251" s="373" t="s">
        <v>1729</v>
      </c>
      <c r="B251" s="114" t="s">
        <v>627</v>
      </c>
      <c r="C251" s="23" t="s">
        <v>628</v>
      </c>
      <c r="D251" s="618">
        <v>2</v>
      </c>
      <c r="E251" s="28" t="s">
        <v>629</v>
      </c>
      <c r="F251" s="50" t="s">
        <v>2468</v>
      </c>
      <c r="G251" s="53"/>
    </row>
    <row r="252" spans="1:9" ht="47.25" hidden="1">
      <c r="A252" s="216" t="s">
        <v>1731</v>
      </c>
      <c r="B252" s="114" t="s">
        <v>631</v>
      </c>
      <c r="C252" s="50"/>
      <c r="D252" s="26"/>
      <c r="E252" s="28"/>
      <c r="F252" s="26"/>
      <c r="G252" s="26"/>
      <c r="H252" s="99"/>
      <c r="I252" s="99"/>
    </row>
    <row r="253" spans="1:9" ht="18.75">
      <c r="A253" s="214" t="s">
        <v>1734</v>
      </c>
      <c r="B253" s="989" t="s">
        <v>104</v>
      </c>
      <c r="C253" s="997"/>
      <c r="D253" s="997"/>
      <c r="E253" s="997"/>
      <c r="F253" s="997"/>
      <c r="G253" s="998"/>
      <c r="H253" s="29">
        <f>SUM(D254:D266)</f>
        <v>24</v>
      </c>
      <c r="I253" s="29">
        <f>COUNT(D254:D266)*2</f>
        <v>24</v>
      </c>
    </row>
    <row r="254" spans="1:9" ht="60">
      <c r="A254" s="373" t="s">
        <v>633</v>
      </c>
      <c r="B254" s="114" t="s">
        <v>634</v>
      </c>
      <c r="C254" s="50" t="s">
        <v>2469</v>
      </c>
      <c r="D254" s="534">
        <v>2</v>
      </c>
      <c r="E254" s="28" t="s">
        <v>540</v>
      </c>
      <c r="F254" s="50" t="s">
        <v>636</v>
      </c>
      <c r="G254" s="53"/>
    </row>
    <row r="255" spans="1:9" ht="47.25" hidden="1">
      <c r="A255" s="216" t="s">
        <v>637</v>
      </c>
      <c r="B255" s="160" t="s">
        <v>638</v>
      </c>
      <c r="C255" s="50"/>
      <c r="D255" s="26"/>
      <c r="E255" s="28"/>
      <c r="F255" s="26"/>
      <c r="G255" s="26"/>
      <c r="H255" s="99"/>
      <c r="I255" s="99"/>
    </row>
    <row r="256" spans="1:9" ht="47.25">
      <c r="A256" s="373" t="s">
        <v>1736</v>
      </c>
      <c r="B256" s="114" t="s">
        <v>640</v>
      </c>
      <c r="C256" s="50" t="s">
        <v>641</v>
      </c>
      <c r="D256" s="534">
        <v>2</v>
      </c>
      <c r="E256" s="28" t="s">
        <v>341</v>
      </c>
      <c r="F256" s="26"/>
      <c r="G256" s="53"/>
    </row>
    <row r="257" spans="1:9" ht="30">
      <c r="A257" s="373"/>
      <c r="B257" s="114"/>
      <c r="C257" s="50" t="s">
        <v>642</v>
      </c>
      <c r="D257" s="534">
        <v>2</v>
      </c>
      <c r="E257" s="28" t="s">
        <v>341</v>
      </c>
      <c r="F257" s="26"/>
      <c r="G257" s="53"/>
    </row>
    <row r="258" spans="1:9" ht="47.25">
      <c r="A258" s="373" t="s">
        <v>1740</v>
      </c>
      <c r="B258" s="114" t="s">
        <v>644</v>
      </c>
      <c r="C258" s="23" t="s">
        <v>645</v>
      </c>
      <c r="D258" s="534">
        <v>2</v>
      </c>
      <c r="E258" s="28" t="s">
        <v>377</v>
      </c>
      <c r="F258" s="26"/>
      <c r="G258" s="53"/>
    </row>
    <row r="259" spans="1:9">
      <c r="A259" s="373"/>
      <c r="B259" s="114"/>
      <c r="C259" s="22" t="s">
        <v>646</v>
      </c>
      <c r="D259" s="534">
        <v>2</v>
      </c>
      <c r="E259" s="22" t="s">
        <v>377</v>
      </c>
      <c r="F259" s="26"/>
      <c r="G259" s="53"/>
    </row>
    <row r="260" spans="1:9" ht="45">
      <c r="A260" s="373"/>
      <c r="B260" s="114"/>
      <c r="C260" s="241" t="s">
        <v>647</v>
      </c>
      <c r="D260" s="534">
        <v>2</v>
      </c>
      <c r="E260" s="22" t="s">
        <v>648</v>
      </c>
      <c r="F260" s="26"/>
      <c r="G260" s="53"/>
    </row>
    <row r="261" spans="1:9" ht="47.25">
      <c r="A261" s="18" t="s">
        <v>1743</v>
      </c>
      <c r="B261" s="160" t="s">
        <v>650</v>
      </c>
      <c r="C261" s="23" t="s">
        <v>1744</v>
      </c>
      <c r="D261" s="534">
        <v>2</v>
      </c>
      <c r="E261" s="37" t="s">
        <v>540</v>
      </c>
      <c r="F261" s="26"/>
      <c r="G261" s="53"/>
    </row>
    <row r="262" spans="1:9" ht="45">
      <c r="A262" s="18"/>
      <c r="B262" s="160"/>
      <c r="C262" s="23" t="s">
        <v>1746</v>
      </c>
      <c r="D262" s="534">
        <v>2</v>
      </c>
      <c r="E262" s="28" t="s">
        <v>653</v>
      </c>
      <c r="F262" s="26"/>
      <c r="G262" s="53"/>
    </row>
    <row r="263" spans="1:9" ht="45">
      <c r="A263" s="373" t="s">
        <v>1748</v>
      </c>
      <c r="B263" s="30" t="s">
        <v>657</v>
      </c>
      <c r="C263" s="23" t="s">
        <v>1749</v>
      </c>
      <c r="D263" s="534">
        <v>2</v>
      </c>
      <c r="E263" s="28" t="s">
        <v>540</v>
      </c>
      <c r="F263" s="26"/>
      <c r="G263" s="53"/>
    </row>
    <row r="264" spans="1:9">
      <c r="A264" s="373"/>
      <c r="B264" s="30"/>
      <c r="C264" s="23" t="s">
        <v>661</v>
      </c>
      <c r="D264" s="534">
        <v>2</v>
      </c>
      <c r="E264" s="28" t="s">
        <v>660</v>
      </c>
      <c r="F264" s="26"/>
      <c r="G264" s="53"/>
    </row>
    <row r="265" spans="1:9" ht="63">
      <c r="A265" s="373" t="s">
        <v>1751</v>
      </c>
      <c r="B265" s="114" t="s">
        <v>663</v>
      </c>
      <c r="C265" s="25" t="s">
        <v>664</v>
      </c>
      <c r="D265" s="534">
        <v>2</v>
      </c>
      <c r="E265" s="28" t="s">
        <v>377</v>
      </c>
      <c r="F265" s="23" t="s">
        <v>665</v>
      </c>
      <c r="G265" s="53"/>
    </row>
    <row r="266" spans="1:9" ht="47.25">
      <c r="A266" s="373" t="s">
        <v>1753</v>
      </c>
      <c r="B266" s="114" t="s">
        <v>667</v>
      </c>
      <c r="C266" s="50" t="s">
        <v>4251</v>
      </c>
      <c r="D266" s="534">
        <v>2</v>
      </c>
      <c r="E266" s="28" t="s">
        <v>379</v>
      </c>
      <c r="F266" s="50" t="s">
        <v>2470</v>
      </c>
      <c r="G266" s="53"/>
    </row>
    <row r="267" spans="1:9" ht="18.75">
      <c r="A267" s="214" t="s">
        <v>1754</v>
      </c>
      <c r="B267" s="989" t="s">
        <v>102</v>
      </c>
      <c r="C267" s="997"/>
      <c r="D267" s="997"/>
      <c r="E267" s="997"/>
      <c r="F267" s="997"/>
      <c r="G267" s="998"/>
      <c r="H267" s="29">
        <f>SUM(D268:D276)</f>
        <v>18</v>
      </c>
      <c r="I267" s="29">
        <f>COUNT(D268:D276)*2</f>
        <v>18</v>
      </c>
    </row>
    <row r="268" spans="1:9" ht="47.25">
      <c r="A268" s="373" t="s">
        <v>1755</v>
      </c>
      <c r="B268" s="114" t="s">
        <v>670</v>
      </c>
      <c r="C268" s="219" t="s">
        <v>2471</v>
      </c>
      <c r="D268" s="618">
        <v>2</v>
      </c>
      <c r="E268" s="28" t="s">
        <v>341</v>
      </c>
      <c r="F268" s="26"/>
      <c r="G268" s="53"/>
    </row>
    <row r="269" spans="1:9" ht="30">
      <c r="A269" s="373"/>
      <c r="B269" s="114"/>
      <c r="C269" s="219" t="s">
        <v>2472</v>
      </c>
      <c r="D269" s="618">
        <v>2</v>
      </c>
      <c r="E269" s="28" t="s">
        <v>341</v>
      </c>
      <c r="F269" s="26"/>
      <c r="G269" s="53"/>
    </row>
    <row r="270" spans="1:9" ht="47.25">
      <c r="A270" s="373" t="s">
        <v>1758</v>
      </c>
      <c r="B270" s="114" t="s">
        <v>675</v>
      </c>
      <c r="C270" s="50" t="s">
        <v>2473</v>
      </c>
      <c r="D270" s="618">
        <v>2</v>
      </c>
      <c r="E270" s="28" t="s">
        <v>407</v>
      </c>
      <c r="F270" s="26"/>
      <c r="G270" s="53"/>
    </row>
    <row r="271" spans="1:9" ht="30">
      <c r="A271" s="373"/>
      <c r="B271" s="114"/>
      <c r="C271" s="50" t="s">
        <v>2474</v>
      </c>
      <c r="D271" s="618">
        <v>2</v>
      </c>
      <c r="E271" s="28" t="s">
        <v>341</v>
      </c>
      <c r="F271" s="26"/>
      <c r="G271" s="53"/>
    </row>
    <row r="272" spans="1:9" ht="45">
      <c r="A272" s="373"/>
      <c r="B272" s="114"/>
      <c r="C272" s="50" t="s">
        <v>4252</v>
      </c>
      <c r="D272" s="618">
        <v>2</v>
      </c>
      <c r="E272" s="28" t="s">
        <v>379</v>
      </c>
      <c r="F272" s="26"/>
      <c r="G272" s="53"/>
    </row>
    <row r="273" spans="1:9" ht="60">
      <c r="A273" s="373" t="s">
        <v>677</v>
      </c>
      <c r="B273" s="114" t="s">
        <v>678</v>
      </c>
      <c r="C273" s="23" t="s">
        <v>679</v>
      </c>
      <c r="D273" s="618">
        <v>2</v>
      </c>
      <c r="E273" s="28" t="s">
        <v>680</v>
      </c>
      <c r="F273" s="23" t="s">
        <v>4253</v>
      </c>
      <c r="G273" s="53"/>
    </row>
    <row r="274" spans="1:9" ht="60">
      <c r="A274" s="373"/>
      <c r="B274" s="114"/>
      <c r="C274" s="23" t="s">
        <v>682</v>
      </c>
      <c r="D274" s="618">
        <v>2</v>
      </c>
      <c r="E274" s="28" t="s">
        <v>271</v>
      </c>
      <c r="F274" s="23" t="s">
        <v>681</v>
      </c>
      <c r="G274" s="53"/>
    </row>
    <row r="275" spans="1:9" ht="31.5">
      <c r="A275" s="373" t="s">
        <v>1762</v>
      </c>
      <c r="B275" s="114" t="s">
        <v>684</v>
      </c>
      <c r="C275" s="25" t="s">
        <v>4254</v>
      </c>
      <c r="D275" s="618">
        <v>2</v>
      </c>
      <c r="E275" s="37" t="s">
        <v>660</v>
      </c>
      <c r="F275" s="26"/>
      <c r="G275" s="53"/>
    </row>
    <row r="276" spans="1:9" ht="45">
      <c r="A276" s="18" t="s">
        <v>688</v>
      </c>
      <c r="B276" s="161" t="s">
        <v>689</v>
      </c>
      <c r="C276" s="23" t="s">
        <v>2478</v>
      </c>
      <c r="D276" s="618">
        <v>2</v>
      </c>
      <c r="E276" s="28" t="s">
        <v>420</v>
      </c>
      <c r="F276" s="26"/>
      <c r="G276" s="53"/>
    </row>
    <row r="277" spans="1:9" ht="18.75">
      <c r="A277" s="214" t="s">
        <v>1766</v>
      </c>
      <c r="B277" s="989" t="s">
        <v>100</v>
      </c>
      <c r="C277" s="997"/>
      <c r="D277" s="997"/>
      <c r="E277" s="997"/>
      <c r="F277" s="997"/>
      <c r="G277" s="998"/>
      <c r="H277" s="29">
        <f>SUM(D278:D289)</f>
        <v>22</v>
      </c>
      <c r="I277" s="29">
        <f>COUNT(D278:D289)*2</f>
        <v>22</v>
      </c>
    </row>
    <row r="278" spans="1:9" ht="45">
      <c r="A278" s="373" t="s">
        <v>691</v>
      </c>
      <c r="B278" s="160" t="s">
        <v>692</v>
      </c>
      <c r="C278" s="50" t="s">
        <v>693</v>
      </c>
      <c r="D278" s="618">
        <v>2</v>
      </c>
      <c r="E278" s="28" t="s">
        <v>341</v>
      </c>
      <c r="F278" s="26"/>
      <c r="G278" s="53"/>
    </row>
    <row r="279" spans="1:9" ht="30">
      <c r="A279" s="373"/>
      <c r="B279" s="160"/>
      <c r="C279" s="50" t="s">
        <v>694</v>
      </c>
      <c r="D279" s="618">
        <v>2</v>
      </c>
      <c r="E279" s="28" t="s">
        <v>341</v>
      </c>
      <c r="F279" s="26"/>
      <c r="G279" s="53"/>
    </row>
    <row r="280" spans="1:9" ht="45">
      <c r="A280" s="373" t="s">
        <v>1770</v>
      </c>
      <c r="B280" s="114" t="s">
        <v>696</v>
      </c>
      <c r="C280" s="50" t="s">
        <v>697</v>
      </c>
      <c r="D280" s="618">
        <v>2</v>
      </c>
      <c r="E280" s="28" t="s">
        <v>341</v>
      </c>
      <c r="F280" s="50" t="s">
        <v>698</v>
      </c>
      <c r="G280" s="53"/>
    </row>
    <row r="281" spans="1:9" ht="30">
      <c r="A281" s="373"/>
      <c r="B281" s="114"/>
      <c r="C281" s="23" t="s">
        <v>699</v>
      </c>
      <c r="D281" s="618">
        <v>2</v>
      </c>
      <c r="E281" s="28" t="s">
        <v>341</v>
      </c>
      <c r="F281" s="23"/>
      <c r="G281" s="53"/>
    </row>
    <row r="282" spans="1:9" ht="45">
      <c r="A282" s="373"/>
      <c r="B282" s="114"/>
      <c r="C282" s="30" t="s">
        <v>700</v>
      </c>
      <c r="D282" s="618">
        <v>2</v>
      </c>
      <c r="E282" s="28" t="s">
        <v>341</v>
      </c>
      <c r="F282" s="23"/>
      <c r="G282" s="53"/>
    </row>
    <row r="283" spans="1:9" ht="31.5">
      <c r="A283" s="373" t="s">
        <v>1773</v>
      </c>
      <c r="B283" s="114" t="s">
        <v>702</v>
      </c>
      <c r="C283" s="86" t="s">
        <v>703</v>
      </c>
      <c r="D283" s="618">
        <v>2</v>
      </c>
      <c r="E283" s="28" t="s">
        <v>341</v>
      </c>
      <c r="F283" s="26"/>
      <c r="G283" s="53"/>
    </row>
    <row r="284" spans="1:9" ht="30">
      <c r="A284" s="373"/>
      <c r="B284" s="114"/>
      <c r="C284" s="50" t="s">
        <v>704</v>
      </c>
      <c r="D284" s="618">
        <v>2</v>
      </c>
      <c r="E284" s="28" t="s">
        <v>341</v>
      </c>
      <c r="F284" s="26"/>
      <c r="G284" s="53"/>
    </row>
    <row r="285" spans="1:9" ht="30">
      <c r="A285" s="373"/>
      <c r="B285" s="114"/>
      <c r="C285" s="50" t="s">
        <v>705</v>
      </c>
      <c r="D285" s="618">
        <v>2</v>
      </c>
      <c r="E285" s="28" t="s">
        <v>341</v>
      </c>
      <c r="F285" s="26"/>
      <c r="G285" s="53"/>
    </row>
    <row r="286" spans="1:9">
      <c r="A286" s="373"/>
      <c r="B286" s="114"/>
      <c r="C286" s="50" t="s">
        <v>706</v>
      </c>
      <c r="D286" s="618">
        <v>2</v>
      </c>
      <c r="E286" s="28" t="s">
        <v>341</v>
      </c>
      <c r="F286" s="26"/>
      <c r="G286" s="53"/>
    </row>
    <row r="287" spans="1:9" ht="31.5" hidden="1">
      <c r="A287" s="27" t="s">
        <v>707</v>
      </c>
      <c r="B287" s="114" t="s">
        <v>708</v>
      </c>
      <c r="D287" s="26"/>
      <c r="E287" s="28"/>
      <c r="F287" s="26"/>
      <c r="G287" s="26"/>
      <c r="H287" s="99"/>
      <c r="I287" s="99"/>
    </row>
    <row r="288" spans="1:9" ht="47.25">
      <c r="A288" s="373" t="s">
        <v>1778</v>
      </c>
      <c r="B288" s="114" t="s">
        <v>710</v>
      </c>
      <c r="C288" s="50" t="s">
        <v>2480</v>
      </c>
      <c r="D288" s="618">
        <v>2</v>
      </c>
      <c r="E288" s="28" t="s">
        <v>341</v>
      </c>
      <c r="F288" s="26"/>
      <c r="G288" s="53"/>
    </row>
    <row r="289" spans="1:9" ht="47.25">
      <c r="A289" s="373" t="s">
        <v>712</v>
      </c>
      <c r="B289" s="114" t="s">
        <v>713</v>
      </c>
      <c r="C289" s="25" t="s">
        <v>714</v>
      </c>
      <c r="D289" s="618">
        <v>2</v>
      </c>
      <c r="E289" s="28" t="s">
        <v>341</v>
      </c>
      <c r="F289" s="26"/>
      <c r="G289" s="53"/>
    </row>
    <row r="290" spans="1:9" ht="18.75">
      <c r="A290" s="214" t="s">
        <v>1782</v>
      </c>
      <c r="B290" s="989" t="s">
        <v>98</v>
      </c>
      <c r="C290" s="997"/>
      <c r="D290" s="997"/>
      <c r="E290" s="997"/>
      <c r="F290" s="997"/>
      <c r="G290" s="998"/>
      <c r="H290" s="29">
        <f>SUM(D291:D293)</f>
        <v>4</v>
      </c>
      <c r="I290" s="29">
        <f>COUNT(D291:D293)*2</f>
        <v>4</v>
      </c>
    </row>
    <row r="291" spans="1:9" ht="63">
      <c r="A291" s="373" t="s">
        <v>1783</v>
      </c>
      <c r="B291" s="114" t="s">
        <v>716</v>
      </c>
      <c r="C291" s="23" t="s">
        <v>717</v>
      </c>
      <c r="D291" s="618">
        <v>2</v>
      </c>
      <c r="E291" s="28" t="s">
        <v>379</v>
      </c>
      <c r="F291" s="26"/>
      <c r="G291" s="53"/>
    </row>
    <row r="292" spans="1:9" ht="47.25">
      <c r="A292" s="373" t="s">
        <v>1786</v>
      </c>
      <c r="B292" s="114" t="s">
        <v>719</v>
      </c>
      <c r="C292" s="50" t="s">
        <v>2724</v>
      </c>
      <c r="D292" s="618">
        <v>2</v>
      </c>
      <c r="E292" s="28" t="s">
        <v>379</v>
      </c>
      <c r="F292" s="26"/>
      <c r="G292" s="53"/>
    </row>
    <row r="293" spans="1:9" ht="45" hidden="1">
      <c r="A293" s="27" t="s">
        <v>2483</v>
      </c>
      <c r="B293" s="161" t="s">
        <v>724</v>
      </c>
      <c r="C293" s="26"/>
      <c r="D293" s="26"/>
      <c r="E293" s="28"/>
      <c r="F293" s="26"/>
      <c r="G293" s="26"/>
      <c r="H293" s="99"/>
      <c r="I293" s="99"/>
    </row>
    <row r="294" spans="1:9" ht="18.75">
      <c r="A294" s="214" t="s">
        <v>97</v>
      </c>
      <c r="B294" s="989" t="s">
        <v>96</v>
      </c>
      <c r="C294" s="997"/>
      <c r="D294" s="997"/>
      <c r="E294" s="997"/>
      <c r="F294" s="997"/>
      <c r="G294" s="998"/>
      <c r="H294" s="29">
        <f>SUM(D295:D298)</f>
        <v>8</v>
      </c>
      <c r="I294" s="29">
        <f>COUNT(D295:D298)*2</f>
        <v>8</v>
      </c>
    </row>
    <row r="295" spans="1:9" ht="47.25">
      <c r="A295" s="215" t="s">
        <v>726</v>
      </c>
      <c r="B295" s="114" t="s">
        <v>727</v>
      </c>
      <c r="C295" s="30" t="s">
        <v>2725</v>
      </c>
      <c r="D295" s="622">
        <v>2</v>
      </c>
      <c r="E295" s="22" t="s">
        <v>653</v>
      </c>
      <c r="F295" s="50"/>
      <c r="G295" s="53"/>
    </row>
    <row r="296" spans="1:9" ht="47.25">
      <c r="A296" s="215" t="s">
        <v>728</v>
      </c>
      <c r="B296" s="114" t="s">
        <v>729</v>
      </c>
      <c r="C296" s="50" t="s">
        <v>2486</v>
      </c>
      <c r="D296" s="622">
        <v>2</v>
      </c>
      <c r="E296" s="22" t="s">
        <v>377</v>
      </c>
      <c r="F296" s="50" t="s">
        <v>2487</v>
      </c>
      <c r="G296" s="53"/>
    </row>
    <row r="297" spans="1:9" ht="45">
      <c r="A297" s="215"/>
      <c r="B297" s="114"/>
      <c r="C297" s="50" t="s">
        <v>2488</v>
      </c>
      <c r="D297" s="622">
        <v>2</v>
      </c>
      <c r="E297" s="22" t="s">
        <v>432</v>
      </c>
      <c r="F297" s="50" t="s">
        <v>2489</v>
      </c>
      <c r="G297" s="53"/>
    </row>
    <row r="298" spans="1:9" ht="60">
      <c r="A298" s="215" t="s">
        <v>730</v>
      </c>
      <c r="B298" s="30" t="s">
        <v>731</v>
      </c>
      <c r="C298" s="50" t="s">
        <v>2490</v>
      </c>
      <c r="D298" s="622">
        <v>2</v>
      </c>
      <c r="E298" s="22" t="s">
        <v>653</v>
      </c>
      <c r="F298" s="50" t="s">
        <v>2491</v>
      </c>
      <c r="G298" s="53"/>
    </row>
    <row r="299" spans="1:9" ht="18.75">
      <c r="A299" s="214" t="s">
        <v>1789</v>
      </c>
      <c r="B299" s="989" t="s">
        <v>94</v>
      </c>
      <c r="C299" s="997"/>
      <c r="D299" s="997"/>
      <c r="E299" s="997"/>
      <c r="F299" s="997"/>
      <c r="G299" s="998"/>
      <c r="H299" s="29">
        <f>SUM(D300:D304)</f>
        <v>10</v>
      </c>
      <c r="I299" s="29">
        <f>COUNT(D300:D304)*2</f>
        <v>10</v>
      </c>
    </row>
    <row r="300" spans="1:9" ht="31.5">
      <c r="A300" s="373" t="s">
        <v>1790</v>
      </c>
      <c r="B300" s="114" t="s">
        <v>733</v>
      </c>
      <c r="C300" s="50" t="s">
        <v>2492</v>
      </c>
      <c r="D300" s="618">
        <v>2</v>
      </c>
      <c r="E300" s="28" t="s">
        <v>377</v>
      </c>
      <c r="F300" s="26"/>
      <c r="G300" s="53"/>
    </row>
    <row r="301" spans="1:9" ht="30">
      <c r="A301" s="373"/>
      <c r="B301" s="114"/>
      <c r="C301" s="50" t="s">
        <v>2493</v>
      </c>
      <c r="D301" s="618">
        <v>2</v>
      </c>
      <c r="E301" s="28" t="s">
        <v>377</v>
      </c>
      <c r="F301" s="26"/>
      <c r="G301" s="53"/>
    </row>
    <row r="302" spans="1:9" ht="45">
      <c r="A302" s="373"/>
      <c r="B302" s="114"/>
      <c r="C302" s="50" t="s">
        <v>2494</v>
      </c>
      <c r="D302" s="618">
        <v>2</v>
      </c>
      <c r="E302" s="28" t="s">
        <v>377</v>
      </c>
      <c r="F302" s="26"/>
      <c r="G302" s="53"/>
    </row>
    <row r="303" spans="1:9" ht="47.25">
      <c r="A303" s="373" t="s">
        <v>1793</v>
      </c>
      <c r="B303" s="114" t="s">
        <v>736</v>
      </c>
      <c r="C303" s="50" t="s">
        <v>2495</v>
      </c>
      <c r="D303" s="618">
        <v>2</v>
      </c>
      <c r="E303" s="28" t="s">
        <v>377</v>
      </c>
      <c r="F303" s="26"/>
      <c r="G303" s="53"/>
    </row>
    <row r="304" spans="1:9" ht="60">
      <c r="A304" s="18" t="s">
        <v>738</v>
      </c>
      <c r="B304" s="30" t="s">
        <v>739</v>
      </c>
      <c r="C304" s="50" t="s">
        <v>740</v>
      </c>
      <c r="D304" s="618">
        <v>2</v>
      </c>
      <c r="E304" s="28" t="s">
        <v>540</v>
      </c>
      <c r="F304" s="26"/>
      <c r="G304" s="53"/>
    </row>
    <row r="305" spans="1:9" ht="40.15" hidden="1" customHeight="1">
      <c r="A305" s="242" t="s">
        <v>93</v>
      </c>
      <c r="B305" s="989" t="s">
        <v>92</v>
      </c>
      <c r="C305" s="997"/>
      <c r="D305" s="997"/>
      <c r="E305" s="997"/>
      <c r="F305" s="997"/>
      <c r="G305" s="998"/>
      <c r="H305" s="99">
        <f>SUM(D306:D307)</f>
        <v>0</v>
      </c>
      <c r="I305" s="99">
        <f>COUNT(D306:D307)*2</f>
        <v>0</v>
      </c>
    </row>
    <row r="306" spans="1:9" ht="47.25" hidden="1">
      <c r="A306" s="27" t="s">
        <v>741</v>
      </c>
      <c r="B306" s="114" t="s">
        <v>742</v>
      </c>
      <c r="C306" s="26"/>
      <c r="D306" s="26"/>
      <c r="E306" s="28"/>
      <c r="F306" s="26"/>
      <c r="G306" s="26"/>
      <c r="H306" s="99"/>
      <c r="I306" s="99"/>
    </row>
    <row r="307" spans="1:9" ht="47.25" hidden="1">
      <c r="A307" s="27" t="s">
        <v>743</v>
      </c>
      <c r="B307" s="114" t="s">
        <v>744</v>
      </c>
      <c r="C307" s="127"/>
      <c r="D307" s="26"/>
      <c r="E307" s="28"/>
      <c r="F307" s="26"/>
      <c r="G307" s="26"/>
      <c r="H307" s="99"/>
      <c r="I307" s="99"/>
    </row>
    <row r="308" spans="1:9" ht="40.15" hidden="1" customHeight="1">
      <c r="A308" s="243" t="s">
        <v>91</v>
      </c>
      <c r="B308" s="1259" t="s">
        <v>90</v>
      </c>
      <c r="C308" s="1149"/>
      <c r="D308" s="1149"/>
      <c r="E308" s="1149"/>
      <c r="F308" s="1149"/>
      <c r="G308" s="1150"/>
      <c r="H308" s="99">
        <f>SUM(D309:D310)</f>
        <v>0</v>
      </c>
      <c r="I308" s="99">
        <f>COUNT(D309:D310)*2</f>
        <v>0</v>
      </c>
    </row>
    <row r="309" spans="1:9" ht="31.5" hidden="1">
      <c r="A309" s="27" t="s">
        <v>745</v>
      </c>
      <c r="B309" s="114" t="s">
        <v>746</v>
      </c>
      <c r="C309" s="26"/>
      <c r="D309" s="26"/>
      <c r="E309" s="28"/>
      <c r="F309" s="26"/>
      <c r="G309" s="26"/>
      <c r="H309" s="99"/>
      <c r="I309" s="99"/>
    </row>
    <row r="310" spans="1:9" ht="47.25" hidden="1">
      <c r="A310" s="27" t="s">
        <v>747</v>
      </c>
      <c r="B310" s="114" t="s">
        <v>748</v>
      </c>
      <c r="C310" s="26"/>
      <c r="D310" s="26"/>
      <c r="E310" s="28"/>
      <c r="F310" s="26"/>
      <c r="G310" s="26"/>
      <c r="H310" s="99"/>
      <c r="I310" s="99"/>
    </row>
    <row r="311" spans="1:9" ht="40.15" hidden="1" customHeight="1">
      <c r="A311" s="242" t="s">
        <v>1796</v>
      </c>
      <c r="B311" s="989" t="s">
        <v>1797</v>
      </c>
      <c r="C311" s="997"/>
      <c r="D311" s="997"/>
      <c r="E311" s="997"/>
      <c r="F311" s="997"/>
      <c r="G311" s="998"/>
      <c r="H311" s="99">
        <f>SUM(D312:D314)</f>
        <v>0</v>
      </c>
      <c r="I311" s="99">
        <f>COUNT(D312:D314)*2</f>
        <v>0</v>
      </c>
    </row>
    <row r="312" spans="1:9" ht="63" hidden="1">
      <c r="A312" s="27" t="s">
        <v>1798</v>
      </c>
      <c r="B312" s="114" t="s">
        <v>750</v>
      </c>
      <c r="C312" s="26"/>
      <c r="D312" s="26"/>
      <c r="E312" s="28"/>
      <c r="F312" s="26"/>
      <c r="G312" s="26"/>
      <c r="H312" s="99"/>
      <c r="I312" s="99"/>
    </row>
    <row r="313" spans="1:9" ht="63" hidden="1">
      <c r="A313" s="27" t="s">
        <v>752</v>
      </c>
      <c r="B313" s="114" t="s">
        <v>753</v>
      </c>
      <c r="C313" s="26"/>
      <c r="D313" s="26"/>
      <c r="E313" s="28"/>
      <c r="F313" s="26"/>
      <c r="G313" s="26"/>
      <c r="H313" s="99"/>
      <c r="I313" s="99"/>
    </row>
    <row r="314" spans="1:9" ht="47.25" hidden="1">
      <c r="A314" s="27" t="s">
        <v>1800</v>
      </c>
      <c r="B314" s="160" t="s">
        <v>755</v>
      </c>
      <c r="C314" s="26"/>
      <c r="D314" s="26"/>
      <c r="E314" s="28"/>
      <c r="F314" s="26"/>
      <c r="G314" s="26"/>
      <c r="H314" s="99"/>
      <c r="I314" s="99"/>
    </row>
    <row r="315" spans="1:9" ht="18.75">
      <c r="A315" s="214" t="s">
        <v>1801</v>
      </c>
      <c r="B315" s="989" t="s">
        <v>1802</v>
      </c>
      <c r="C315" s="997"/>
      <c r="D315" s="997"/>
      <c r="E315" s="997"/>
      <c r="F315" s="997"/>
      <c r="G315" s="998"/>
      <c r="H315" s="29">
        <f>SUM(D316:D319)</f>
        <v>8</v>
      </c>
      <c r="I315" s="29">
        <f>COUNT(D316:D319)*2</f>
        <v>8</v>
      </c>
    </row>
    <row r="316" spans="1:9" ht="47.25">
      <c r="A316" s="373" t="s">
        <v>1803</v>
      </c>
      <c r="B316" s="114" t="s">
        <v>758</v>
      </c>
      <c r="C316" s="50" t="s">
        <v>2496</v>
      </c>
      <c r="D316" s="618">
        <v>2</v>
      </c>
      <c r="E316" s="28" t="s">
        <v>420</v>
      </c>
      <c r="F316" s="26"/>
      <c r="G316" s="53"/>
    </row>
    <row r="317" spans="1:9" ht="63">
      <c r="A317" s="373" t="s">
        <v>1804</v>
      </c>
      <c r="B317" s="114" t="s">
        <v>761</v>
      </c>
      <c r="C317" s="23" t="s">
        <v>762</v>
      </c>
      <c r="D317" s="618">
        <v>2</v>
      </c>
      <c r="E317" s="28" t="s">
        <v>653</v>
      </c>
      <c r="F317" s="23" t="s">
        <v>763</v>
      </c>
      <c r="G317" s="53"/>
    </row>
    <row r="318" spans="1:9" ht="30">
      <c r="A318" s="373"/>
      <c r="B318" s="114"/>
      <c r="C318" s="23" t="s">
        <v>764</v>
      </c>
      <c r="D318" s="618">
        <v>2</v>
      </c>
      <c r="E318" s="28" t="s">
        <v>420</v>
      </c>
      <c r="F318" s="28"/>
      <c r="G318" s="53"/>
    </row>
    <row r="319" spans="1:9" ht="63">
      <c r="A319" s="373" t="s">
        <v>1808</v>
      </c>
      <c r="B319" s="114" t="s">
        <v>766</v>
      </c>
      <c r="C319" s="50" t="s">
        <v>767</v>
      </c>
      <c r="D319" s="618">
        <v>2</v>
      </c>
      <c r="E319" s="28" t="s">
        <v>341</v>
      </c>
      <c r="F319" s="50"/>
      <c r="G319" s="53"/>
    </row>
    <row r="320" spans="1:9" ht="18.75">
      <c r="A320" s="18" t="s">
        <v>85</v>
      </c>
      <c r="B320" s="989" t="s">
        <v>2497</v>
      </c>
      <c r="C320" s="997"/>
      <c r="D320" s="997"/>
      <c r="E320" s="997"/>
      <c r="F320" s="997"/>
      <c r="G320" s="998"/>
      <c r="H320" s="29">
        <f>SUM(D321:D322)</f>
        <v>2</v>
      </c>
      <c r="I320" s="29">
        <f>COUNT(D321:D322)*2</f>
        <v>2</v>
      </c>
    </row>
    <row r="321" spans="1:9" ht="75">
      <c r="A321" s="18" t="s">
        <v>768</v>
      </c>
      <c r="B321" s="236" t="s">
        <v>769</v>
      </c>
      <c r="C321" s="50" t="s">
        <v>770</v>
      </c>
      <c r="D321" s="618">
        <v>2</v>
      </c>
      <c r="E321" s="28" t="s">
        <v>540</v>
      </c>
      <c r="F321" s="30" t="s">
        <v>771</v>
      </c>
      <c r="G321" s="53"/>
    </row>
    <row r="322" spans="1:9" ht="45" hidden="1">
      <c r="A322" s="27" t="s">
        <v>772</v>
      </c>
      <c r="B322" s="236" t="s">
        <v>773</v>
      </c>
      <c r="C322" s="26"/>
      <c r="D322" s="26"/>
      <c r="E322" s="28"/>
      <c r="F322" s="26"/>
      <c r="G322" s="26"/>
      <c r="H322" s="99"/>
      <c r="I322" s="99"/>
    </row>
    <row r="323" spans="1:9" ht="21">
      <c r="A323" s="403"/>
      <c r="B323" s="1074" t="s">
        <v>774</v>
      </c>
      <c r="C323" s="1074"/>
      <c r="D323" s="1074"/>
      <c r="E323" s="1074"/>
      <c r="F323" s="1074"/>
      <c r="G323" s="1076"/>
      <c r="H323" s="29">
        <f>H324+H332+H341+H352+H362+H365+H371+H383+H392+H406+H413+H417+H432+H441+H498+H402+H436+H448+H455+H467+H474+H485+H492</f>
        <v>166</v>
      </c>
      <c r="I323" s="29">
        <f>I324+I332+I341+I352+I362+I365+I371+I383+I392+I406+I413+I417+I432+I441+I498+I402+I436+I448+I455+I467+I474+I485+I492</f>
        <v>166</v>
      </c>
    </row>
    <row r="324" spans="1:9" ht="18.75">
      <c r="A324" s="214" t="s">
        <v>1810</v>
      </c>
      <c r="B324" s="989" t="s">
        <v>82</v>
      </c>
      <c r="C324" s="997"/>
      <c r="D324" s="997"/>
      <c r="E324" s="997"/>
      <c r="F324" s="997"/>
      <c r="G324" s="998"/>
      <c r="H324" s="29">
        <f>SUM(D325:D331)</f>
        <v>12</v>
      </c>
      <c r="I324" s="29">
        <f>COUNT(D325:D331)*2</f>
        <v>12</v>
      </c>
    </row>
    <row r="325" spans="1:9" ht="47.25">
      <c r="A325" s="373" t="s">
        <v>1811</v>
      </c>
      <c r="B325" s="114" t="s">
        <v>776</v>
      </c>
      <c r="C325" s="23" t="s">
        <v>777</v>
      </c>
      <c r="D325" s="618">
        <v>2</v>
      </c>
      <c r="E325" s="147" t="s">
        <v>648</v>
      </c>
      <c r="G325" s="53"/>
    </row>
    <row r="326" spans="1:9" ht="45">
      <c r="A326" s="373"/>
      <c r="B326" s="114"/>
      <c r="C326" s="23" t="s">
        <v>778</v>
      </c>
      <c r="D326" s="618">
        <v>2</v>
      </c>
      <c r="E326" s="147" t="s">
        <v>648</v>
      </c>
      <c r="F326" s="23" t="s">
        <v>2498</v>
      </c>
      <c r="G326" s="53"/>
    </row>
    <row r="327" spans="1:9" ht="31.5" hidden="1">
      <c r="A327" s="27" t="s">
        <v>780</v>
      </c>
      <c r="B327" s="114" t="s">
        <v>781</v>
      </c>
      <c r="C327" s="114"/>
      <c r="D327" s="26"/>
      <c r="E327" s="28"/>
      <c r="F327" s="26"/>
      <c r="G327" s="26"/>
      <c r="H327" s="99"/>
      <c r="I327" s="99"/>
    </row>
    <row r="328" spans="1:9" ht="31.5">
      <c r="A328" s="373" t="s">
        <v>1814</v>
      </c>
      <c r="B328" s="114" t="s">
        <v>783</v>
      </c>
      <c r="C328" s="50" t="s">
        <v>2729</v>
      </c>
      <c r="D328" s="618">
        <v>2</v>
      </c>
      <c r="E328" s="674" t="s">
        <v>1750</v>
      </c>
      <c r="F328" s="26"/>
      <c r="G328" s="53"/>
    </row>
    <row r="329" spans="1:9" ht="30">
      <c r="A329" s="373"/>
      <c r="B329" s="114"/>
      <c r="C329" s="23" t="s">
        <v>787</v>
      </c>
      <c r="D329" s="618">
        <v>2</v>
      </c>
      <c r="E329" s="674" t="s">
        <v>1750</v>
      </c>
      <c r="F329" s="26"/>
      <c r="G329" s="53"/>
    </row>
    <row r="330" spans="1:9" ht="30">
      <c r="A330" s="373"/>
      <c r="B330" s="114"/>
      <c r="C330" s="23" t="s">
        <v>789</v>
      </c>
      <c r="D330" s="618">
        <v>2</v>
      </c>
      <c r="E330" s="37" t="s">
        <v>648</v>
      </c>
      <c r="F330" s="26"/>
      <c r="G330" s="53"/>
    </row>
    <row r="331" spans="1:9" ht="63">
      <c r="A331" s="373" t="s">
        <v>1819</v>
      </c>
      <c r="B331" s="114" t="s">
        <v>795</v>
      </c>
      <c r="C331" s="50" t="s">
        <v>2500</v>
      </c>
      <c r="D331" s="618">
        <v>2</v>
      </c>
      <c r="E331" s="147" t="s">
        <v>379</v>
      </c>
      <c r="F331" s="26"/>
      <c r="G331" s="53"/>
    </row>
    <row r="332" spans="1:9" ht="18.75">
      <c r="A332" s="214" t="s">
        <v>1822</v>
      </c>
      <c r="B332" s="989" t="s">
        <v>80</v>
      </c>
      <c r="C332" s="997"/>
      <c r="D332" s="997"/>
      <c r="E332" s="997"/>
      <c r="F332" s="997"/>
      <c r="G332" s="998"/>
      <c r="H332" s="29">
        <f>SUM(D333:D340)</f>
        <v>16</v>
      </c>
      <c r="I332" s="29">
        <f>COUNT(D333:D340)*2</f>
        <v>16</v>
      </c>
    </row>
    <row r="333" spans="1:9" ht="75">
      <c r="A333" s="373" t="s">
        <v>1823</v>
      </c>
      <c r="B333" s="114" t="s">
        <v>798</v>
      </c>
      <c r="C333" s="50" t="s">
        <v>2731</v>
      </c>
      <c r="D333" s="618">
        <v>2</v>
      </c>
      <c r="E333" s="245" t="s">
        <v>653</v>
      </c>
      <c r="F333" s="30" t="s">
        <v>2502</v>
      </c>
      <c r="G333" s="53"/>
    </row>
    <row r="334" spans="1:9" ht="30">
      <c r="A334" s="373"/>
      <c r="B334" s="114"/>
      <c r="C334" s="50" t="s">
        <v>2732</v>
      </c>
      <c r="D334" s="618">
        <v>2</v>
      </c>
      <c r="E334" s="28" t="s">
        <v>648</v>
      </c>
      <c r="F334" s="26"/>
      <c r="G334" s="53"/>
    </row>
    <row r="335" spans="1:9" ht="45">
      <c r="A335" s="373"/>
      <c r="B335" s="114"/>
      <c r="C335" s="50" t="s">
        <v>2504</v>
      </c>
      <c r="D335" s="618">
        <v>2</v>
      </c>
      <c r="E335" s="28" t="s">
        <v>648</v>
      </c>
      <c r="F335" s="26"/>
      <c r="G335" s="53"/>
    </row>
    <row r="336" spans="1:9" ht="30">
      <c r="A336" s="373"/>
      <c r="B336" s="114"/>
      <c r="C336" s="226" t="s">
        <v>2733</v>
      </c>
      <c r="D336" s="618">
        <v>2</v>
      </c>
      <c r="E336" s="28" t="s">
        <v>648</v>
      </c>
      <c r="F336" s="26"/>
      <c r="G336" s="53"/>
    </row>
    <row r="337" spans="1:9" ht="60">
      <c r="A337" s="373"/>
      <c r="B337" s="114"/>
      <c r="C337" s="25" t="s">
        <v>801</v>
      </c>
      <c r="D337" s="618">
        <v>2</v>
      </c>
      <c r="E337" s="297" t="s">
        <v>653</v>
      </c>
      <c r="F337" s="26"/>
      <c r="G337" s="53"/>
    </row>
    <row r="338" spans="1:9" ht="45">
      <c r="A338" s="373"/>
      <c r="B338" s="114"/>
      <c r="C338" s="25" t="s">
        <v>802</v>
      </c>
      <c r="D338" s="618">
        <v>2</v>
      </c>
      <c r="E338" s="22" t="s">
        <v>648</v>
      </c>
      <c r="F338" s="26"/>
      <c r="G338" s="53"/>
    </row>
    <row r="339" spans="1:9" ht="47.25">
      <c r="A339" s="373" t="s">
        <v>1833</v>
      </c>
      <c r="B339" s="114" t="s">
        <v>804</v>
      </c>
      <c r="C339" s="50" t="s">
        <v>2508</v>
      </c>
      <c r="D339" s="618">
        <v>2</v>
      </c>
      <c r="E339" s="297" t="s">
        <v>851</v>
      </c>
      <c r="F339" s="26"/>
      <c r="G339" s="53"/>
    </row>
    <row r="340" spans="1:9" ht="45">
      <c r="A340" s="373"/>
      <c r="B340" s="114"/>
      <c r="C340" s="50" t="s">
        <v>2509</v>
      </c>
      <c r="D340" s="618">
        <v>2</v>
      </c>
      <c r="E340" s="22" t="s">
        <v>851</v>
      </c>
      <c r="F340" s="26"/>
      <c r="G340" s="53"/>
    </row>
    <row r="341" spans="1:9" ht="18.75">
      <c r="A341" s="214" t="s">
        <v>1836</v>
      </c>
      <c r="B341" s="989" t="s">
        <v>1837</v>
      </c>
      <c r="C341" s="997"/>
      <c r="D341" s="997"/>
      <c r="E341" s="997"/>
      <c r="F341" s="997"/>
      <c r="G341" s="998"/>
      <c r="H341" s="29">
        <f>SUM(D342:D351)</f>
        <v>18</v>
      </c>
      <c r="I341" s="29">
        <f>COUNT(D342:D351)*2</f>
        <v>18</v>
      </c>
    </row>
    <row r="342" spans="1:9" ht="63">
      <c r="A342" s="373" t="s">
        <v>1838</v>
      </c>
      <c r="B342" s="114" t="s">
        <v>1839</v>
      </c>
      <c r="C342" s="50" t="s">
        <v>4255</v>
      </c>
      <c r="D342" s="618">
        <v>2</v>
      </c>
      <c r="E342" s="25" t="s">
        <v>540</v>
      </c>
      <c r="F342" s="26"/>
      <c r="G342" s="53"/>
    </row>
    <row r="343" spans="1:9" ht="63">
      <c r="A343" s="373"/>
      <c r="B343" s="114"/>
      <c r="C343" s="19" t="s">
        <v>1842</v>
      </c>
      <c r="D343" s="618">
        <v>2</v>
      </c>
      <c r="E343" s="25" t="s">
        <v>653</v>
      </c>
      <c r="F343" s="26"/>
      <c r="G343" s="53"/>
    </row>
    <row r="344" spans="1:9" ht="75">
      <c r="A344" s="373" t="s">
        <v>1844</v>
      </c>
      <c r="B344" s="30" t="s">
        <v>1845</v>
      </c>
      <c r="C344" s="50" t="s">
        <v>813</v>
      </c>
      <c r="D344" s="618">
        <v>2</v>
      </c>
      <c r="E344" s="25" t="s">
        <v>653</v>
      </c>
      <c r="F344" s="26"/>
      <c r="G344" s="53"/>
    </row>
    <row r="345" spans="1:9" ht="30">
      <c r="A345" s="406"/>
      <c r="B345" s="114"/>
      <c r="C345" s="50" t="s">
        <v>816</v>
      </c>
      <c r="D345" s="618">
        <v>2</v>
      </c>
      <c r="E345" s="25" t="s">
        <v>653</v>
      </c>
      <c r="F345" s="26"/>
      <c r="G345" s="53"/>
    </row>
    <row r="346" spans="1:9" ht="30">
      <c r="A346" s="406"/>
      <c r="B346" s="114"/>
      <c r="C346" s="50" t="s">
        <v>817</v>
      </c>
      <c r="D346" s="618">
        <v>2</v>
      </c>
      <c r="E346" s="25" t="s">
        <v>540</v>
      </c>
      <c r="F346" s="26"/>
      <c r="G346" s="53"/>
    </row>
    <row r="347" spans="1:9" ht="30">
      <c r="A347" s="406"/>
      <c r="B347" s="26"/>
      <c r="C347" s="50" t="s">
        <v>818</v>
      </c>
      <c r="D347" s="618">
        <v>2</v>
      </c>
      <c r="E347" s="25" t="s">
        <v>648</v>
      </c>
      <c r="F347" s="26"/>
      <c r="G347" s="53"/>
    </row>
    <row r="348" spans="1:9" ht="31.5">
      <c r="A348" s="406"/>
      <c r="B348" s="26"/>
      <c r="C348" s="224" t="s">
        <v>819</v>
      </c>
      <c r="D348" s="618">
        <v>2</v>
      </c>
      <c r="E348" s="44" t="s">
        <v>540</v>
      </c>
      <c r="F348" s="30" t="s">
        <v>821</v>
      </c>
      <c r="G348" s="53"/>
    </row>
    <row r="349" spans="1:9" ht="31.5">
      <c r="A349" s="406"/>
      <c r="B349" s="26"/>
      <c r="C349" s="224" t="s">
        <v>2512</v>
      </c>
      <c r="D349" s="618">
        <v>2</v>
      </c>
      <c r="E349" s="37" t="s">
        <v>648</v>
      </c>
      <c r="F349" s="30"/>
      <c r="G349" s="53"/>
    </row>
    <row r="350" spans="1:9" ht="31.5">
      <c r="A350" s="373" t="s">
        <v>1859</v>
      </c>
      <c r="B350" s="114" t="s">
        <v>823</v>
      </c>
      <c r="C350" s="50" t="s">
        <v>2513</v>
      </c>
      <c r="D350" s="618">
        <v>2</v>
      </c>
      <c r="E350" s="28" t="s">
        <v>653</v>
      </c>
      <c r="F350" s="26"/>
      <c r="G350" s="53"/>
    </row>
    <row r="351" spans="1:9" ht="47.25" hidden="1">
      <c r="A351" s="27" t="s">
        <v>825</v>
      </c>
      <c r="B351" s="114" t="s">
        <v>1862</v>
      </c>
      <c r="C351" s="26"/>
      <c r="D351" s="26"/>
      <c r="E351" s="28"/>
      <c r="F351" s="26"/>
      <c r="G351" s="26"/>
      <c r="H351" s="99"/>
      <c r="I351" s="99"/>
    </row>
    <row r="352" spans="1:9" ht="18.75">
      <c r="A352" s="214" t="s">
        <v>1863</v>
      </c>
      <c r="B352" s="989" t="s">
        <v>76</v>
      </c>
      <c r="C352" s="997"/>
      <c r="D352" s="997"/>
      <c r="E352" s="997"/>
      <c r="F352" s="997"/>
      <c r="G352" s="998"/>
      <c r="H352" s="29">
        <f>SUM(D353:D361)</f>
        <v>18</v>
      </c>
      <c r="I352" s="29">
        <f>COUNT(D353:D361)*2</f>
        <v>18</v>
      </c>
    </row>
    <row r="353" spans="1:9" ht="47.25">
      <c r="A353" s="373" t="s">
        <v>1864</v>
      </c>
      <c r="B353" s="114" t="s">
        <v>828</v>
      </c>
      <c r="C353" s="23" t="s">
        <v>829</v>
      </c>
      <c r="D353" s="627">
        <v>2</v>
      </c>
      <c r="E353" s="28" t="s">
        <v>379</v>
      </c>
      <c r="F353" s="23" t="s">
        <v>830</v>
      </c>
      <c r="G353" s="53"/>
    </row>
    <row r="354" spans="1:9" ht="60">
      <c r="A354" s="373" t="s">
        <v>1866</v>
      </c>
      <c r="B354" s="30" t="s">
        <v>832</v>
      </c>
      <c r="C354" s="19" t="s">
        <v>833</v>
      </c>
      <c r="D354" s="627">
        <v>2</v>
      </c>
      <c r="E354" s="28" t="s">
        <v>648</v>
      </c>
      <c r="F354" s="23" t="s">
        <v>834</v>
      </c>
      <c r="G354" s="53"/>
    </row>
    <row r="355" spans="1:9" ht="47.25">
      <c r="A355" s="373"/>
      <c r="B355" s="30"/>
      <c r="C355" s="19" t="s">
        <v>2515</v>
      </c>
      <c r="D355" s="627">
        <v>2</v>
      </c>
      <c r="E355" s="28" t="s">
        <v>540</v>
      </c>
      <c r="F355" s="23" t="s">
        <v>836</v>
      </c>
      <c r="G355" s="53"/>
    </row>
    <row r="356" spans="1:9" ht="47.25">
      <c r="A356" s="373" t="s">
        <v>1868</v>
      </c>
      <c r="B356" s="114" t="s">
        <v>838</v>
      </c>
      <c r="C356" s="23" t="s">
        <v>839</v>
      </c>
      <c r="D356" s="627">
        <v>2</v>
      </c>
      <c r="E356" s="28" t="s">
        <v>540</v>
      </c>
      <c r="F356" s="26"/>
      <c r="G356" s="53"/>
    </row>
    <row r="357" spans="1:9" ht="30">
      <c r="A357" s="373"/>
      <c r="C357" s="23" t="s">
        <v>840</v>
      </c>
      <c r="D357" s="627">
        <v>2</v>
      </c>
      <c r="E357" s="28" t="s">
        <v>648</v>
      </c>
      <c r="F357" s="26"/>
      <c r="G357" s="53"/>
    </row>
    <row r="358" spans="1:9">
      <c r="A358" s="373"/>
      <c r="C358" s="23" t="s">
        <v>841</v>
      </c>
      <c r="D358" s="627">
        <v>2</v>
      </c>
      <c r="E358" s="28" t="s">
        <v>540</v>
      </c>
      <c r="F358" s="26"/>
      <c r="G358" s="53"/>
    </row>
    <row r="359" spans="1:9" ht="30">
      <c r="A359" s="373" t="s">
        <v>1870</v>
      </c>
      <c r="B359" s="114" t="s">
        <v>843</v>
      </c>
      <c r="C359" s="23" t="s">
        <v>844</v>
      </c>
      <c r="D359" s="627">
        <v>2</v>
      </c>
      <c r="E359" s="28" t="s">
        <v>653</v>
      </c>
      <c r="F359" s="23" t="s">
        <v>845</v>
      </c>
      <c r="G359" s="53"/>
    </row>
    <row r="360" spans="1:9" ht="31.5">
      <c r="A360" s="373" t="s">
        <v>1871</v>
      </c>
      <c r="B360" s="114" t="s">
        <v>847</v>
      </c>
      <c r="C360" s="250" t="s">
        <v>848</v>
      </c>
      <c r="D360" s="627">
        <v>2</v>
      </c>
      <c r="E360" s="28" t="s">
        <v>653</v>
      </c>
      <c r="F360" s="23" t="s">
        <v>849</v>
      </c>
      <c r="G360" s="53"/>
    </row>
    <row r="361" spans="1:9" ht="31.5">
      <c r="A361" s="373"/>
      <c r="B361" s="114"/>
      <c r="C361" s="19" t="s">
        <v>850</v>
      </c>
      <c r="D361" s="627">
        <v>2</v>
      </c>
      <c r="E361" s="28" t="s">
        <v>653</v>
      </c>
      <c r="F361" s="23"/>
      <c r="G361" s="53"/>
    </row>
    <row r="362" spans="1:9" ht="18.75">
      <c r="A362" s="214" t="s">
        <v>1873</v>
      </c>
      <c r="B362" s="1259" t="s">
        <v>1874</v>
      </c>
      <c r="C362" s="1149"/>
      <c r="D362" s="1149"/>
      <c r="E362" s="1149"/>
      <c r="F362" s="1149"/>
      <c r="G362" s="1150"/>
      <c r="H362" s="29">
        <f>SUM(D363:D364)</f>
        <v>4</v>
      </c>
      <c r="I362" s="29">
        <f>COUNT(D363:D364)*2</f>
        <v>4</v>
      </c>
    </row>
    <row r="363" spans="1:9" ht="60">
      <c r="A363" s="18" t="s">
        <v>1875</v>
      </c>
      <c r="B363" s="30" t="s">
        <v>854</v>
      </c>
      <c r="C363" s="150" t="s">
        <v>855</v>
      </c>
      <c r="D363" s="534">
        <v>2</v>
      </c>
      <c r="E363" s="28" t="s">
        <v>379</v>
      </c>
      <c r="F363" s="23" t="s">
        <v>856</v>
      </c>
      <c r="G363" s="53"/>
    </row>
    <row r="364" spans="1:9" ht="45">
      <c r="A364" s="373" t="s">
        <v>1877</v>
      </c>
      <c r="B364" s="30" t="s">
        <v>858</v>
      </c>
      <c r="C364" s="23" t="s">
        <v>2737</v>
      </c>
      <c r="D364" s="534">
        <v>2</v>
      </c>
      <c r="E364" s="28" t="s">
        <v>379</v>
      </c>
      <c r="F364" s="23"/>
      <c r="G364" s="53"/>
    </row>
    <row r="365" spans="1:9" ht="18.75">
      <c r="A365" s="214" t="s">
        <v>1880</v>
      </c>
      <c r="B365" s="989" t="s">
        <v>1881</v>
      </c>
      <c r="C365" s="997"/>
      <c r="D365" s="997"/>
      <c r="E365" s="997"/>
      <c r="F365" s="997"/>
      <c r="G365" s="998"/>
      <c r="H365" s="29">
        <f>SUM(D366:D370)</f>
        <v>10</v>
      </c>
      <c r="I365" s="29">
        <f>COUNT(D366:D370)*2</f>
        <v>10</v>
      </c>
    </row>
    <row r="366" spans="1:9" ht="45">
      <c r="A366" s="373" t="s">
        <v>1882</v>
      </c>
      <c r="B366" s="30" t="s">
        <v>1883</v>
      </c>
      <c r="C366" s="50" t="s">
        <v>2517</v>
      </c>
      <c r="D366" s="618">
        <v>2</v>
      </c>
      <c r="E366" s="28" t="s">
        <v>648</v>
      </c>
      <c r="F366" s="26"/>
      <c r="G366" s="53"/>
    </row>
    <row r="367" spans="1:9" ht="45">
      <c r="A367" s="373" t="s">
        <v>1886</v>
      </c>
      <c r="B367" s="30" t="s">
        <v>864</v>
      </c>
      <c r="C367" s="30" t="s">
        <v>865</v>
      </c>
      <c r="D367" s="618">
        <v>2</v>
      </c>
      <c r="E367" s="28" t="s">
        <v>648</v>
      </c>
      <c r="F367" s="50"/>
      <c r="G367" s="53"/>
    </row>
    <row r="368" spans="1:9" ht="30">
      <c r="A368" s="373"/>
      <c r="B368" s="30"/>
      <c r="C368" s="23" t="s">
        <v>866</v>
      </c>
      <c r="D368" s="618">
        <v>2</v>
      </c>
      <c r="E368" s="28" t="s">
        <v>540</v>
      </c>
      <c r="F368" s="50"/>
      <c r="G368" s="53"/>
    </row>
    <row r="369" spans="1:9" ht="30">
      <c r="A369" s="373"/>
      <c r="B369" s="30"/>
      <c r="C369" s="23" t="s">
        <v>867</v>
      </c>
      <c r="D369" s="618">
        <v>2</v>
      </c>
      <c r="E369" s="28" t="s">
        <v>648</v>
      </c>
      <c r="F369" s="50"/>
      <c r="G369" s="53"/>
    </row>
    <row r="370" spans="1:9">
      <c r="A370" s="373"/>
      <c r="B370" s="30"/>
      <c r="C370" s="23" t="s">
        <v>2518</v>
      </c>
      <c r="D370" s="618">
        <v>2</v>
      </c>
      <c r="E370" s="28" t="s">
        <v>271</v>
      </c>
      <c r="F370" s="50"/>
      <c r="G370" s="53"/>
    </row>
    <row r="371" spans="1:9" ht="18.75">
      <c r="A371" s="214" t="s">
        <v>1890</v>
      </c>
      <c r="B371" s="989" t="s">
        <v>1891</v>
      </c>
      <c r="C371" s="997"/>
      <c r="D371" s="997"/>
      <c r="E371" s="997"/>
      <c r="F371" s="997"/>
      <c r="G371" s="998"/>
      <c r="H371" s="29">
        <f>SUM(D372:D382)</f>
        <v>22</v>
      </c>
      <c r="I371" s="29">
        <f>COUNT(D372:D382)*2</f>
        <v>22</v>
      </c>
    </row>
    <row r="372" spans="1:9" ht="75">
      <c r="A372" s="373" t="s">
        <v>1892</v>
      </c>
      <c r="B372" s="253" t="s">
        <v>1893</v>
      </c>
      <c r="C372" s="23" t="s">
        <v>871</v>
      </c>
      <c r="D372" s="534">
        <v>2</v>
      </c>
      <c r="E372" s="28" t="s">
        <v>271</v>
      </c>
      <c r="F372" s="23" t="s">
        <v>2738</v>
      </c>
      <c r="G372" s="53"/>
    </row>
    <row r="373" spans="1:9" ht="60">
      <c r="A373" s="373"/>
      <c r="B373" s="253"/>
      <c r="C373" s="23" t="s">
        <v>873</v>
      </c>
      <c r="D373" s="534">
        <v>2</v>
      </c>
      <c r="E373" s="28" t="s">
        <v>540</v>
      </c>
      <c r="F373" s="23" t="s">
        <v>874</v>
      </c>
      <c r="G373" s="53"/>
    </row>
    <row r="374" spans="1:9" ht="60">
      <c r="A374" s="373"/>
      <c r="B374" s="253"/>
      <c r="C374" s="23" t="s">
        <v>875</v>
      </c>
      <c r="D374" s="534">
        <v>2</v>
      </c>
      <c r="E374" s="28" t="s">
        <v>540</v>
      </c>
      <c r="F374" s="23" t="s">
        <v>876</v>
      </c>
      <c r="G374" s="53"/>
    </row>
    <row r="375" spans="1:9" ht="47.25">
      <c r="A375" s="373" t="s">
        <v>1897</v>
      </c>
      <c r="B375" s="114" t="s">
        <v>878</v>
      </c>
      <c r="C375" s="19" t="s">
        <v>879</v>
      </c>
      <c r="D375" s="534">
        <v>2</v>
      </c>
      <c r="E375" s="28" t="s">
        <v>648</v>
      </c>
      <c r="F375" s="26"/>
      <c r="G375" s="53"/>
    </row>
    <row r="376" spans="1:9" ht="45">
      <c r="A376" s="373"/>
      <c r="B376" s="114"/>
      <c r="C376" s="23" t="s">
        <v>880</v>
      </c>
      <c r="D376" s="534">
        <v>2</v>
      </c>
      <c r="E376" s="28" t="s">
        <v>653</v>
      </c>
      <c r="F376" s="26"/>
      <c r="G376" s="53"/>
    </row>
    <row r="377" spans="1:9" ht="47.25">
      <c r="A377" s="373" t="s">
        <v>1899</v>
      </c>
      <c r="B377" s="114" t="s">
        <v>882</v>
      </c>
      <c r="C377" s="254" t="s">
        <v>883</v>
      </c>
      <c r="D377" s="534">
        <v>2</v>
      </c>
      <c r="E377" s="28" t="s">
        <v>379</v>
      </c>
      <c r="F377" s="23"/>
      <c r="G377" s="53"/>
    </row>
    <row r="378" spans="1:9" ht="45">
      <c r="A378" s="373"/>
      <c r="B378" s="114"/>
      <c r="C378" s="23" t="s">
        <v>884</v>
      </c>
      <c r="D378" s="534">
        <v>2</v>
      </c>
      <c r="E378" s="28" t="s">
        <v>341</v>
      </c>
      <c r="F378" s="23" t="s">
        <v>2739</v>
      </c>
      <c r="G378" s="53"/>
    </row>
    <row r="379" spans="1:9" ht="45">
      <c r="A379" s="373"/>
      <c r="B379" s="114"/>
      <c r="C379" s="23" t="s">
        <v>886</v>
      </c>
      <c r="D379" s="534">
        <v>2</v>
      </c>
      <c r="E379" s="28" t="s">
        <v>341</v>
      </c>
      <c r="F379" s="30" t="s">
        <v>887</v>
      </c>
      <c r="G379" s="53"/>
    </row>
    <row r="380" spans="1:9" ht="30">
      <c r="A380" s="373"/>
      <c r="B380" s="114"/>
      <c r="C380" s="23" t="s">
        <v>888</v>
      </c>
      <c r="D380" s="534">
        <v>2</v>
      </c>
      <c r="E380" s="28" t="s">
        <v>653</v>
      </c>
      <c r="F380" s="23"/>
      <c r="G380" s="53"/>
    </row>
    <row r="381" spans="1:9" ht="60">
      <c r="A381" s="373" t="s">
        <v>1902</v>
      </c>
      <c r="B381" s="114" t="s">
        <v>890</v>
      </c>
      <c r="C381" s="50" t="s">
        <v>891</v>
      </c>
      <c r="D381" s="534">
        <v>2</v>
      </c>
      <c r="E381" s="28" t="s">
        <v>271</v>
      </c>
      <c r="F381" s="26"/>
      <c r="G381" s="53"/>
    </row>
    <row r="382" spans="1:9" ht="45">
      <c r="A382" s="373" t="s">
        <v>1905</v>
      </c>
      <c r="B382" s="114" t="s">
        <v>893</v>
      </c>
      <c r="C382" s="23" t="s">
        <v>894</v>
      </c>
      <c r="D382" s="534">
        <v>2</v>
      </c>
      <c r="E382" s="28"/>
      <c r="F382" s="26"/>
      <c r="G382" s="53"/>
    </row>
    <row r="383" spans="1:9" ht="18.75">
      <c r="A383" s="214" t="s">
        <v>1906</v>
      </c>
      <c r="B383" s="989" t="s">
        <v>1907</v>
      </c>
      <c r="C383" s="997"/>
      <c r="D383" s="997"/>
      <c r="E383" s="997"/>
      <c r="F383" s="997"/>
      <c r="G383" s="998"/>
      <c r="H383" s="29">
        <f>SUM(D384:D391)</f>
        <v>16</v>
      </c>
      <c r="I383" s="29">
        <f>COUNT(D384:D391)*2</f>
        <v>16</v>
      </c>
    </row>
    <row r="384" spans="1:9" ht="47.25">
      <c r="A384" s="373" t="s">
        <v>1908</v>
      </c>
      <c r="B384" s="114" t="s">
        <v>897</v>
      </c>
      <c r="C384" s="50" t="s">
        <v>899</v>
      </c>
      <c r="D384" s="618">
        <v>2</v>
      </c>
      <c r="E384" s="28" t="s">
        <v>648</v>
      </c>
      <c r="F384" s="26"/>
      <c r="G384" s="53"/>
    </row>
    <row r="385" spans="1:9" ht="47.25">
      <c r="A385" s="373" t="s">
        <v>1911</v>
      </c>
      <c r="B385" s="114" t="s">
        <v>901</v>
      </c>
      <c r="C385" s="23" t="s">
        <v>902</v>
      </c>
      <c r="D385" s="618">
        <v>2</v>
      </c>
      <c r="E385" s="28" t="s">
        <v>648</v>
      </c>
      <c r="F385" s="23" t="s">
        <v>3692</v>
      </c>
      <c r="G385" s="53"/>
    </row>
    <row r="386" spans="1:9" ht="31.5">
      <c r="A386" s="373" t="s">
        <v>1913</v>
      </c>
      <c r="B386" s="114" t="s">
        <v>905</v>
      </c>
      <c r="C386" s="23" t="s">
        <v>906</v>
      </c>
      <c r="D386" s="618">
        <v>2</v>
      </c>
      <c r="E386" s="28" t="s">
        <v>648</v>
      </c>
      <c r="F386" s="23" t="s">
        <v>907</v>
      </c>
      <c r="G386" s="53"/>
    </row>
    <row r="387" spans="1:9" ht="31.5">
      <c r="A387" s="373" t="s">
        <v>1914</v>
      </c>
      <c r="B387" s="160" t="s">
        <v>909</v>
      </c>
      <c r="C387" s="23" t="s">
        <v>910</v>
      </c>
      <c r="D387" s="618">
        <v>2</v>
      </c>
      <c r="E387" s="28" t="s">
        <v>648</v>
      </c>
      <c r="F387" s="23" t="s">
        <v>2523</v>
      </c>
      <c r="G387" s="53"/>
    </row>
    <row r="388" spans="1:9" ht="60">
      <c r="A388" s="373" t="s">
        <v>1919</v>
      </c>
      <c r="B388" s="114" t="s">
        <v>913</v>
      </c>
      <c r="C388" s="50" t="s">
        <v>2524</v>
      </c>
      <c r="D388" s="618">
        <v>2</v>
      </c>
      <c r="E388" s="28" t="s">
        <v>369</v>
      </c>
      <c r="F388" s="50" t="s">
        <v>2525</v>
      </c>
      <c r="G388" s="53"/>
    </row>
    <row r="389" spans="1:9" ht="120">
      <c r="A389" s="373" t="s">
        <v>1922</v>
      </c>
      <c r="B389" s="114" t="s">
        <v>917</v>
      </c>
      <c r="C389" s="50" t="s">
        <v>1923</v>
      </c>
      <c r="D389" s="618">
        <v>2</v>
      </c>
      <c r="E389" s="28" t="s">
        <v>648</v>
      </c>
      <c r="F389" s="50" t="s">
        <v>2746</v>
      </c>
      <c r="G389" s="53"/>
    </row>
    <row r="390" spans="1:9" ht="30">
      <c r="A390" s="373"/>
      <c r="B390" s="114"/>
      <c r="C390" s="50" t="s">
        <v>920</v>
      </c>
      <c r="D390" s="618">
        <v>2</v>
      </c>
      <c r="E390" s="28" t="s">
        <v>648</v>
      </c>
      <c r="F390" s="26"/>
      <c r="G390" s="53"/>
    </row>
    <row r="391" spans="1:9" ht="47.25">
      <c r="A391" s="18" t="s">
        <v>1926</v>
      </c>
      <c r="B391" s="114" t="s">
        <v>922</v>
      </c>
      <c r="C391" s="69" t="s">
        <v>2527</v>
      </c>
      <c r="D391" s="618">
        <v>2</v>
      </c>
      <c r="E391" s="28" t="s">
        <v>341</v>
      </c>
      <c r="F391" s="26"/>
      <c r="G391" s="53"/>
    </row>
    <row r="392" spans="1:9" ht="18.75">
      <c r="A392" s="214" t="s">
        <v>1927</v>
      </c>
      <c r="B392" s="989" t="s">
        <v>66</v>
      </c>
      <c r="C392" s="997"/>
      <c r="D392" s="997"/>
      <c r="E392" s="997"/>
      <c r="F392" s="997"/>
      <c r="G392" s="998"/>
      <c r="H392" s="29">
        <f>SUM(D393:D401)</f>
        <v>18</v>
      </c>
      <c r="I392" s="29">
        <f>COUNT(D393:D401)*2</f>
        <v>18</v>
      </c>
    </row>
    <row r="393" spans="1:9" ht="31.5">
      <c r="A393" s="373" t="s">
        <v>1928</v>
      </c>
      <c r="B393" s="114" t="s">
        <v>925</v>
      </c>
      <c r="C393" s="23" t="s">
        <v>2528</v>
      </c>
      <c r="D393" s="618">
        <v>2</v>
      </c>
      <c r="E393" s="28" t="s">
        <v>540</v>
      </c>
      <c r="F393" s="26"/>
      <c r="G393" s="53"/>
    </row>
    <row r="394" spans="1:9" ht="45">
      <c r="A394" s="373"/>
      <c r="B394" s="114"/>
      <c r="C394" s="219" t="s">
        <v>928</v>
      </c>
      <c r="D394" s="618">
        <v>2</v>
      </c>
      <c r="E394" s="28" t="s">
        <v>540</v>
      </c>
      <c r="F394" s="26"/>
      <c r="G394" s="53"/>
    </row>
    <row r="395" spans="1:9" ht="30">
      <c r="A395" s="373"/>
      <c r="B395" s="114"/>
      <c r="C395" s="219" t="s">
        <v>929</v>
      </c>
      <c r="D395" s="618">
        <v>2</v>
      </c>
      <c r="E395" s="28" t="s">
        <v>432</v>
      </c>
      <c r="F395" s="26"/>
      <c r="G395" s="53"/>
    </row>
    <row r="396" spans="1:9" ht="45">
      <c r="A396" s="373"/>
      <c r="B396" s="114"/>
      <c r="C396" s="223" t="s">
        <v>930</v>
      </c>
      <c r="D396" s="618">
        <v>2</v>
      </c>
      <c r="E396" s="28" t="s">
        <v>540</v>
      </c>
      <c r="F396" s="26"/>
      <c r="G396" s="53"/>
    </row>
    <row r="397" spans="1:9" ht="47.25">
      <c r="A397" s="373" t="s">
        <v>1929</v>
      </c>
      <c r="B397" s="114" t="s">
        <v>932</v>
      </c>
      <c r="C397" s="23" t="s">
        <v>933</v>
      </c>
      <c r="D397" s="618">
        <v>2</v>
      </c>
      <c r="E397" s="28" t="s">
        <v>934</v>
      </c>
      <c r="F397" s="23" t="s">
        <v>935</v>
      </c>
      <c r="G397" s="53"/>
    </row>
    <row r="398" spans="1:9" ht="60">
      <c r="A398" s="373"/>
      <c r="B398" s="114"/>
      <c r="C398" s="50" t="s">
        <v>936</v>
      </c>
      <c r="D398" s="618">
        <v>2</v>
      </c>
      <c r="E398" s="28" t="s">
        <v>648</v>
      </c>
      <c r="F398" s="50"/>
      <c r="G398" s="53"/>
    </row>
    <row r="399" spans="1:9" ht="45">
      <c r="A399" s="373"/>
      <c r="B399" s="114"/>
      <c r="C399" s="23" t="s">
        <v>937</v>
      </c>
      <c r="D399" s="618">
        <v>2</v>
      </c>
      <c r="E399" s="28" t="s">
        <v>540</v>
      </c>
      <c r="F399" s="23"/>
      <c r="G399" s="53"/>
    </row>
    <row r="400" spans="1:9" ht="47.25">
      <c r="A400" s="373" t="s">
        <v>1930</v>
      </c>
      <c r="B400" s="114" t="s">
        <v>939</v>
      </c>
      <c r="C400" s="50" t="s">
        <v>2529</v>
      </c>
      <c r="D400" s="618">
        <v>2</v>
      </c>
      <c r="E400" s="28" t="s">
        <v>895</v>
      </c>
      <c r="F400" s="26"/>
      <c r="G400" s="53"/>
    </row>
    <row r="401" spans="1:9" ht="45">
      <c r="A401" s="373"/>
      <c r="B401" s="114"/>
      <c r="C401" s="50" t="s">
        <v>2531</v>
      </c>
      <c r="D401" s="618">
        <v>2</v>
      </c>
      <c r="E401" s="28" t="s">
        <v>432</v>
      </c>
      <c r="F401" s="26"/>
      <c r="G401" s="53"/>
    </row>
    <row r="402" spans="1:9" ht="40.15" hidden="1" customHeight="1">
      <c r="A402" s="242" t="s">
        <v>1931</v>
      </c>
      <c r="B402" s="989" t="s">
        <v>64</v>
      </c>
      <c r="C402" s="997"/>
      <c r="D402" s="997"/>
      <c r="E402" s="997"/>
      <c r="F402" s="997"/>
      <c r="G402" s="998"/>
      <c r="H402" s="99">
        <f>SUM(D403:D405)</f>
        <v>0</v>
      </c>
      <c r="I402" s="99">
        <f>COUNT(D403:D405)*2</f>
        <v>0</v>
      </c>
    </row>
    <row r="403" spans="1:9" ht="60" hidden="1">
      <c r="A403" s="27" t="s">
        <v>1932</v>
      </c>
      <c r="B403" s="30" t="s">
        <v>943</v>
      </c>
      <c r="C403" s="26"/>
      <c r="D403" s="26"/>
      <c r="E403" s="28"/>
      <c r="F403" s="26"/>
      <c r="G403" s="26"/>
      <c r="H403" s="99"/>
      <c r="I403" s="99"/>
    </row>
    <row r="404" spans="1:9" ht="45" hidden="1">
      <c r="A404" s="27" t="s">
        <v>944</v>
      </c>
      <c r="B404" s="30" t="s">
        <v>945</v>
      </c>
      <c r="C404" s="26"/>
      <c r="D404" s="26"/>
      <c r="E404" s="28"/>
      <c r="F404" s="26"/>
      <c r="G404" s="26"/>
      <c r="H404" s="99"/>
      <c r="I404" s="99"/>
    </row>
    <row r="405" spans="1:9" ht="78.75" hidden="1">
      <c r="A405" s="27" t="s">
        <v>1933</v>
      </c>
      <c r="B405" s="114" t="s">
        <v>947</v>
      </c>
      <c r="C405" s="26"/>
      <c r="D405" s="26"/>
      <c r="E405" s="28"/>
      <c r="F405" s="26"/>
      <c r="G405" s="26"/>
      <c r="H405" s="99"/>
      <c r="I405" s="99"/>
    </row>
    <row r="406" spans="1:9" ht="18.75">
      <c r="A406" s="214" t="s">
        <v>2532</v>
      </c>
      <c r="B406" s="989" t="s">
        <v>62</v>
      </c>
      <c r="C406" s="997"/>
      <c r="D406" s="997"/>
      <c r="E406" s="997"/>
      <c r="F406" s="997"/>
      <c r="G406" s="998"/>
      <c r="H406" s="29">
        <f>SUM(D407:D412)</f>
        <v>4</v>
      </c>
      <c r="I406" s="29">
        <f>COUNT(D407:D412)*2</f>
        <v>4</v>
      </c>
    </row>
    <row r="407" spans="1:9" ht="31.5" hidden="1">
      <c r="A407" s="27" t="s">
        <v>1935</v>
      </c>
      <c r="B407" s="114" t="s">
        <v>949</v>
      </c>
      <c r="C407" s="26"/>
      <c r="D407" s="26"/>
      <c r="E407" s="28"/>
      <c r="F407" s="26"/>
      <c r="G407" s="26"/>
      <c r="H407" s="99"/>
      <c r="I407" s="99"/>
    </row>
    <row r="408" spans="1:9" ht="31.5" hidden="1">
      <c r="A408" s="27" t="s">
        <v>1936</v>
      </c>
      <c r="B408" s="114" t="s">
        <v>956</v>
      </c>
      <c r="C408" s="26"/>
      <c r="D408" s="26"/>
      <c r="E408" s="28"/>
      <c r="F408" s="26"/>
      <c r="G408" s="26"/>
      <c r="H408" s="99"/>
      <c r="I408" s="99"/>
    </row>
    <row r="409" spans="1:9" ht="31.5">
      <c r="A409" s="373" t="s">
        <v>2533</v>
      </c>
      <c r="B409" s="114" t="s">
        <v>962</v>
      </c>
      <c r="C409" s="23" t="s">
        <v>968</v>
      </c>
      <c r="D409" s="618">
        <v>2</v>
      </c>
      <c r="E409" s="37" t="s">
        <v>540</v>
      </c>
      <c r="F409" s="26"/>
      <c r="G409" s="53"/>
    </row>
    <row r="410" spans="1:9" ht="30">
      <c r="A410" s="373"/>
      <c r="B410" s="114"/>
      <c r="C410" s="23" t="s">
        <v>967</v>
      </c>
      <c r="D410" s="618">
        <v>2</v>
      </c>
      <c r="E410" s="28" t="s">
        <v>540</v>
      </c>
      <c r="F410" s="26"/>
      <c r="G410" s="53"/>
    </row>
    <row r="411" spans="1:9" ht="78.75" hidden="1">
      <c r="A411" s="27" t="s">
        <v>1937</v>
      </c>
      <c r="B411" s="160" t="s">
        <v>970</v>
      </c>
      <c r="C411" s="26"/>
      <c r="D411" s="26"/>
      <c r="E411" s="28"/>
      <c r="F411" s="26"/>
      <c r="G411" s="26"/>
      <c r="H411" s="99"/>
      <c r="I411" s="99"/>
    </row>
    <row r="412" spans="1:9" ht="31.5" hidden="1">
      <c r="A412" s="27" t="s">
        <v>1939</v>
      </c>
      <c r="B412" s="114" t="s">
        <v>981</v>
      </c>
      <c r="C412" s="26"/>
      <c r="D412" s="26"/>
      <c r="E412" s="28"/>
      <c r="F412" s="26"/>
      <c r="G412" s="26"/>
      <c r="H412" s="99"/>
      <c r="I412" s="99"/>
    </row>
    <row r="413" spans="1:9" ht="18.75">
      <c r="A413" s="214" t="s">
        <v>1940</v>
      </c>
      <c r="B413" s="989" t="s">
        <v>60</v>
      </c>
      <c r="C413" s="997"/>
      <c r="D413" s="997"/>
      <c r="E413" s="997"/>
      <c r="F413" s="997"/>
      <c r="G413" s="998"/>
      <c r="H413" s="29">
        <f>SUM(D414:D416)</f>
        <v>4</v>
      </c>
      <c r="I413" s="29">
        <f>COUNT(D414:D416)*2</f>
        <v>4</v>
      </c>
    </row>
    <row r="414" spans="1:9" ht="47.25">
      <c r="A414" s="373" t="s">
        <v>1941</v>
      </c>
      <c r="B414" s="114" t="s">
        <v>990</v>
      </c>
      <c r="C414" s="23" t="s">
        <v>991</v>
      </c>
      <c r="D414" s="618">
        <v>2</v>
      </c>
      <c r="E414" s="28" t="s">
        <v>341</v>
      </c>
      <c r="F414" s="26"/>
      <c r="G414" s="53"/>
    </row>
    <row r="415" spans="1:9" ht="31.5" hidden="1">
      <c r="A415" s="27" t="s">
        <v>992</v>
      </c>
      <c r="B415" s="114" t="s">
        <v>993</v>
      </c>
      <c r="C415" s="26"/>
      <c r="D415" s="26"/>
      <c r="E415" s="28"/>
      <c r="F415" s="26"/>
      <c r="G415" s="26"/>
      <c r="H415" s="99"/>
      <c r="I415" s="99"/>
    </row>
    <row r="416" spans="1:9" ht="47.25">
      <c r="A416" s="373" t="s">
        <v>1942</v>
      </c>
      <c r="B416" s="114" t="s">
        <v>995</v>
      </c>
      <c r="C416" s="50" t="s">
        <v>996</v>
      </c>
      <c r="D416" s="618">
        <v>2</v>
      </c>
      <c r="E416" s="28" t="s">
        <v>540</v>
      </c>
      <c r="F416" s="26"/>
      <c r="G416" s="53"/>
    </row>
    <row r="417" spans="1:9" ht="18.75">
      <c r="A417" s="214" t="s">
        <v>1945</v>
      </c>
      <c r="B417" s="989" t="s">
        <v>58</v>
      </c>
      <c r="C417" s="997"/>
      <c r="D417" s="997"/>
      <c r="E417" s="997"/>
      <c r="F417" s="997"/>
      <c r="G417" s="998"/>
      <c r="H417" s="29">
        <f>SUM(D418:D431)</f>
        <v>12</v>
      </c>
      <c r="I417" s="29">
        <f>COUNT(D418:D431)*2</f>
        <v>12</v>
      </c>
    </row>
    <row r="418" spans="1:9" ht="47.25" hidden="1">
      <c r="A418" s="27" t="s">
        <v>997</v>
      </c>
      <c r="B418" s="114" t="s">
        <v>998</v>
      </c>
      <c r="C418" s="26"/>
      <c r="D418" s="26"/>
      <c r="E418" s="28"/>
      <c r="F418" s="26"/>
      <c r="G418" s="26"/>
      <c r="H418" s="99"/>
      <c r="I418" s="99"/>
    </row>
    <row r="419" spans="1:9" ht="31.5" hidden="1">
      <c r="A419" s="27" t="s">
        <v>999</v>
      </c>
      <c r="B419" s="114" t="s">
        <v>1000</v>
      </c>
      <c r="C419" s="26"/>
      <c r="D419" s="26"/>
      <c r="E419" s="28"/>
      <c r="F419" s="26"/>
      <c r="G419" s="26"/>
      <c r="H419" s="99"/>
      <c r="I419" s="99"/>
    </row>
    <row r="420" spans="1:9" ht="31.5" hidden="1">
      <c r="A420" s="27" t="s">
        <v>1001</v>
      </c>
      <c r="B420" s="114" t="s">
        <v>1002</v>
      </c>
      <c r="C420" s="26"/>
      <c r="D420" s="26"/>
      <c r="E420" s="28"/>
      <c r="F420" s="26"/>
      <c r="G420" s="26"/>
      <c r="H420" s="99"/>
      <c r="I420" s="99"/>
    </row>
    <row r="421" spans="1:9" ht="47.25" hidden="1">
      <c r="A421" s="27" t="s">
        <v>1003</v>
      </c>
      <c r="B421" s="114" t="s">
        <v>1004</v>
      </c>
      <c r="C421" s="26"/>
      <c r="D421" s="26"/>
      <c r="E421" s="28"/>
      <c r="F421" s="26"/>
      <c r="G421" s="26"/>
      <c r="H421" s="99"/>
      <c r="I421" s="99"/>
    </row>
    <row r="422" spans="1:9" ht="47.25" hidden="1">
      <c r="A422" s="27" t="s">
        <v>1946</v>
      </c>
      <c r="B422" s="114" t="s">
        <v>1006</v>
      </c>
      <c r="C422" s="26"/>
      <c r="D422" s="26"/>
      <c r="E422" s="28"/>
      <c r="F422" s="26"/>
      <c r="G422" s="26"/>
      <c r="H422" s="99"/>
      <c r="I422" s="99"/>
    </row>
    <row r="423" spans="1:9" ht="31.5" hidden="1">
      <c r="A423" s="27" t="s">
        <v>1007</v>
      </c>
      <c r="B423" s="114" t="s">
        <v>1008</v>
      </c>
      <c r="C423" s="26"/>
      <c r="D423" s="26"/>
      <c r="E423" s="28"/>
      <c r="F423" s="26"/>
      <c r="G423" s="26"/>
      <c r="H423" s="99"/>
      <c r="I423" s="99"/>
    </row>
    <row r="424" spans="1:9" ht="31.5" hidden="1">
      <c r="A424" s="27" t="s">
        <v>1009</v>
      </c>
      <c r="B424" s="114" t="s">
        <v>1010</v>
      </c>
      <c r="C424" s="26"/>
      <c r="D424" s="26"/>
      <c r="E424" s="28"/>
      <c r="F424" s="26"/>
      <c r="G424" s="26"/>
      <c r="H424" s="99"/>
      <c r="I424" s="99"/>
    </row>
    <row r="425" spans="1:9" ht="31.5" hidden="1">
      <c r="A425" s="27" t="s">
        <v>1011</v>
      </c>
      <c r="B425" s="114" t="s">
        <v>1012</v>
      </c>
      <c r="C425" s="26"/>
      <c r="D425" s="26"/>
      <c r="E425" s="28"/>
      <c r="F425" s="26"/>
      <c r="G425" s="26"/>
      <c r="H425" s="99"/>
      <c r="I425" s="99"/>
    </row>
    <row r="426" spans="1:9" ht="31.5">
      <c r="A426" s="373" t="s">
        <v>1014</v>
      </c>
      <c r="B426" s="114" t="s">
        <v>1015</v>
      </c>
      <c r="C426" s="50" t="s">
        <v>1016</v>
      </c>
      <c r="D426" s="618">
        <v>2</v>
      </c>
      <c r="E426" s="28" t="s">
        <v>648</v>
      </c>
      <c r="F426" s="26"/>
      <c r="G426" s="53"/>
    </row>
    <row r="427" spans="1:9" ht="30">
      <c r="A427" s="373"/>
      <c r="B427" s="19"/>
      <c r="C427" s="50" t="s">
        <v>1017</v>
      </c>
      <c r="D427" s="618">
        <v>2</v>
      </c>
      <c r="E427" s="28" t="s">
        <v>271</v>
      </c>
      <c r="F427" s="26"/>
      <c r="G427" s="53"/>
    </row>
    <row r="428" spans="1:9" ht="45">
      <c r="A428" s="373"/>
      <c r="B428" s="19"/>
      <c r="C428" s="50" t="s">
        <v>2534</v>
      </c>
      <c r="D428" s="618">
        <v>2</v>
      </c>
      <c r="E428" s="28" t="s">
        <v>648</v>
      </c>
      <c r="F428" s="26"/>
      <c r="G428" s="53"/>
    </row>
    <row r="429" spans="1:9" ht="45">
      <c r="A429" s="373"/>
      <c r="B429" s="19"/>
      <c r="C429" s="50" t="s">
        <v>1019</v>
      </c>
      <c r="D429" s="618">
        <v>2</v>
      </c>
      <c r="E429" s="28" t="s">
        <v>540</v>
      </c>
      <c r="F429" s="26"/>
      <c r="G429" s="53"/>
    </row>
    <row r="430" spans="1:9" ht="30">
      <c r="A430" s="373"/>
      <c r="C430" s="50" t="s">
        <v>2535</v>
      </c>
      <c r="D430" s="618">
        <v>2</v>
      </c>
      <c r="E430" s="28" t="s">
        <v>648</v>
      </c>
      <c r="F430" s="26"/>
      <c r="G430" s="53"/>
    </row>
    <row r="431" spans="1:9" ht="63">
      <c r="A431" s="373" t="s">
        <v>1021</v>
      </c>
      <c r="B431" s="114" t="s">
        <v>1022</v>
      </c>
      <c r="C431" s="50" t="s">
        <v>1023</v>
      </c>
      <c r="D431" s="618">
        <v>2</v>
      </c>
      <c r="E431" s="28" t="s">
        <v>648</v>
      </c>
      <c r="F431" s="26"/>
      <c r="G431" s="53"/>
    </row>
    <row r="432" spans="1:9" ht="18.75">
      <c r="A432" s="214" t="s">
        <v>57</v>
      </c>
      <c r="B432" s="989" t="s">
        <v>2536</v>
      </c>
      <c r="C432" s="997"/>
      <c r="D432" s="997"/>
      <c r="E432" s="997"/>
      <c r="F432" s="997"/>
      <c r="G432" s="998"/>
      <c r="H432" s="29">
        <f>SUM(D433:D435)</f>
        <v>2</v>
      </c>
      <c r="I432" s="29">
        <f>COUNT(D433:D435)*2</f>
        <v>2</v>
      </c>
    </row>
    <row r="433" spans="1:9" ht="63">
      <c r="A433" s="373" t="s">
        <v>1024</v>
      </c>
      <c r="B433" s="114" t="s">
        <v>2537</v>
      </c>
      <c r="C433" s="50" t="s">
        <v>2538</v>
      </c>
      <c r="D433" s="618">
        <v>2</v>
      </c>
      <c r="E433" s="28" t="s">
        <v>540</v>
      </c>
      <c r="F433" s="26"/>
      <c r="G433" s="53"/>
    </row>
    <row r="434" spans="1:9" ht="63" hidden="1">
      <c r="A434" s="216" t="s">
        <v>1026</v>
      </c>
      <c r="B434" s="114" t="s">
        <v>2539</v>
      </c>
      <c r="C434" s="26"/>
      <c r="D434" s="26"/>
      <c r="E434" s="28"/>
      <c r="F434" s="26"/>
      <c r="G434" s="26"/>
      <c r="H434" s="99"/>
      <c r="I434" s="99"/>
    </row>
    <row r="435" spans="1:9" ht="47.25" hidden="1">
      <c r="A435" s="216" t="s">
        <v>1028</v>
      </c>
      <c r="B435" s="114" t="s">
        <v>2540</v>
      </c>
      <c r="C435" s="26"/>
      <c r="D435" s="26"/>
      <c r="E435" s="28"/>
      <c r="F435" s="26"/>
      <c r="G435" s="26"/>
      <c r="H435" s="99"/>
      <c r="I435" s="99"/>
    </row>
    <row r="436" spans="1:9" ht="40.15" hidden="1" customHeight="1">
      <c r="A436" s="255" t="s">
        <v>1953</v>
      </c>
      <c r="B436" s="989" t="s">
        <v>1954</v>
      </c>
      <c r="C436" s="997"/>
      <c r="D436" s="997"/>
      <c r="E436" s="997"/>
      <c r="F436" s="997"/>
      <c r="G436" s="998"/>
      <c r="H436" s="99">
        <f>SUM(D437:D440)</f>
        <v>0</v>
      </c>
      <c r="I436" s="99">
        <f>COUNT(D437:D440)*2</f>
        <v>0</v>
      </c>
    </row>
    <row r="437" spans="1:9" ht="31.5" hidden="1">
      <c r="A437" s="216" t="s">
        <v>1955</v>
      </c>
      <c r="B437" s="114" t="s">
        <v>1956</v>
      </c>
      <c r="C437" s="26"/>
      <c r="D437" s="26"/>
      <c r="E437" s="28"/>
      <c r="F437" s="26"/>
      <c r="G437" s="26"/>
      <c r="H437" s="99"/>
      <c r="I437" s="99"/>
    </row>
    <row r="438" spans="1:9" ht="47.25" hidden="1">
      <c r="A438" s="216" t="s">
        <v>1036</v>
      </c>
      <c r="B438" s="114" t="s">
        <v>1957</v>
      </c>
      <c r="C438" s="26"/>
      <c r="D438" s="26"/>
      <c r="E438" s="28"/>
      <c r="F438" s="26"/>
      <c r="G438" s="26"/>
      <c r="H438" s="99"/>
      <c r="I438" s="99"/>
    </row>
    <row r="439" spans="1:9" ht="31.5" hidden="1">
      <c r="A439" s="216" t="s">
        <v>1038</v>
      </c>
      <c r="B439" s="114" t="s">
        <v>1958</v>
      </c>
      <c r="C439" s="26"/>
      <c r="D439" s="26"/>
      <c r="E439" s="28"/>
      <c r="F439" s="26"/>
      <c r="G439" s="26"/>
      <c r="H439" s="99"/>
      <c r="I439" s="99"/>
    </row>
    <row r="440" spans="1:9" ht="47.25" hidden="1">
      <c r="A440" s="216" t="s">
        <v>1040</v>
      </c>
      <c r="B440" s="114" t="s">
        <v>1959</v>
      </c>
      <c r="C440" s="26"/>
      <c r="D440" s="26"/>
      <c r="E440" s="28"/>
      <c r="F440" s="26"/>
      <c r="G440" s="26"/>
      <c r="H440" s="99"/>
      <c r="I440" s="99"/>
    </row>
    <row r="441" spans="1:9" ht="18.75">
      <c r="A441" s="256" t="s">
        <v>1960</v>
      </c>
      <c r="B441" s="989" t="s">
        <v>52</v>
      </c>
      <c r="C441" s="997"/>
      <c r="D441" s="997"/>
      <c r="E441" s="997"/>
      <c r="F441" s="997"/>
      <c r="G441" s="998"/>
      <c r="H441" s="29">
        <f>SUM(D442:D446)</f>
        <v>8</v>
      </c>
      <c r="I441" s="29">
        <f>COUNT(D442:D446)*2</f>
        <v>8</v>
      </c>
    </row>
    <row r="442" spans="1:9" ht="63">
      <c r="A442" s="373" t="s">
        <v>2541</v>
      </c>
      <c r="B442" s="114" t="s">
        <v>1043</v>
      </c>
      <c r="C442" s="19" t="s">
        <v>4256</v>
      </c>
      <c r="D442" s="622">
        <v>2</v>
      </c>
      <c r="E442" s="28" t="s">
        <v>420</v>
      </c>
      <c r="F442" s="219"/>
      <c r="G442" s="53"/>
    </row>
    <row r="443" spans="1:9" ht="30">
      <c r="A443" s="373"/>
      <c r="B443" s="114"/>
      <c r="C443" s="23" t="s">
        <v>1045</v>
      </c>
      <c r="D443" s="622">
        <v>2</v>
      </c>
      <c r="E443" s="28" t="s">
        <v>648</v>
      </c>
      <c r="F443" s="219"/>
      <c r="G443" s="53"/>
    </row>
    <row r="444" spans="1:9" ht="60">
      <c r="A444" s="18" t="s">
        <v>1961</v>
      </c>
      <c r="B444" s="114" t="s">
        <v>1047</v>
      </c>
      <c r="C444" s="50" t="s">
        <v>2542</v>
      </c>
      <c r="D444" s="622">
        <v>2</v>
      </c>
      <c r="E444" s="28" t="s">
        <v>540</v>
      </c>
      <c r="F444" s="26"/>
      <c r="G444" s="53"/>
    </row>
    <row r="445" spans="1:9" ht="45">
      <c r="A445" s="18"/>
      <c r="B445" s="114"/>
      <c r="C445" s="50" t="s">
        <v>2544</v>
      </c>
      <c r="D445" s="622">
        <v>2</v>
      </c>
      <c r="E445" s="28" t="s">
        <v>648</v>
      </c>
      <c r="F445" s="26"/>
      <c r="G445" s="53"/>
    </row>
    <row r="446" spans="1:9" ht="78.75" hidden="1">
      <c r="A446" s="27" t="s">
        <v>1054</v>
      </c>
      <c r="B446" s="114" t="s">
        <v>1059</v>
      </c>
      <c r="C446" s="26"/>
      <c r="D446" s="26"/>
      <c r="E446" s="28"/>
      <c r="F446" s="26"/>
      <c r="G446" s="26"/>
      <c r="H446" s="99"/>
      <c r="I446" s="99"/>
    </row>
    <row r="447" spans="1:9" hidden="1">
      <c r="A447" s="27"/>
      <c r="B447" s="1003" t="s">
        <v>4720</v>
      </c>
      <c r="C447" s="929"/>
      <c r="D447" s="929"/>
      <c r="E447" s="929"/>
      <c r="F447" s="929"/>
      <c r="G447" s="929"/>
      <c r="H447" s="99"/>
      <c r="I447" s="99"/>
    </row>
    <row r="448" spans="1:9" ht="40.15" hidden="1" customHeight="1">
      <c r="A448" s="255" t="s">
        <v>51</v>
      </c>
      <c r="B448" s="989" t="s">
        <v>1966</v>
      </c>
      <c r="C448" s="997"/>
      <c r="D448" s="997"/>
      <c r="E448" s="997"/>
      <c r="F448" s="997"/>
      <c r="G448" s="998"/>
      <c r="H448" s="99">
        <f>SUM(D449:D454)</f>
        <v>0</v>
      </c>
      <c r="I448" s="99">
        <f>COUNT(D449:D454)*2</f>
        <v>0</v>
      </c>
    </row>
    <row r="449" spans="1:9" ht="47.25" hidden="1">
      <c r="A449" s="216" t="s">
        <v>1060</v>
      </c>
      <c r="B449" s="114" t="s">
        <v>1061</v>
      </c>
      <c r="C449" s="114"/>
      <c r="D449" s="26"/>
      <c r="E449" s="28"/>
      <c r="F449" s="26"/>
      <c r="G449" s="26"/>
      <c r="H449" s="99"/>
      <c r="I449" s="99"/>
    </row>
    <row r="450" spans="1:9" ht="78.75" hidden="1">
      <c r="A450" s="27" t="s">
        <v>1062</v>
      </c>
      <c r="B450" s="114" t="s">
        <v>1967</v>
      </c>
      <c r="C450" s="26"/>
      <c r="D450" s="26"/>
      <c r="E450" s="28"/>
      <c r="F450" s="26"/>
      <c r="G450" s="26"/>
      <c r="H450" s="99"/>
      <c r="I450" s="99"/>
    </row>
    <row r="451" spans="1:9" ht="63" hidden="1">
      <c r="A451" s="27" t="s">
        <v>1064</v>
      </c>
      <c r="B451" s="114" t="s">
        <v>1968</v>
      </c>
      <c r="C451" s="26"/>
      <c r="D451" s="26"/>
      <c r="E451" s="28"/>
      <c r="F451" s="26"/>
      <c r="G451" s="26"/>
      <c r="H451" s="99"/>
      <c r="I451" s="99"/>
    </row>
    <row r="452" spans="1:9" ht="78.75" hidden="1">
      <c r="A452" s="216" t="s">
        <v>1066</v>
      </c>
      <c r="B452" s="114" t="s">
        <v>1067</v>
      </c>
      <c r="C452" s="26"/>
      <c r="D452" s="26"/>
      <c r="E452" s="28"/>
      <c r="F452" s="26"/>
      <c r="G452" s="26"/>
      <c r="H452" s="99"/>
      <c r="I452" s="99"/>
    </row>
    <row r="453" spans="1:9" ht="63" hidden="1">
      <c r="A453" s="216" t="s">
        <v>1068</v>
      </c>
      <c r="B453" s="114" t="s">
        <v>1069</v>
      </c>
      <c r="C453" s="30"/>
      <c r="D453" s="26"/>
      <c r="E453" s="28"/>
      <c r="F453" s="50"/>
      <c r="G453" s="26"/>
      <c r="H453" s="99"/>
      <c r="I453" s="99"/>
    </row>
    <row r="454" spans="1:9" ht="45" hidden="1">
      <c r="A454" s="27" t="s">
        <v>1070</v>
      </c>
      <c r="B454" s="30" t="s">
        <v>1071</v>
      </c>
      <c r="C454" s="26"/>
      <c r="D454" s="26"/>
      <c r="E454" s="28"/>
      <c r="F454" s="26"/>
      <c r="G454" s="26"/>
      <c r="H454" s="99"/>
      <c r="I454" s="99"/>
    </row>
    <row r="455" spans="1:9" ht="40.15" hidden="1" customHeight="1">
      <c r="A455" s="255" t="s">
        <v>49</v>
      </c>
      <c r="B455" s="989" t="s">
        <v>1969</v>
      </c>
      <c r="C455" s="997"/>
      <c r="D455" s="997"/>
      <c r="E455" s="997"/>
      <c r="F455" s="997"/>
      <c r="G455" s="998"/>
      <c r="H455" s="99">
        <f>SUM(D456:D466)</f>
        <v>0</v>
      </c>
      <c r="I455" s="99">
        <f>COUNT(D456:D466)*2</f>
        <v>0</v>
      </c>
    </row>
    <row r="456" spans="1:9" ht="40.15" hidden="1" customHeight="1">
      <c r="A456" s="27" t="s">
        <v>1072</v>
      </c>
      <c r="B456" s="23" t="s">
        <v>1970</v>
      </c>
      <c r="C456" s="28"/>
      <c r="D456" s="28"/>
      <c r="E456" s="28"/>
      <c r="F456" s="28"/>
      <c r="G456" s="479"/>
      <c r="H456" s="99"/>
      <c r="I456" s="99"/>
    </row>
    <row r="457" spans="1:9" ht="40.15" hidden="1" customHeight="1">
      <c r="A457" s="27" t="s">
        <v>1073</v>
      </c>
      <c r="B457" s="23" t="s">
        <v>1981</v>
      </c>
      <c r="C457" s="28"/>
      <c r="D457" s="28"/>
      <c r="E457" s="28"/>
      <c r="F457" s="28"/>
      <c r="G457" s="479"/>
      <c r="H457" s="99"/>
      <c r="I457" s="99"/>
    </row>
    <row r="458" spans="1:9" ht="40.15" hidden="1" customHeight="1">
      <c r="A458" s="27" t="s">
        <v>1075</v>
      </c>
      <c r="B458" s="172" t="s">
        <v>1991</v>
      </c>
      <c r="C458" s="28"/>
      <c r="D458" s="28"/>
      <c r="E458" s="28"/>
      <c r="F458" s="28"/>
      <c r="G458" s="479"/>
      <c r="H458" s="99"/>
      <c r="I458" s="99"/>
    </row>
    <row r="459" spans="1:9" ht="40.15" hidden="1" customHeight="1">
      <c r="A459" s="27" t="s">
        <v>1076</v>
      </c>
      <c r="B459" s="23" t="s">
        <v>1074</v>
      </c>
      <c r="C459" s="28"/>
      <c r="D459" s="28"/>
      <c r="E459" s="28"/>
      <c r="F459" s="28"/>
      <c r="G459" s="479"/>
      <c r="H459" s="99"/>
      <c r="I459" s="99"/>
    </row>
    <row r="460" spans="1:9" ht="40.15" hidden="1" customHeight="1">
      <c r="A460" s="27" t="s">
        <v>2001</v>
      </c>
      <c r="B460" s="23" t="s">
        <v>2002</v>
      </c>
      <c r="C460" s="28"/>
      <c r="D460" s="28"/>
      <c r="E460" s="28"/>
      <c r="F460" s="28"/>
      <c r="G460" s="479"/>
      <c r="H460" s="99"/>
      <c r="I460" s="99"/>
    </row>
    <row r="461" spans="1:9" ht="40.15" hidden="1" customHeight="1">
      <c r="A461" s="27" t="s">
        <v>2007</v>
      </c>
      <c r="B461" s="23" t="s">
        <v>2008</v>
      </c>
      <c r="C461" s="28"/>
      <c r="D461" s="28"/>
      <c r="E461" s="28"/>
      <c r="F461" s="28"/>
      <c r="G461" s="479"/>
      <c r="H461" s="99"/>
      <c r="I461" s="99"/>
    </row>
    <row r="462" spans="1:9" ht="40.15" hidden="1" customHeight="1">
      <c r="A462" s="27" t="s">
        <v>2019</v>
      </c>
      <c r="B462" s="23" t="s">
        <v>2020</v>
      </c>
      <c r="C462" s="28"/>
      <c r="D462" s="28"/>
      <c r="E462" s="28"/>
      <c r="F462" s="28"/>
      <c r="G462" s="479"/>
      <c r="H462" s="99"/>
      <c r="I462" s="99"/>
    </row>
    <row r="463" spans="1:9" ht="40.15" hidden="1" customHeight="1">
      <c r="A463" s="27" t="s">
        <v>2024</v>
      </c>
      <c r="B463" s="23" t="s">
        <v>2025</v>
      </c>
      <c r="C463" s="28"/>
      <c r="D463" s="28"/>
      <c r="E463" s="28"/>
      <c r="F463" s="28"/>
      <c r="G463" s="479"/>
      <c r="H463" s="99"/>
      <c r="I463" s="99"/>
    </row>
    <row r="464" spans="1:9" ht="30" hidden="1">
      <c r="A464" s="27" t="s">
        <v>2032</v>
      </c>
      <c r="B464" s="23" t="s">
        <v>2033</v>
      </c>
      <c r="C464" s="28"/>
      <c r="D464" s="28"/>
      <c r="E464" s="28"/>
      <c r="F464" s="28"/>
      <c r="G464" s="479"/>
      <c r="H464" s="99"/>
      <c r="I464" s="99"/>
    </row>
    <row r="465" spans="1:9" ht="45" hidden="1">
      <c r="A465" s="27" t="s">
        <v>2036</v>
      </c>
      <c r="B465" s="23" t="s">
        <v>2037</v>
      </c>
      <c r="C465" s="28"/>
      <c r="D465" s="28"/>
      <c r="E465" s="28"/>
      <c r="F465" s="28"/>
      <c r="G465" s="479"/>
      <c r="H465" s="99"/>
      <c r="I465" s="99"/>
    </row>
    <row r="466" spans="1:9" ht="60" hidden="1">
      <c r="A466" s="27" t="s">
        <v>2044</v>
      </c>
      <c r="B466" s="23" t="s">
        <v>2045</v>
      </c>
      <c r="C466" s="28"/>
      <c r="D466" s="28"/>
      <c r="E466" s="28"/>
      <c r="F466" s="28"/>
      <c r="G466" s="479"/>
      <c r="H466" s="99"/>
      <c r="I466" s="99"/>
    </row>
    <row r="467" spans="1:9" ht="40.15" hidden="1" customHeight="1">
      <c r="A467" s="255" t="s">
        <v>47</v>
      </c>
      <c r="B467" s="989" t="s">
        <v>2048</v>
      </c>
      <c r="C467" s="997"/>
      <c r="D467" s="997"/>
      <c r="E467" s="997"/>
      <c r="F467" s="997"/>
      <c r="G467" s="998"/>
      <c r="H467" s="99">
        <f>SUM(D468:D473)</f>
        <v>0</v>
      </c>
      <c r="I467" s="99">
        <f>COUNT(D468:D473)*2</f>
        <v>0</v>
      </c>
    </row>
    <row r="468" spans="1:9" ht="42" hidden="1" customHeight="1">
      <c r="A468" s="27" t="s">
        <v>1077</v>
      </c>
      <c r="B468" s="23" t="s">
        <v>2049</v>
      </c>
      <c r="C468" s="26"/>
      <c r="D468" s="26"/>
      <c r="E468" s="28"/>
      <c r="F468" s="26"/>
      <c r="G468" s="479"/>
      <c r="H468" s="99"/>
      <c r="I468" s="99"/>
    </row>
    <row r="469" spans="1:9" ht="60" hidden="1">
      <c r="A469" s="27" t="s">
        <v>1078</v>
      </c>
      <c r="B469" s="23" t="s">
        <v>2058</v>
      </c>
      <c r="C469" s="26"/>
      <c r="D469" s="26"/>
      <c r="E469" s="28"/>
      <c r="F469" s="26"/>
      <c r="G469" s="479"/>
      <c r="H469" s="99"/>
      <c r="I469" s="99"/>
    </row>
    <row r="470" spans="1:9" ht="45" hidden="1">
      <c r="A470" s="27" t="s">
        <v>1079</v>
      </c>
      <c r="B470" s="23" t="s">
        <v>2061</v>
      </c>
      <c r="C470" s="26"/>
      <c r="D470" s="26"/>
      <c r="E470" s="28"/>
      <c r="F470" s="26"/>
      <c r="G470" s="479"/>
      <c r="H470" s="99"/>
      <c r="I470" s="99"/>
    </row>
    <row r="471" spans="1:9" ht="60" hidden="1">
      <c r="A471" s="27" t="s">
        <v>1080</v>
      </c>
      <c r="B471" s="23" t="s">
        <v>2067</v>
      </c>
      <c r="C471" s="26"/>
      <c r="D471" s="26"/>
      <c r="E471" s="28"/>
      <c r="F471" s="26"/>
      <c r="G471" s="479"/>
      <c r="H471" s="99"/>
      <c r="I471" s="99"/>
    </row>
    <row r="472" spans="1:9" ht="60" hidden="1">
      <c r="A472" s="27" t="s">
        <v>1081</v>
      </c>
      <c r="B472" s="23" t="s">
        <v>6226</v>
      </c>
      <c r="C472" s="26"/>
      <c r="D472" s="26"/>
      <c r="E472" s="28"/>
      <c r="F472" s="26"/>
      <c r="G472" s="479"/>
      <c r="H472" s="99"/>
      <c r="I472" s="99"/>
    </row>
    <row r="473" spans="1:9" ht="47.25" hidden="1">
      <c r="A473" s="27" t="s">
        <v>6224</v>
      </c>
      <c r="B473" s="116" t="s">
        <v>1082</v>
      </c>
      <c r="C473" s="26"/>
      <c r="D473" s="26"/>
      <c r="E473" s="28"/>
      <c r="F473" s="26"/>
      <c r="G473" s="479"/>
      <c r="H473" s="99"/>
      <c r="I473" s="99"/>
    </row>
    <row r="474" spans="1:9" ht="40.15" hidden="1" customHeight="1">
      <c r="A474" s="255" t="s">
        <v>45</v>
      </c>
      <c r="B474" s="989" t="s">
        <v>44</v>
      </c>
      <c r="C474" s="997"/>
      <c r="D474" s="997"/>
      <c r="E474" s="997"/>
      <c r="F474" s="997"/>
      <c r="G474" s="998"/>
      <c r="H474" s="99">
        <f>SUM(D475:D484)</f>
        <v>0</v>
      </c>
      <c r="I474" s="99">
        <f>COUNT(D475:D484)*2</f>
        <v>0</v>
      </c>
    </row>
    <row r="475" spans="1:9" ht="47.25" hidden="1">
      <c r="A475" s="27" t="s">
        <v>1083</v>
      </c>
      <c r="B475" s="114" t="s">
        <v>1084</v>
      </c>
      <c r="C475" s="26"/>
      <c r="D475" s="26"/>
      <c r="E475" s="28"/>
      <c r="F475" s="26"/>
      <c r="G475" s="26"/>
      <c r="H475" s="99"/>
      <c r="I475" s="99"/>
    </row>
    <row r="476" spans="1:9" ht="60" hidden="1">
      <c r="A476" s="27" t="s">
        <v>1085</v>
      </c>
      <c r="B476" s="30" t="s">
        <v>1086</v>
      </c>
      <c r="C476" s="26"/>
      <c r="D476" s="26"/>
      <c r="E476" s="28"/>
      <c r="F476" s="26"/>
      <c r="G476" s="26"/>
      <c r="H476" s="99"/>
      <c r="I476" s="99"/>
    </row>
    <row r="477" spans="1:9" ht="63" hidden="1">
      <c r="A477" s="27" t="s">
        <v>1087</v>
      </c>
      <c r="B477" s="114" t="s">
        <v>1088</v>
      </c>
      <c r="C477" s="26"/>
      <c r="D477" s="26"/>
      <c r="E477" s="28"/>
      <c r="F477" s="26"/>
      <c r="G477" s="26"/>
      <c r="H477" s="99"/>
      <c r="I477" s="99"/>
    </row>
    <row r="478" spans="1:9" ht="47.25" hidden="1">
      <c r="A478" s="27" t="s">
        <v>1089</v>
      </c>
      <c r="B478" s="114" t="s">
        <v>6227</v>
      </c>
      <c r="C478" s="26"/>
      <c r="D478" s="26"/>
      <c r="E478" s="28"/>
      <c r="F478" s="26"/>
      <c r="G478" s="26"/>
      <c r="H478" s="99"/>
      <c r="I478" s="99"/>
    </row>
    <row r="479" spans="1:9" ht="31.5" hidden="1">
      <c r="A479" s="27" t="s">
        <v>1090</v>
      </c>
      <c r="B479" s="114" t="s">
        <v>6228</v>
      </c>
      <c r="C479" s="26"/>
      <c r="D479" s="26"/>
      <c r="E479" s="28"/>
      <c r="F479" s="26"/>
      <c r="G479" s="26"/>
      <c r="H479" s="99"/>
      <c r="I479" s="99"/>
    </row>
    <row r="480" spans="1:9" ht="47.25" hidden="1">
      <c r="A480" s="27" t="s">
        <v>1092</v>
      </c>
      <c r="B480" s="19" t="s">
        <v>6229</v>
      </c>
      <c r="C480" s="26"/>
      <c r="D480" s="26"/>
      <c r="E480" s="28"/>
      <c r="F480" s="26"/>
      <c r="G480" s="26"/>
      <c r="H480" s="99"/>
      <c r="I480" s="99"/>
    </row>
    <row r="481" spans="1:9" ht="78.75" hidden="1">
      <c r="A481" s="27" t="s">
        <v>1094</v>
      </c>
      <c r="B481" s="114" t="s">
        <v>1091</v>
      </c>
      <c r="C481" s="26"/>
      <c r="D481" s="26"/>
      <c r="E481" s="28"/>
      <c r="F481" s="26"/>
      <c r="G481" s="26"/>
      <c r="H481" s="99"/>
      <c r="I481" s="99"/>
    </row>
    <row r="482" spans="1:9" ht="63" hidden="1">
      <c r="A482" s="27" t="s">
        <v>3447</v>
      </c>
      <c r="B482" s="114" t="s">
        <v>1093</v>
      </c>
      <c r="C482" s="26"/>
      <c r="D482" s="26"/>
      <c r="E482" s="28"/>
      <c r="F482" s="26"/>
      <c r="G482" s="26"/>
      <c r="H482" s="99"/>
      <c r="I482" s="99"/>
    </row>
    <row r="483" spans="1:9" ht="63" hidden="1">
      <c r="A483" s="27" t="s">
        <v>3448</v>
      </c>
      <c r="B483" s="114" t="s">
        <v>1095</v>
      </c>
      <c r="C483" s="26"/>
      <c r="D483" s="26"/>
      <c r="E483" s="28"/>
      <c r="F483" s="26"/>
      <c r="G483" s="26"/>
      <c r="H483" s="99"/>
      <c r="I483" s="99"/>
    </row>
    <row r="484" spans="1:9" ht="63" hidden="1">
      <c r="A484" s="27" t="s">
        <v>3449</v>
      </c>
      <c r="B484" s="19" t="s">
        <v>6232</v>
      </c>
      <c r="C484" s="26"/>
      <c r="D484" s="26"/>
      <c r="E484" s="28"/>
      <c r="F484" s="26"/>
      <c r="G484" s="26"/>
      <c r="H484" s="99"/>
      <c r="I484" s="99"/>
    </row>
    <row r="485" spans="1:9" ht="40.15" hidden="1" customHeight="1">
      <c r="A485" s="255" t="s">
        <v>43</v>
      </c>
      <c r="B485" s="989" t="s">
        <v>2070</v>
      </c>
      <c r="C485" s="997"/>
      <c r="D485" s="997"/>
      <c r="E485" s="997"/>
      <c r="F485" s="997"/>
      <c r="G485" s="998"/>
      <c r="H485" s="99">
        <f>SUM(D486:D491)</f>
        <v>0</v>
      </c>
      <c r="I485" s="99">
        <f>COUNT(D486:D491)*2</f>
        <v>0</v>
      </c>
    </row>
    <row r="486" spans="1:9" ht="47.25" hidden="1">
      <c r="A486" s="27" t="s">
        <v>1096</v>
      </c>
      <c r="B486" s="114" t="s">
        <v>1097</v>
      </c>
      <c r="C486" s="26"/>
      <c r="D486" s="26"/>
      <c r="E486" s="28"/>
      <c r="F486" s="26"/>
      <c r="G486" s="26"/>
      <c r="H486" s="99"/>
      <c r="I486" s="99"/>
    </row>
    <row r="487" spans="1:9" ht="47.25" hidden="1">
      <c r="A487" s="27" t="s">
        <v>1098</v>
      </c>
      <c r="B487" s="114" t="s">
        <v>2071</v>
      </c>
      <c r="C487" s="26"/>
      <c r="D487" s="26"/>
      <c r="E487" s="28"/>
      <c r="F487" s="26"/>
      <c r="G487" s="26"/>
      <c r="H487" s="99"/>
      <c r="I487" s="99"/>
    </row>
    <row r="488" spans="1:9" ht="47.25" hidden="1">
      <c r="A488" s="27" t="s">
        <v>1100</v>
      </c>
      <c r="B488" s="114" t="s">
        <v>2072</v>
      </c>
      <c r="C488" s="26"/>
      <c r="D488" s="26"/>
      <c r="E488" s="28"/>
      <c r="F488" s="26"/>
      <c r="G488" s="26"/>
      <c r="H488" s="99"/>
      <c r="I488" s="99"/>
    </row>
    <row r="489" spans="1:9" ht="47.25" hidden="1">
      <c r="A489" s="27" t="s">
        <v>1102</v>
      </c>
      <c r="B489" s="114" t="s">
        <v>2073</v>
      </c>
      <c r="C489" s="26"/>
      <c r="D489" s="26"/>
      <c r="E489" s="28"/>
      <c r="F489" s="26"/>
      <c r="G489" s="26"/>
      <c r="H489" s="99"/>
      <c r="I489" s="99"/>
    </row>
    <row r="490" spans="1:9" ht="47.25" hidden="1">
      <c r="A490" s="27" t="s">
        <v>1104</v>
      </c>
      <c r="B490" s="114" t="s">
        <v>2074</v>
      </c>
      <c r="C490" s="26"/>
      <c r="D490" s="26"/>
      <c r="E490" s="28"/>
      <c r="F490" s="26"/>
      <c r="G490" s="26"/>
      <c r="H490" s="99"/>
      <c r="I490" s="99"/>
    </row>
    <row r="491" spans="1:9" ht="47.25" hidden="1">
      <c r="A491" s="27" t="s">
        <v>1106</v>
      </c>
      <c r="B491" s="114" t="s">
        <v>2075</v>
      </c>
      <c r="C491" s="26"/>
      <c r="D491" s="26"/>
      <c r="E491" s="28"/>
      <c r="F491" s="26"/>
      <c r="G491" s="26"/>
      <c r="H491" s="99"/>
      <c r="I491" s="99"/>
    </row>
    <row r="492" spans="1:9" ht="40.15" hidden="1" customHeight="1">
      <c r="A492" s="255" t="s">
        <v>41</v>
      </c>
      <c r="B492" s="989" t="s">
        <v>2076</v>
      </c>
      <c r="C492" s="997"/>
      <c r="D492" s="997"/>
      <c r="E492" s="997"/>
      <c r="F492" s="997"/>
      <c r="G492" s="998"/>
      <c r="H492" s="99">
        <f>SUM(D493:D496)</f>
        <v>0</v>
      </c>
      <c r="I492" s="99">
        <f>COUNT(D493:D496)*2</f>
        <v>0</v>
      </c>
    </row>
    <row r="493" spans="1:9" ht="31.5" hidden="1">
      <c r="A493" s="27" t="s">
        <v>1108</v>
      </c>
      <c r="B493" s="114" t="s">
        <v>2077</v>
      </c>
      <c r="C493" s="26"/>
      <c r="D493" s="26"/>
      <c r="E493" s="28"/>
      <c r="F493" s="26"/>
      <c r="G493" s="26"/>
      <c r="H493" s="99"/>
      <c r="I493" s="99"/>
    </row>
    <row r="494" spans="1:9" ht="31.5" hidden="1">
      <c r="A494" s="27" t="s">
        <v>1110</v>
      </c>
      <c r="B494" s="114" t="s">
        <v>2078</v>
      </c>
      <c r="C494" s="26"/>
      <c r="D494" s="26"/>
      <c r="E494" s="28"/>
      <c r="F494" s="26"/>
      <c r="G494" s="26"/>
      <c r="H494" s="99"/>
      <c r="I494" s="99"/>
    </row>
    <row r="495" spans="1:9" ht="31.5" hidden="1">
      <c r="A495" s="27" t="s">
        <v>1112</v>
      </c>
      <c r="B495" s="114" t="s">
        <v>2079</v>
      </c>
      <c r="C495" s="26"/>
      <c r="D495" s="26"/>
      <c r="E495" s="28"/>
      <c r="F495" s="26"/>
      <c r="G495" s="26"/>
      <c r="H495" s="99"/>
      <c r="I495" s="99"/>
    </row>
    <row r="496" spans="1:9" ht="31.5" hidden="1">
      <c r="A496" s="27" t="s">
        <v>1114</v>
      </c>
      <c r="B496" s="114" t="s">
        <v>2080</v>
      </c>
      <c r="C496" s="26"/>
      <c r="D496" s="26"/>
      <c r="E496" s="28"/>
      <c r="F496" s="26"/>
      <c r="G496" s="26"/>
      <c r="H496" s="99"/>
      <c r="I496" s="99"/>
    </row>
    <row r="497" spans="1:9" ht="21">
      <c r="A497" s="18"/>
      <c r="B497" s="1074" t="s">
        <v>2567</v>
      </c>
      <c r="C497" s="1074"/>
      <c r="D497" s="1074"/>
      <c r="E497" s="1074"/>
      <c r="F497" s="1074"/>
      <c r="G497" s="1074"/>
    </row>
    <row r="498" spans="1:9" ht="18.75">
      <c r="A498" s="18" t="s">
        <v>39</v>
      </c>
      <c r="B498" s="989" t="s">
        <v>2081</v>
      </c>
      <c r="C498" s="997"/>
      <c r="D498" s="997"/>
      <c r="E498" s="997"/>
      <c r="F498" s="997"/>
      <c r="G498" s="998"/>
      <c r="H498" s="29">
        <f>SUM(D499:D508)</f>
        <v>2</v>
      </c>
      <c r="I498" s="29">
        <f>COUNT(D499:D508)*2</f>
        <v>2</v>
      </c>
    </row>
    <row r="499" spans="1:9" ht="63" hidden="1">
      <c r="A499" s="27" t="s">
        <v>1116</v>
      </c>
      <c r="B499" s="114" t="s">
        <v>293</v>
      </c>
      <c r="C499" s="26"/>
      <c r="D499" s="26"/>
      <c r="E499" s="28"/>
      <c r="F499" s="26"/>
      <c r="G499" s="26"/>
      <c r="H499" s="99"/>
      <c r="I499" s="99"/>
    </row>
    <row r="500" spans="1:9" ht="63" hidden="1">
      <c r="A500" s="27" t="s">
        <v>1118</v>
      </c>
      <c r="B500" s="114" t="s">
        <v>295</v>
      </c>
      <c r="C500" s="26"/>
      <c r="D500" s="26"/>
      <c r="E500" s="28"/>
      <c r="F500" s="26"/>
      <c r="G500" s="26"/>
      <c r="H500" s="99"/>
      <c r="I500" s="99"/>
    </row>
    <row r="501" spans="1:9" ht="63" hidden="1">
      <c r="A501" s="27" t="s">
        <v>1120</v>
      </c>
      <c r="B501" s="114" t="s">
        <v>297</v>
      </c>
      <c r="C501" s="26"/>
      <c r="D501" s="26"/>
      <c r="E501" s="28"/>
      <c r="F501" s="26"/>
      <c r="G501" s="26"/>
      <c r="H501" s="99"/>
      <c r="I501" s="99"/>
    </row>
    <row r="502" spans="1:9" ht="47.25" hidden="1">
      <c r="A502" s="27" t="s">
        <v>1122</v>
      </c>
      <c r="B502" s="114" t="s">
        <v>299</v>
      </c>
      <c r="C502" s="26"/>
      <c r="D502" s="26"/>
      <c r="E502" s="28"/>
      <c r="F502" s="26"/>
      <c r="G502" s="26"/>
      <c r="H502" s="99"/>
      <c r="I502" s="99"/>
    </row>
    <row r="503" spans="1:9" ht="63" hidden="1">
      <c r="A503" s="27" t="s">
        <v>1124</v>
      </c>
      <c r="B503" s="114" t="s">
        <v>2082</v>
      </c>
      <c r="C503" s="26"/>
      <c r="D503" s="26"/>
      <c r="E503" s="28"/>
      <c r="F503" s="26"/>
      <c r="G503" s="26"/>
      <c r="H503" s="99"/>
      <c r="I503" s="99"/>
    </row>
    <row r="504" spans="1:9" ht="47.25" hidden="1">
      <c r="A504" s="27" t="s">
        <v>1126</v>
      </c>
      <c r="B504" s="114" t="s">
        <v>303</v>
      </c>
      <c r="C504" s="26"/>
      <c r="D504" s="26"/>
      <c r="E504" s="28"/>
      <c r="F504" s="26"/>
      <c r="G504" s="26"/>
      <c r="H504" s="99"/>
      <c r="I504" s="99"/>
    </row>
    <row r="505" spans="1:9" ht="63" hidden="1">
      <c r="A505" s="27" t="s">
        <v>1128</v>
      </c>
      <c r="B505" s="114" t="s">
        <v>305</v>
      </c>
      <c r="C505" s="26"/>
      <c r="D505" s="26"/>
      <c r="E505" s="28"/>
      <c r="F505" s="26"/>
      <c r="G505" s="26"/>
      <c r="H505" s="99"/>
      <c r="I505" s="99"/>
    </row>
    <row r="506" spans="1:9" ht="110.25" hidden="1">
      <c r="A506" s="27" t="s">
        <v>1130</v>
      </c>
      <c r="B506" s="114" t="s">
        <v>2083</v>
      </c>
      <c r="C506" s="26"/>
      <c r="D506" s="26"/>
      <c r="E506" s="28"/>
      <c r="F506" s="26"/>
      <c r="G506" s="26"/>
      <c r="H506" s="99"/>
      <c r="I506" s="99"/>
    </row>
    <row r="507" spans="1:9" ht="47.25">
      <c r="A507" s="18" t="s">
        <v>1132</v>
      </c>
      <c r="B507" s="114" t="s">
        <v>2084</v>
      </c>
      <c r="C507" s="50" t="s">
        <v>4257</v>
      </c>
      <c r="D507" s="618">
        <v>2</v>
      </c>
      <c r="E507" s="28" t="s">
        <v>540</v>
      </c>
      <c r="F507" s="26"/>
      <c r="G507" s="53"/>
    </row>
    <row r="508" spans="1:9" ht="63" hidden="1">
      <c r="A508" s="27" t="s">
        <v>1134</v>
      </c>
      <c r="B508" s="114" t="s">
        <v>2085</v>
      </c>
      <c r="C508" s="262"/>
      <c r="D508" s="26"/>
      <c r="E508" s="28"/>
      <c r="F508" s="26"/>
      <c r="G508" s="26"/>
      <c r="H508" s="99"/>
      <c r="I508" s="99"/>
    </row>
    <row r="509" spans="1:9" ht="21">
      <c r="A509" s="407"/>
      <c r="B509" s="1074" t="s">
        <v>1136</v>
      </c>
      <c r="C509" s="1074"/>
      <c r="D509" s="1074"/>
      <c r="E509" s="1074"/>
      <c r="F509" s="1074"/>
      <c r="G509" s="1074"/>
      <c r="H509" s="29">
        <f>H510+H518+H528+H533+H543+H554</f>
        <v>98</v>
      </c>
      <c r="I509" s="29">
        <f>I510+I518+I528+I533+I543+I554</f>
        <v>98</v>
      </c>
    </row>
    <row r="510" spans="1:9" ht="18.75">
      <c r="A510" s="18" t="s">
        <v>2086</v>
      </c>
      <c r="B510" s="989" t="s">
        <v>2087</v>
      </c>
      <c r="C510" s="997"/>
      <c r="D510" s="997"/>
      <c r="E510" s="997"/>
      <c r="F510" s="997"/>
      <c r="G510" s="998"/>
      <c r="H510" s="29">
        <f>SUM(D511:D517)</f>
        <v>10</v>
      </c>
      <c r="I510" s="29">
        <f>COUNT(D511:D517)*2</f>
        <v>10</v>
      </c>
    </row>
    <row r="511" spans="1:9" ht="31.5" hidden="1">
      <c r="A511" s="79" t="s">
        <v>1137</v>
      </c>
      <c r="B511" s="114" t="s">
        <v>2088</v>
      </c>
      <c r="C511" s="66"/>
      <c r="D511" s="66"/>
      <c r="E511" s="22"/>
      <c r="F511" s="66"/>
      <c r="G511" s="66"/>
      <c r="H511" s="99"/>
      <c r="I511" s="99"/>
    </row>
    <row r="512" spans="1:9" ht="63" hidden="1">
      <c r="A512" s="79" t="s">
        <v>2089</v>
      </c>
      <c r="B512" s="114" t="s">
        <v>2090</v>
      </c>
      <c r="C512" s="26"/>
      <c r="D512" s="26"/>
      <c r="E512" s="28"/>
      <c r="G512" s="66"/>
      <c r="H512" s="99"/>
      <c r="I512" s="99"/>
    </row>
    <row r="513" spans="1:9" ht="60">
      <c r="A513" s="182" t="s">
        <v>1143</v>
      </c>
      <c r="B513" s="114" t="s">
        <v>2093</v>
      </c>
      <c r="C513" s="25" t="s">
        <v>2568</v>
      </c>
      <c r="D513" s="627">
        <v>2</v>
      </c>
      <c r="E513" s="22" t="s">
        <v>540</v>
      </c>
      <c r="F513" s="25" t="s">
        <v>2569</v>
      </c>
      <c r="G513" s="302"/>
    </row>
    <row r="514" spans="1:9" ht="47.25">
      <c r="A514" s="182" t="s">
        <v>2094</v>
      </c>
      <c r="B514" s="114" t="s">
        <v>2095</v>
      </c>
      <c r="C514" s="23" t="s">
        <v>1147</v>
      </c>
      <c r="D514" s="627">
        <v>2</v>
      </c>
      <c r="E514" s="22" t="s">
        <v>540</v>
      </c>
      <c r="F514" s="22" t="s">
        <v>2570</v>
      </c>
      <c r="G514" s="302"/>
    </row>
    <row r="515" spans="1:9" ht="30">
      <c r="A515" s="182"/>
      <c r="B515" s="114"/>
      <c r="C515" s="23" t="s">
        <v>1149</v>
      </c>
      <c r="D515" s="627">
        <v>2</v>
      </c>
      <c r="E515" s="22" t="s">
        <v>540</v>
      </c>
      <c r="F515" s="22"/>
      <c r="G515" s="302"/>
    </row>
    <row r="516" spans="1:9" ht="63">
      <c r="A516" s="182" t="s">
        <v>2098</v>
      </c>
      <c r="B516" s="114" t="s">
        <v>2099</v>
      </c>
      <c r="C516" s="247" t="s">
        <v>1152</v>
      </c>
      <c r="D516" s="627">
        <v>2</v>
      </c>
      <c r="E516" s="22" t="s">
        <v>540</v>
      </c>
      <c r="F516" s="30" t="s">
        <v>1153</v>
      </c>
      <c r="G516" s="302"/>
    </row>
    <row r="517" spans="1:9" ht="31.5">
      <c r="A517" s="182" t="s">
        <v>1154</v>
      </c>
      <c r="B517" s="184" t="s">
        <v>2100</v>
      </c>
      <c r="C517" s="25" t="s">
        <v>1156</v>
      </c>
      <c r="D517" s="627">
        <v>2</v>
      </c>
      <c r="E517" s="22" t="s">
        <v>540</v>
      </c>
      <c r="F517" s="66"/>
      <c r="G517" s="302"/>
    </row>
    <row r="518" spans="1:9" ht="18.75">
      <c r="A518" s="214" t="s">
        <v>2101</v>
      </c>
      <c r="B518" s="989" t="s">
        <v>2102</v>
      </c>
      <c r="C518" s="997"/>
      <c r="D518" s="997"/>
      <c r="E518" s="997"/>
      <c r="F518" s="997"/>
      <c r="G518" s="998"/>
      <c r="H518" s="29">
        <f>SUM(D519:D527)</f>
        <v>18</v>
      </c>
      <c r="I518" s="29">
        <f>COUNT(D519:D527)*2</f>
        <v>18</v>
      </c>
    </row>
    <row r="519" spans="1:9" ht="31.5">
      <c r="A519" s="408" t="s">
        <v>2103</v>
      </c>
      <c r="B519" s="114" t="s">
        <v>1158</v>
      </c>
      <c r="C519" s="23" t="s">
        <v>1159</v>
      </c>
      <c r="D519" s="622">
        <v>2</v>
      </c>
      <c r="E519" s="22" t="s">
        <v>341</v>
      </c>
      <c r="F519" s="50" t="s">
        <v>1160</v>
      </c>
      <c r="G519" s="183"/>
    </row>
    <row r="520" spans="1:9" ht="30">
      <c r="A520" s="408"/>
      <c r="B520" s="114"/>
      <c r="C520" s="23" t="s">
        <v>1161</v>
      </c>
      <c r="D520" s="622">
        <v>2</v>
      </c>
      <c r="E520" s="22" t="s">
        <v>379</v>
      </c>
      <c r="F520" s="50" t="s">
        <v>1162</v>
      </c>
      <c r="G520" s="183"/>
    </row>
    <row r="521" spans="1:9" ht="45">
      <c r="A521" s="408"/>
      <c r="B521" s="114"/>
      <c r="C521" s="23" t="s">
        <v>1163</v>
      </c>
      <c r="D521" s="622">
        <v>2</v>
      </c>
      <c r="E521" s="22" t="s">
        <v>379</v>
      </c>
      <c r="F521" s="50" t="s">
        <v>1164</v>
      </c>
      <c r="G521" s="183"/>
    </row>
    <row r="522" spans="1:9" ht="30">
      <c r="A522" s="408"/>
      <c r="B522" s="114"/>
      <c r="C522" s="23" t="s">
        <v>2571</v>
      </c>
      <c r="D522" s="622">
        <v>2</v>
      </c>
      <c r="E522" s="22" t="s">
        <v>379</v>
      </c>
      <c r="F522" s="50" t="s">
        <v>1166</v>
      </c>
      <c r="G522" s="183"/>
    </row>
    <row r="523" spans="1:9" ht="45">
      <c r="A523" s="408"/>
      <c r="B523" s="114"/>
      <c r="C523" s="23" t="s">
        <v>1167</v>
      </c>
      <c r="D523" s="622">
        <v>2</v>
      </c>
      <c r="E523" s="22" t="s">
        <v>341</v>
      </c>
      <c r="F523" s="50" t="s">
        <v>1168</v>
      </c>
      <c r="G523" s="183"/>
    </row>
    <row r="524" spans="1:9" ht="63">
      <c r="A524" s="408" t="s">
        <v>2109</v>
      </c>
      <c r="B524" s="114" t="s">
        <v>2110</v>
      </c>
      <c r="C524" s="23" t="s">
        <v>1171</v>
      </c>
      <c r="D524" s="622">
        <v>2</v>
      </c>
      <c r="E524" s="22" t="s">
        <v>271</v>
      </c>
      <c r="F524" s="50" t="s">
        <v>1172</v>
      </c>
      <c r="G524" s="183"/>
    </row>
    <row r="525" spans="1:9" ht="30">
      <c r="A525" s="408"/>
      <c r="B525" s="114"/>
      <c r="C525" s="23" t="s">
        <v>1173</v>
      </c>
      <c r="D525" s="622">
        <v>2</v>
      </c>
      <c r="E525" s="22" t="s">
        <v>420</v>
      </c>
      <c r="F525" s="22"/>
      <c r="G525" s="183"/>
    </row>
    <row r="526" spans="1:9" ht="47.25">
      <c r="A526" s="408" t="s">
        <v>2113</v>
      </c>
      <c r="B526" s="114" t="s">
        <v>2114</v>
      </c>
      <c r="C526" s="23" t="s">
        <v>1176</v>
      </c>
      <c r="D526" s="622">
        <v>2</v>
      </c>
      <c r="E526" s="22" t="s">
        <v>341</v>
      </c>
      <c r="F526" s="22"/>
      <c r="G526" s="183"/>
    </row>
    <row r="527" spans="1:9" ht="45">
      <c r="A527" s="408"/>
      <c r="B527" s="114"/>
      <c r="C527" s="30" t="s">
        <v>2572</v>
      </c>
      <c r="D527" s="622">
        <v>2</v>
      </c>
      <c r="E527" s="28" t="s">
        <v>379</v>
      </c>
      <c r="F527" s="25" t="s">
        <v>2573</v>
      </c>
      <c r="G527" s="183"/>
    </row>
    <row r="528" spans="1:9" ht="18.75">
      <c r="A528" s="214" t="s">
        <v>2119</v>
      </c>
      <c r="B528" s="989" t="s">
        <v>2120</v>
      </c>
      <c r="C528" s="997"/>
      <c r="D528" s="997"/>
      <c r="E528" s="997"/>
      <c r="F528" s="997"/>
      <c r="G528" s="998"/>
      <c r="H528" s="29">
        <f>SUM(D529:D532)</f>
        <v>8</v>
      </c>
      <c r="I528" s="29">
        <f>COUNT(D529:D532)*2</f>
        <v>8</v>
      </c>
    </row>
    <row r="529" spans="1:9" ht="47.25">
      <c r="A529" s="408" t="s">
        <v>2121</v>
      </c>
      <c r="B529" s="114" t="s">
        <v>2122</v>
      </c>
      <c r="C529" s="50" t="s">
        <v>1181</v>
      </c>
      <c r="D529" s="622">
        <v>2</v>
      </c>
      <c r="E529" s="22" t="s">
        <v>379</v>
      </c>
      <c r="F529" s="66"/>
      <c r="G529" s="302"/>
    </row>
    <row r="530" spans="1:9">
      <c r="A530" s="408"/>
      <c r="B530" s="191"/>
      <c r="C530" s="50" t="s">
        <v>1182</v>
      </c>
      <c r="D530" s="622">
        <v>2</v>
      </c>
      <c r="E530" s="22" t="s">
        <v>379</v>
      </c>
      <c r="F530" s="66"/>
      <c r="G530" s="302"/>
    </row>
    <row r="531" spans="1:9" ht="47.25">
      <c r="A531" s="408" t="s">
        <v>2133</v>
      </c>
      <c r="B531" s="114" t="s">
        <v>2134</v>
      </c>
      <c r="C531" s="25" t="s">
        <v>1186</v>
      </c>
      <c r="D531" s="622">
        <v>2</v>
      </c>
      <c r="E531" s="22" t="s">
        <v>379</v>
      </c>
      <c r="F531" s="66"/>
      <c r="G531" s="302"/>
    </row>
    <row r="532" spans="1:9" ht="45">
      <c r="A532" s="408"/>
      <c r="B532" s="114"/>
      <c r="C532" s="25" t="s">
        <v>1187</v>
      </c>
      <c r="D532" s="622">
        <v>2</v>
      </c>
      <c r="E532" s="22" t="s">
        <v>420</v>
      </c>
      <c r="F532" s="66"/>
      <c r="G532" s="302"/>
    </row>
    <row r="533" spans="1:9" ht="18.75">
      <c r="A533" s="214" t="s">
        <v>2136</v>
      </c>
      <c r="B533" s="989" t="s">
        <v>2137</v>
      </c>
      <c r="C533" s="997"/>
      <c r="D533" s="997"/>
      <c r="E533" s="997"/>
      <c r="F533" s="997"/>
      <c r="G533" s="998"/>
      <c r="H533" s="29">
        <f>SUM(D534:D542)</f>
        <v>18</v>
      </c>
      <c r="I533" s="29">
        <f>COUNT(D534:D542)*2</f>
        <v>18</v>
      </c>
    </row>
    <row r="534" spans="1:9" ht="105">
      <c r="A534" s="408" t="s">
        <v>2138</v>
      </c>
      <c r="B534" s="30" t="s">
        <v>2139</v>
      </c>
      <c r="C534" s="20" t="s">
        <v>1190</v>
      </c>
      <c r="D534" s="627">
        <v>2</v>
      </c>
      <c r="E534" s="22" t="s">
        <v>271</v>
      </c>
      <c r="F534" s="50" t="s">
        <v>2574</v>
      </c>
      <c r="G534" s="302"/>
    </row>
    <row r="535" spans="1:9" ht="150">
      <c r="A535" s="408"/>
      <c r="B535" s="42"/>
      <c r="C535" s="25" t="s">
        <v>2575</v>
      </c>
      <c r="D535" s="627">
        <v>2</v>
      </c>
      <c r="E535" s="22" t="s">
        <v>271</v>
      </c>
      <c r="F535" s="50" t="s">
        <v>2576</v>
      </c>
      <c r="G535" s="302"/>
    </row>
    <row r="536" spans="1:9" ht="30">
      <c r="A536" s="408"/>
      <c r="B536" s="42"/>
      <c r="C536" s="30" t="s">
        <v>2577</v>
      </c>
      <c r="D536" s="618">
        <v>2</v>
      </c>
      <c r="E536" s="22" t="s">
        <v>271</v>
      </c>
      <c r="F536" s="26" t="s">
        <v>1195</v>
      </c>
      <c r="G536" s="302"/>
    </row>
    <row r="537" spans="1:9" ht="45">
      <c r="A537" s="408"/>
      <c r="B537" s="42"/>
      <c r="C537" s="30" t="s">
        <v>1196</v>
      </c>
      <c r="D537" s="627">
        <v>2</v>
      </c>
      <c r="E537" s="22" t="s">
        <v>271</v>
      </c>
      <c r="F537" s="25" t="s">
        <v>1197</v>
      </c>
      <c r="G537" s="302"/>
    </row>
    <row r="538" spans="1:9" ht="30">
      <c r="A538" s="408"/>
      <c r="B538" s="42"/>
      <c r="C538" s="25" t="s">
        <v>1198</v>
      </c>
      <c r="D538" s="627">
        <v>2</v>
      </c>
      <c r="E538" s="22" t="s">
        <v>271</v>
      </c>
      <c r="F538" s="50" t="s">
        <v>1199</v>
      </c>
      <c r="G538" s="302"/>
    </row>
    <row r="539" spans="1:9" ht="30">
      <c r="A539" s="408"/>
      <c r="B539" s="42"/>
      <c r="C539" s="303" t="s">
        <v>1200</v>
      </c>
      <c r="D539" s="628">
        <v>2</v>
      </c>
      <c r="E539" s="22" t="s">
        <v>271</v>
      </c>
      <c r="F539" s="50"/>
      <c r="G539" s="302"/>
    </row>
    <row r="540" spans="1:9" ht="60">
      <c r="A540" s="408" t="s">
        <v>2144</v>
      </c>
      <c r="B540" s="30" t="s">
        <v>2145</v>
      </c>
      <c r="C540" s="76" t="s">
        <v>2146</v>
      </c>
      <c r="D540" s="628">
        <v>2</v>
      </c>
      <c r="E540" s="304" t="s">
        <v>379</v>
      </c>
      <c r="F540" s="30" t="s">
        <v>2578</v>
      </c>
      <c r="G540" s="302"/>
    </row>
    <row r="541" spans="1:9" ht="45">
      <c r="A541" s="408"/>
      <c r="B541" s="42"/>
      <c r="C541" s="76" t="s">
        <v>1205</v>
      </c>
      <c r="D541" s="628">
        <v>2</v>
      </c>
      <c r="E541" s="304" t="s">
        <v>379</v>
      </c>
      <c r="F541" s="30" t="s">
        <v>1206</v>
      </c>
      <c r="G541" s="302"/>
    </row>
    <row r="542" spans="1:9" ht="30">
      <c r="A542" s="408"/>
      <c r="B542" s="42"/>
      <c r="C542" s="25" t="s">
        <v>1209</v>
      </c>
      <c r="D542" s="627">
        <v>2</v>
      </c>
      <c r="E542" s="304" t="s">
        <v>379</v>
      </c>
      <c r="F542" s="30"/>
      <c r="G542" s="302"/>
    </row>
    <row r="543" spans="1:9" ht="18.75">
      <c r="A543" s="214" t="s">
        <v>2152</v>
      </c>
      <c r="B543" s="989" t="s">
        <v>28</v>
      </c>
      <c r="C543" s="997"/>
      <c r="D543" s="997"/>
      <c r="E543" s="997"/>
      <c r="F543" s="997"/>
      <c r="G543" s="998"/>
      <c r="H543" s="29">
        <f>SUM(D544:D552)</f>
        <v>16</v>
      </c>
      <c r="I543" s="29">
        <f>COUNT(D544:D552)*2</f>
        <v>16</v>
      </c>
    </row>
    <row r="544" spans="1:9" ht="45" hidden="1">
      <c r="A544" s="270" t="s">
        <v>2153</v>
      </c>
      <c r="B544" s="30" t="s">
        <v>1211</v>
      </c>
      <c r="C544" s="50"/>
      <c r="D544" s="66"/>
      <c r="E544" s="22"/>
      <c r="F544" s="66"/>
      <c r="G544" s="66"/>
      <c r="H544" s="99"/>
      <c r="I544" s="99"/>
    </row>
    <row r="545" spans="1:9" ht="60">
      <c r="A545" s="408" t="s">
        <v>2155</v>
      </c>
      <c r="B545" s="30" t="s">
        <v>2156</v>
      </c>
      <c r="C545" s="23" t="s">
        <v>1215</v>
      </c>
      <c r="D545" s="627">
        <v>2</v>
      </c>
      <c r="E545" s="22" t="s">
        <v>379</v>
      </c>
      <c r="F545" s="25" t="s">
        <v>1216</v>
      </c>
      <c r="G545" s="302"/>
    </row>
    <row r="546" spans="1:9" ht="30">
      <c r="A546" s="408"/>
      <c r="B546" s="42"/>
      <c r="C546" s="23" t="s">
        <v>1217</v>
      </c>
      <c r="D546" s="627">
        <v>2</v>
      </c>
      <c r="E546" s="22" t="s">
        <v>379</v>
      </c>
      <c r="F546" s="25" t="s">
        <v>2579</v>
      </c>
      <c r="G546" s="302"/>
    </row>
    <row r="547" spans="1:9" ht="60">
      <c r="A547" s="408" t="s">
        <v>2159</v>
      </c>
      <c r="B547" s="30" t="s">
        <v>2160</v>
      </c>
      <c r="C547" s="23" t="s">
        <v>1221</v>
      </c>
      <c r="D547" s="627">
        <v>2</v>
      </c>
      <c r="E547" s="22" t="s">
        <v>540</v>
      </c>
      <c r="F547" s="22"/>
      <c r="G547" s="302"/>
    </row>
    <row r="548" spans="1:9" ht="30">
      <c r="A548" s="408"/>
      <c r="B548" s="42"/>
      <c r="C548" s="23" t="s">
        <v>2163</v>
      </c>
      <c r="D548" s="627">
        <v>2</v>
      </c>
      <c r="E548" s="22" t="s">
        <v>540</v>
      </c>
      <c r="F548" s="22"/>
      <c r="G548" s="302"/>
    </row>
    <row r="549" spans="1:9" ht="45">
      <c r="A549" s="408"/>
      <c r="B549" s="42"/>
      <c r="C549" s="30" t="s">
        <v>1223</v>
      </c>
      <c r="D549" s="627">
        <v>2</v>
      </c>
      <c r="E549" s="22" t="s">
        <v>540</v>
      </c>
      <c r="F549" s="22"/>
      <c r="G549" s="302"/>
    </row>
    <row r="550" spans="1:9" ht="30">
      <c r="A550" s="408"/>
      <c r="B550"/>
      <c r="C550" s="23" t="s">
        <v>1224</v>
      </c>
      <c r="D550" s="627">
        <v>2</v>
      </c>
      <c r="E550" s="22" t="s">
        <v>379</v>
      </c>
      <c r="F550" s="25" t="s">
        <v>1225</v>
      </c>
      <c r="G550" s="302"/>
    </row>
    <row r="551" spans="1:9" ht="45">
      <c r="A551" s="408"/>
      <c r="B551"/>
      <c r="C551" s="23" t="s">
        <v>1226</v>
      </c>
      <c r="D551" s="627">
        <v>2</v>
      </c>
      <c r="E551" s="22" t="s">
        <v>379</v>
      </c>
      <c r="F551" s="25" t="s">
        <v>1227</v>
      </c>
      <c r="G551" s="302"/>
    </row>
    <row r="552" spans="1:9" ht="45">
      <c r="A552" s="408" t="s">
        <v>2166</v>
      </c>
      <c r="B552" s="30" t="s">
        <v>2167</v>
      </c>
      <c r="C552" s="50" t="s">
        <v>2580</v>
      </c>
      <c r="D552" s="627">
        <v>2</v>
      </c>
      <c r="E552" s="22" t="s">
        <v>379</v>
      </c>
      <c r="F552" s="66"/>
      <c r="G552" s="302"/>
    </row>
    <row r="553" spans="1:9" ht="30" hidden="1">
      <c r="A553" s="79" t="s">
        <v>1232</v>
      </c>
      <c r="B553" s="30" t="s">
        <v>2168</v>
      </c>
      <c r="C553" s="66"/>
      <c r="D553" s="66"/>
      <c r="E553" s="22"/>
      <c r="F553" s="66"/>
      <c r="G553" s="66"/>
      <c r="H553" s="99"/>
      <c r="I553" s="99"/>
    </row>
    <row r="554" spans="1:9" ht="18.75">
      <c r="A554" s="214" t="s">
        <v>2169</v>
      </c>
      <c r="B554" s="989" t="s">
        <v>2170</v>
      </c>
      <c r="C554" s="997"/>
      <c r="D554" s="997"/>
      <c r="E554" s="997"/>
      <c r="F554" s="997"/>
      <c r="G554" s="998"/>
      <c r="H554" s="29">
        <f>SUM(D555:D568)</f>
        <v>28</v>
      </c>
      <c r="I554" s="29">
        <f>COUNT(D555:D568)*2</f>
        <v>28</v>
      </c>
    </row>
    <row r="555" spans="1:9" ht="78.75">
      <c r="A555" s="408" t="s">
        <v>2171</v>
      </c>
      <c r="B555" s="114" t="s">
        <v>2172</v>
      </c>
      <c r="C555" s="20" t="s">
        <v>3053</v>
      </c>
      <c r="D555" s="624">
        <v>2</v>
      </c>
      <c r="E555" s="71" t="s">
        <v>341</v>
      </c>
      <c r="F555" s="42" t="s">
        <v>3523</v>
      </c>
      <c r="G555" s="302"/>
    </row>
    <row r="556" spans="1:9" ht="30">
      <c r="A556" s="408"/>
      <c r="B556" s="191"/>
      <c r="C556" s="25" t="s">
        <v>6669</v>
      </c>
      <c r="D556" s="624">
        <v>2</v>
      </c>
      <c r="E556" s="71" t="s">
        <v>341</v>
      </c>
      <c r="F556" s="236"/>
      <c r="G556" s="302"/>
    </row>
    <row r="557" spans="1:9" ht="105">
      <c r="A557" s="408"/>
      <c r="B557" s="191"/>
      <c r="C557" s="25" t="s">
        <v>6668</v>
      </c>
      <c r="D557" s="624">
        <v>2</v>
      </c>
      <c r="E557" s="71" t="s">
        <v>379</v>
      </c>
      <c r="F557" s="25" t="s">
        <v>6679</v>
      </c>
      <c r="G557" s="302"/>
    </row>
    <row r="558" spans="1:9" ht="90">
      <c r="A558" s="408"/>
      <c r="B558" s="191"/>
      <c r="C558" s="25" t="s">
        <v>2175</v>
      </c>
      <c r="D558" s="624">
        <v>2</v>
      </c>
      <c r="E558" s="71" t="s">
        <v>341</v>
      </c>
      <c r="F558" s="25" t="s">
        <v>6678</v>
      </c>
      <c r="G558" s="302"/>
    </row>
    <row r="559" spans="1:9" ht="45">
      <c r="A559" s="408"/>
      <c r="B559" s="191"/>
      <c r="C559" s="20" t="s">
        <v>1237</v>
      </c>
      <c r="D559" s="624">
        <v>2</v>
      </c>
      <c r="E559" s="71" t="s">
        <v>341</v>
      </c>
      <c r="F559" s="42" t="s">
        <v>3524</v>
      </c>
      <c r="G559" s="302"/>
    </row>
    <row r="560" spans="1:9" ht="30">
      <c r="A560" s="408"/>
      <c r="B560" s="191"/>
      <c r="C560" s="23" t="s">
        <v>1238</v>
      </c>
      <c r="D560" s="624">
        <v>2</v>
      </c>
      <c r="E560" s="71"/>
      <c r="F560" s="236"/>
      <c r="G560" s="302"/>
    </row>
    <row r="561" spans="1:9" ht="47.25">
      <c r="A561" s="408" t="s">
        <v>2176</v>
      </c>
      <c r="B561" s="114" t="s">
        <v>2177</v>
      </c>
      <c r="C561" s="23" t="s">
        <v>1241</v>
      </c>
      <c r="D561" s="629">
        <v>2</v>
      </c>
      <c r="E561" s="31" t="s">
        <v>341</v>
      </c>
      <c r="F561" s="20" t="s">
        <v>6676</v>
      </c>
      <c r="G561" s="302"/>
    </row>
    <row r="562" spans="1:9" ht="135">
      <c r="A562" s="408"/>
      <c r="B562" s="191"/>
      <c r="C562" s="23" t="s">
        <v>6671</v>
      </c>
      <c r="D562" s="52">
        <v>2</v>
      </c>
      <c r="E562" s="31" t="s">
        <v>341</v>
      </c>
      <c r="F562" s="20" t="s">
        <v>6677</v>
      </c>
      <c r="G562" s="302"/>
    </row>
    <row r="563" spans="1:9" ht="30">
      <c r="A563" s="408"/>
      <c r="B563" s="191"/>
      <c r="C563" s="23" t="s">
        <v>1243</v>
      </c>
      <c r="D563" s="52">
        <v>2</v>
      </c>
      <c r="E563" s="31" t="s">
        <v>271</v>
      </c>
      <c r="F563" s="20" t="s">
        <v>1244</v>
      </c>
      <c r="G563" s="302"/>
    </row>
    <row r="564" spans="1:9" ht="45">
      <c r="A564" s="408"/>
      <c r="B564" s="191"/>
      <c r="C564" s="23" t="s">
        <v>1245</v>
      </c>
      <c r="D564" s="52">
        <v>2</v>
      </c>
      <c r="E564" s="31" t="s">
        <v>420</v>
      </c>
      <c r="F564" s="20" t="s">
        <v>1246</v>
      </c>
      <c r="G564" s="302"/>
    </row>
    <row r="565" spans="1:9" ht="75">
      <c r="A565" s="408"/>
      <c r="B565" s="191"/>
      <c r="C565" s="23" t="s">
        <v>6672</v>
      </c>
      <c r="D565" s="52">
        <v>2</v>
      </c>
      <c r="E565" s="22" t="s">
        <v>341</v>
      </c>
      <c r="F565" s="30" t="s">
        <v>6675</v>
      </c>
      <c r="G565" s="302"/>
    </row>
    <row r="566" spans="1:9" ht="47.25">
      <c r="A566" s="408" t="s">
        <v>2181</v>
      </c>
      <c r="B566" s="114" t="s">
        <v>2182</v>
      </c>
      <c r="C566" s="549" t="s">
        <v>1249</v>
      </c>
      <c r="D566" s="624">
        <v>2</v>
      </c>
      <c r="E566" s="273" t="s">
        <v>271</v>
      </c>
      <c r="F566" s="66"/>
      <c r="G566" s="302"/>
    </row>
    <row r="567" spans="1:9" ht="45">
      <c r="A567" s="409"/>
      <c r="B567" s="26"/>
      <c r="C567" s="551" t="s">
        <v>1251</v>
      </c>
      <c r="D567" s="624">
        <v>2</v>
      </c>
      <c r="E567" s="71"/>
      <c r="F567" s="66"/>
      <c r="G567" s="302"/>
    </row>
    <row r="568" spans="1:9" ht="30">
      <c r="A568" s="410"/>
      <c r="B568" s="26"/>
      <c r="C568" s="552" t="s">
        <v>6670</v>
      </c>
      <c r="D568" s="624">
        <v>2</v>
      </c>
      <c r="E568" s="71" t="s">
        <v>540</v>
      </c>
      <c r="F568" s="66"/>
      <c r="G568" s="302"/>
    </row>
    <row r="569" spans="1:9" ht="21">
      <c r="A569" s="403"/>
      <c r="B569" s="1074" t="s">
        <v>2184</v>
      </c>
      <c r="C569" s="1074"/>
      <c r="D569" s="1074"/>
      <c r="E569" s="1074"/>
      <c r="F569" s="1074"/>
      <c r="G569" s="1074"/>
      <c r="H569" s="29">
        <f>H570+H573+H577+H581+H597+H601+H609+H617+H621+H628</f>
        <v>72</v>
      </c>
      <c r="I569" s="29">
        <f>I570+I573+I577+I581+I597+I601+I609+I617+I621+I628</f>
        <v>72</v>
      </c>
    </row>
    <row r="570" spans="1:9" ht="18.75">
      <c r="A570" s="214" t="s">
        <v>25</v>
      </c>
      <c r="B570" s="989" t="s">
        <v>2581</v>
      </c>
      <c r="C570" s="997"/>
      <c r="D570" s="997"/>
      <c r="E570" s="997"/>
      <c r="F570" s="997"/>
      <c r="G570" s="998"/>
      <c r="H570" s="29">
        <f>SUM(D571:D572)</f>
        <v>2</v>
      </c>
      <c r="I570" s="29">
        <f>COUNT(D571:D572)*2</f>
        <v>2</v>
      </c>
    </row>
    <row r="571" spans="1:9" ht="63">
      <c r="A571" s="215" t="s">
        <v>1254</v>
      </c>
      <c r="B571" s="191" t="s">
        <v>2582</v>
      </c>
      <c r="C571" s="74" t="s">
        <v>1256</v>
      </c>
      <c r="D571" s="618">
        <v>2</v>
      </c>
      <c r="E571" s="28" t="s">
        <v>540</v>
      </c>
      <c r="F571" s="26"/>
      <c r="G571" s="53"/>
    </row>
    <row r="572" spans="1:9" ht="68.25" hidden="1" customHeight="1">
      <c r="A572" s="68" t="s">
        <v>1257</v>
      </c>
      <c r="B572" s="30" t="s">
        <v>1258</v>
      </c>
      <c r="C572" s="26"/>
      <c r="D572" s="26"/>
      <c r="E572" s="28"/>
      <c r="F572" s="26"/>
      <c r="G572" s="26"/>
      <c r="H572" s="99"/>
      <c r="I572" s="99"/>
    </row>
    <row r="573" spans="1:9" ht="18.75">
      <c r="A573" s="214" t="s">
        <v>23</v>
      </c>
      <c r="B573" s="989" t="s">
        <v>2187</v>
      </c>
      <c r="C573" s="997"/>
      <c r="D573" s="997"/>
      <c r="E573" s="997"/>
      <c r="F573" s="997"/>
      <c r="G573" s="998"/>
      <c r="H573" s="29">
        <f>SUM(D574:D576)</f>
        <v>2</v>
      </c>
      <c r="I573" s="29">
        <f>COUNT(D574:D576)*2</f>
        <v>2</v>
      </c>
    </row>
    <row r="574" spans="1:9" ht="49.5" customHeight="1">
      <c r="A574" s="215" t="s">
        <v>1259</v>
      </c>
      <c r="B574" s="114" t="s">
        <v>2188</v>
      </c>
      <c r="C574" s="50" t="s">
        <v>2766</v>
      </c>
      <c r="D574" s="618">
        <v>2</v>
      </c>
      <c r="E574" s="28" t="s">
        <v>648</v>
      </c>
      <c r="F574" s="26"/>
      <c r="G574" s="53"/>
    </row>
    <row r="575" spans="1:9" ht="48" hidden="1" customHeight="1">
      <c r="A575" s="68" t="s">
        <v>1261</v>
      </c>
      <c r="B575" s="114" t="s">
        <v>2190</v>
      </c>
      <c r="C575" s="26"/>
      <c r="D575" s="26"/>
      <c r="E575" s="28"/>
      <c r="F575" s="26"/>
      <c r="G575" s="26"/>
      <c r="H575" s="99"/>
      <c r="I575" s="99"/>
    </row>
    <row r="576" spans="1:9" ht="72" hidden="1" customHeight="1">
      <c r="A576" s="68" t="s">
        <v>1263</v>
      </c>
      <c r="B576" s="114" t="s">
        <v>2192</v>
      </c>
      <c r="C576" s="26"/>
      <c r="D576" s="26"/>
      <c r="E576" s="28"/>
      <c r="F576" s="26"/>
      <c r="G576" s="26"/>
      <c r="H576" s="99"/>
      <c r="I576" s="99"/>
    </row>
    <row r="577" spans="1:9" ht="18.75">
      <c r="A577" s="214" t="s">
        <v>2194</v>
      </c>
      <c r="B577" s="989" t="s">
        <v>2195</v>
      </c>
      <c r="C577" s="997"/>
      <c r="D577" s="997"/>
      <c r="E577" s="997"/>
      <c r="F577" s="997"/>
      <c r="G577" s="998"/>
      <c r="H577" s="29">
        <f>SUM(D578:D580)</f>
        <v>4</v>
      </c>
      <c r="I577" s="29">
        <f>COUNT(D578:D580)*2</f>
        <v>4</v>
      </c>
    </row>
    <row r="578" spans="1:9" ht="75">
      <c r="A578" s="373" t="s">
        <v>2196</v>
      </c>
      <c r="B578" s="114" t="s">
        <v>2197</v>
      </c>
      <c r="C578" s="25" t="s">
        <v>3948</v>
      </c>
      <c r="D578" s="618">
        <v>2</v>
      </c>
      <c r="E578" s="28" t="s">
        <v>540</v>
      </c>
      <c r="F578" s="26"/>
      <c r="G578" s="53"/>
    </row>
    <row r="579" spans="1:9" ht="72.75" hidden="1" customHeight="1">
      <c r="A579" s="27" t="s">
        <v>2200</v>
      </c>
      <c r="B579" s="114" t="s">
        <v>2201</v>
      </c>
      <c r="C579" s="26"/>
      <c r="D579" s="26"/>
      <c r="E579" s="28"/>
      <c r="F579" s="26"/>
      <c r="G579" s="26"/>
      <c r="H579" s="99"/>
      <c r="I579" s="99"/>
    </row>
    <row r="580" spans="1:9" ht="63">
      <c r="A580" s="373" t="s">
        <v>2202</v>
      </c>
      <c r="B580" s="160" t="s">
        <v>2203</v>
      </c>
      <c r="C580" s="50" t="s">
        <v>1274</v>
      </c>
      <c r="D580" s="618">
        <v>2</v>
      </c>
      <c r="E580" s="28" t="s">
        <v>540</v>
      </c>
      <c r="F580" s="50" t="s">
        <v>1275</v>
      </c>
      <c r="G580" s="53"/>
    </row>
    <row r="581" spans="1:9" ht="64.5" customHeight="1">
      <c r="A581" s="214" t="s">
        <v>2205</v>
      </c>
      <c r="B581" s="989" t="s">
        <v>2206</v>
      </c>
      <c r="C581" s="997"/>
      <c r="D581" s="997"/>
      <c r="E581" s="997"/>
      <c r="F581" s="997"/>
      <c r="G581" s="998"/>
      <c r="H581" s="29">
        <f>SUM(D582:D596)</f>
        <v>30</v>
      </c>
      <c r="I581" s="29">
        <f>COUNT(D582:D596)*2</f>
        <v>30</v>
      </c>
    </row>
    <row r="582" spans="1:9" ht="47.25">
      <c r="A582" s="373" t="s">
        <v>2207</v>
      </c>
      <c r="B582" s="114" t="s">
        <v>1277</v>
      </c>
      <c r="C582" s="123" t="s">
        <v>1278</v>
      </c>
      <c r="D582" s="618">
        <v>2</v>
      </c>
      <c r="E582" s="28" t="s">
        <v>648</v>
      </c>
      <c r="F582" s="26"/>
      <c r="G582" s="53"/>
    </row>
    <row r="583" spans="1:9" ht="30">
      <c r="A583" s="373"/>
      <c r="B583" s="191"/>
      <c r="C583" s="23" t="s">
        <v>1279</v>
      </c>
      <c r="D583" s="618">
        <v>2</v>
      </c>
      <c r="E583" s="28" t="s">
        <v>377</v>
      </c>
      <c r="F583" s="26"/>
      <c r="G583" s="53"/>
    </row>
    <row r="584" spans="1:9" ht="60">
      <c r="A584" s="373" t="s">
        <v>2210</v>
      </c>
      <c r="B584" s="114" t="s">
        <v>1281</v>
      </c>
      <c r="C584" s="123" t="s">
        <v>3720</v>
      </c>
      <c r="D584" s="618">
        <v>2</v>
      </c>
      <c r="E584" s="28" t="s">
        <v>648</v>
      </c>
      <c r="F584" s="26"/>
      <c r="G584" s="53"/>
    </row>
    <row r="585" spans="1:9" ht="45">
      <c r="A585" s="373"/>
      <c r="B585" s="114"/>
      <c r="C585" s="30" t="s">
        <v>3721</v>
      </c>
      <c r="D585" s="618">
        <v>2</v>
      </c>
      <c r="E585" s="28" t="s">
        <v>648</v>
      </c>
      <c r="F585" s="26"/>
      <c r="G585" s="53"/>
    </row>
    <row r="586" spans="1:9" ht="60">
      <c r="A586" s="373"/>
      <c r="B586" s="114"/>
      <c r="C586" s="30" t="s">
        <v>2591</v>
      </c>
      <c r="D586" s="618">
        <v>2</v>
      </c>
      <c r="E586" s="28" t="s">
        <v>648</v>
      </c>
      <c r="F586" s="26"/>
      <c r="G586" s="53"/>
    </row>
    <row r="587" spans="1:9" ht="60">
      <c r="A587" s="373"/>
      <c r="B587" s="114"/>
      <c r="C587" s="50" t="s">
        <v>2592</v>
      </c>
      <c r="D587" s="618">
        <v>2</v>
      </c>
      <c r="E587" s="28" t="s">
        <v>648</v>
      </c>
      <c r="F587" s="26"/>
      <c r="G587" s="53"/>
    </row>
    <row r="588" spans="1:9" ht="45">
      <c r="A588" s="373"/>
      <c r="B588" s="114"/>
      <c r="C588" s="50" t="s">
        <v>4258</v>
      </c>
      <c r="D588" s="618">
        <v>2</v>
      </c>
      <c r="E588" s="28" t="s">
        <v>648</v>
      </c>
      <c r="F588" s="26"/>
      <c r="G588" s="53"/>
    </row>
    <row r="589" spans="1:9" ht="45">
      <c r="A589" s="373"/>
      <c r="B589" s="114"/>
      <c r="C589" s="25" t="s">
        <v>4259</v>
      </c>
      <c r="D589" s="618">
        <v>2</v>
      </c>
      <c r="E589" s="28" t="s">
        <v>648</v>
      </c>
      <c r="F589" s="26"/>
      <c r="G589" s="53"/>
    </row>
    <row r="590" spans="1:9" ht="45">
      <c r="A590" s="373"/>
      <c r="B590" s="114"/>
      <c r="C590" s="25" t="s">
        <v>4260</v>
      </c>
      <c r="D590" s="618">
        <v>2</v>
      </c>
      <c r="E590" s="28" t="s">
        <v>648</v>
      </c>
      <c r="F590" s="26"/>
      <c r="G590" s="53"/>
    </row>
    <row r="591" spans="1:9" ht="60">
      <c r="A591" s="373"/>
      <c r="B591" s="114"/>
      <c r="C591" s="50" t="s">
        <v>2602</v>
      </c>
      <c r="D591" s="618">
        <v>2</v>
      </c>
      <c r="E591" s="28" t="s">
        <v>648</v>
      </c>
      <c r="F591" s="26"/>
      <c r="G591" s="53"/>
    </row>
    <row r="592" spans="1:9" ht="60">
      <c r="A592" s="373"/>
      <c r="B592" s="114"/>
      <c r="C592" s="25" t="s">
        <v>3728</v>
      </c>
      <c r="D592" s="618">
        <v>2</v>
      </c>
      <c r="E592" s="28" t="s">
        <v>648</v>
      </c>
      <c r="F592" s="26"/>
      <c r="G592" s="53"/>
    </row>
    <row r="593" spans="1:9" ht="60">
      <c r="A593" s="373"/>
      <c r="B593" s="114"/>
      <c r="C593" s="50" t="s">
        <v>3729</v>
      </c>
      <c r="D593" s="618">
        <v>2</v>
      </c>
      <c r="E593" s="28" t="s">
        <v>648</v>
      </c>
      <c r="F593" s="26"/>
      <c r="G593" s="53"/>
    </row>
    <row r="594" spans="1:9" ht="30">
      <c r="A594" s="373"/>
      <c r="B594" s="114"/>
      <c r="C594" s="50" t="s">
        <v>2607</v>
      </c>
      <c r="D594" s="618">
        <v>2</v>
      </c>
      <c r="E594" s="28" t="s">
        <v>648</v>
      </c>
      <c r="F594" s="26"/>
      <c r="G594" s="53"/>
    </row>
    <row r="595" spans="1:9" ht="31.5">
      <c r="A595" s="373" t="s">
        <v>2227</v>
      </c>
      <c r="B595" s="114" t="s">
        <v>2228</v>
      </c>
      <c r="C595" s="50" t="s">
        <v>2608</v>
      </c>
      <c r="D595" s="618">
        <v>2</v>
      </c>
      <c r="E595" s="28" t="s">
        <v>540</v>
      </c>
      <c r="F595" s="26"/>
      <c r="G595" s="53"/>
    </row>
    <row r="596" spans="1:9" ht="31.5">
      <c r="A596" s="373" t="s">
        <v>2231</v>
      </c>
      <c r="B596" s="114" t="s">
        <v>1299</v>
      </c>
      <c r="C596" s="50" t="s">
        <v>1300</v>
      </c>
      <c r="D596" s="618">
        <v>2</v>
      </c>
      <c r="E596" s="28" t="s">
        <v>341</v>
      </c>
      <c r="F596" s="50" t="s">
        <v>4261</v>
      </c>
      <c r="G596" s="53"/>
    </row>
    <row r="597" spans="1:9" ht="66.75" customHeight="1">
      <c r="A597" s="214" t="s">
        <v>2238</v>
      </c>
      <c r="B597" s="989" t="s">
        <v>2239</v>
      </c>
      <c r="C597" s="997"/>
      <c r="D597" s="997"/>
      <c r="E597" s="997"/>
      <c r="F597" s="997"/>
      <c r="G597" s="998"/>
      <c r="H597" s="29">
        <f>SUM(D598:D600)</f>
        <v>6</v>
      </c>
      <c r="I597" s="29">
        <f>COUNT(D598:D600)*2</f>
        <v>6</v>
      </c>
    </row>
    <row r="598" spans="1:9" ht="31.5">
      <c r="A598" s="373" t="s">
        <v>2240</v>
      </c>
      <c r="B598" s="114" t="s">
        <v>2241</v>
      </c>
      <c r="C598" s="50" t="s">
        <v>1305</v>
      </c>
      <c r="D598" s="618">
        <v>2</v>
      </c>
      <c r="E598" s="28" t="s">
        <v>540</v>
      </c>
      <c r="F598" s="26"/>
      <c r="G598" s="53"/>
    </row>
    <row r="599" spans="1:9" ht="47.25">
      <c r="A599" s="373" t="s">
        <v>2243</v>
      </c>
      <c r="B599" s="114" t="s">
        <v>2610</v>
      </c>
      <c r="C599" s="25" t="s">
        <v>1308</v>
      </c>
      <c r="D599" s="618">
        <v>2</v>
      </c>
      <c r="E599" s="28" t="s">
        <v>540</v>
      </c>
      <c r="F599" s="26"/>
      <c r="G599" s="53"/>
    </row>
    <row r="600" spans="1:9" ht="31.5">
      <c r="A600" s="373" t="s">
        <v>1309</v>
      </c>
      <c r="B600" s="114" t="s">
        <v>2611</v>
      </c>
      <c r="C600" s="23" t="s">
        <v>1311</v>
      </c>
      <c r="D600" s="618">
        <v>2</v>
      </c>
      <c r="E600" s="28" t="s">
        <v>540</v>
      </c>
      <c r="F600" s="26"/>
      <c r="G600" s="53"/>
    </row>
    <row r="601" spans="1:9" ht="59.25" customHeight="1">
      <c r="A601" s="214" t="s">
        <v>2247</v>
      </c>
      <c r="B601" s="989" t="s">
        <v>14</v>
      </c>
      <c r="C601" s="997"/>
      <c r="D601" s="997"/>
      <c r="E601" s="997"/>
      <c r="F601" s="997"/>
      <c r="G601" s="998"/>
      <c r="H601" s="29">
        <f>SUM(D602:D608)</f>
        <v>14</v>
      </c>
      <c r="I601" s="29">
        <f>COUNT(D602:D608)*2</f>
        <v>14</v>
      </c>
    </row>
    <row r="602" spans="1:9" ht="31.5">
      <c r="A602" s="373" t="s">
        <v>2248</v>
      </c>
      <c r="B602" s="114" t="s">
        <v>1313</v>
      </c>
      <c r="C602" s="25" t="s">
        <v>1314</v>
      </c>
      <c r="D602" s="618">
        <v>2</v>
      </c>
      <c r="E602" s="28" t="s">
        <v>653</v>
      </c>
      <c r="F602" s="26"/>
      <c r="G602" s="53"/>
    </row>
    <row r="603" spans="1:9" ht="47.25">
      <c r="A603" s="373" t="s">
        <v>1315</v>
      </c>
      <c r="B603" s="114" t="s">
        <v>1316</v>
      </c>
      <c r="C603" s="25" t="s">
        <v>1317</v>
      </c>
      <c r="D603" s="618">
        <v>2</v>
      </c>
      <c r="E603" s="28" t="s">
        <v>653</v>
      </c>
      <c r="F603" s="26"/>
      <c r="G603" s="53"/>
    </row>
    <row r="604" spans="1:9" ht="30">
      <c r="A604" s="373"/>
      <c r="B604" s="191"/>
      <c r="C604" s="247" t="s">
        <v>1318</v>
      </c>
      <c r="D604" s="618">
        <v>2</v>
      </c>
      <c r="E604" s="28" t="s">
        <v>653</v>
      </c>
      <c r="F604" s="26"/>
      <c r="G604" s="53"/>
    </row>
    <row r="605" spans="1:9" ht="30">
      <c r="A605" s="373"/>
      <c r="B605" s="191"/>
      <c r="C605" s="25" t="s">
        <v>1319</v>
      </c>
      <c r="D605" s="618">
        <v>2</v>
      </c>
      <c r="E605" s="28" t="s">
        <v>653</v>
      </c>
      <c r="F605" s="26"/>
      <c r="G605" s="53"/>
    </row>
    <row r="606" spans="1:9" ht="47.25">
      <c r="A606" s="18" t="s">
        <v>1320</v>
      </c>
      <c r="B606" s="160" t="s">
        <v>1321</v>
      </c>
      <c r="C606" s="123" t="s">
        <v>1322</v>
      </c>
      <c r="D606" s="618">
        <v>2</v>
      </c>
      <c r="E606" s="28" t="s">
        <v>653</v>
      </c>
      <c r="F606" s="26"/>
      <c r="G606" s="53"/>
    </row>
    <row r="607" spans="1:9" ht="47.25">
      <c r="A607" s="373" t="s">
        <v>2258</v>
      </c>
      <c r="B607" s="114" t="s">
        <v>1324</v>
      </c>
      <c r="C607" s="50" t="s">
        <v>1325</v>
      </c>
      <c r="D607" s="618">
        <v>2</v>
      </c>
      <c r="E607" s="28" t="s">
        <v>653</v>
      </c>
      <c r="F607" s="26"/>
      <c r="G607" s="53"/>
    </row>
    <row r="608" spans="1:9" ht="47.25">
      <c r="A608" s="373" t="s">
        <v>2260</v>
      </c>
      <c r="B608" s="19" t="s">
        <v>1327</v>
      </c>
      <c r="C608" s="25" t="s">
        <v>2262</v>
      </c>
      <c r="D608" s="534">
        <v>2</v>
      </c>
      <c r="E608" s="28" t="s">
        <v>653</v>
      </c>
      <c r="F608" s="28" t="s">
        <v>2614</v>
      </c>
      <c r="G608" s="53"/>
    </row>
    <row r="609" spans="1:9" ht="31.5" customHeight="1">
      <c r="A609" s="214" t="s">
        <v>2264</v>
      </c>
      <c r="B609" s="933" t="s">
        <v>1329</v>
      </c>
      <c r="C609" s="934"/>
      <c r="D609" s="923"/>
      <c r="E609" s="934"/>
      <c r="F609" s="934"/>
      <c r="G609" s="1004"/>
      <c r="H609" s="29">
        <f>SUM(D610:D616)</f>
        <v>6</v>
      </c>
      <c r="I609" s="29">
        <f>COUNT(D610:D616)*2</f>
        <v>6</v>
      </c>
    </row>
    <row r="610" spans="1:9" ht="31.5" hidden="1" customHeight="1">
      <c r="A610" s="27" t="s">
        <v>1330</v>
      </c>
      <c r="B610" s="50" t="s">
        <v>1332</v>
      </c>
      <c r="C610" s="50" t="s">
        <v>1333</v>
      </c>
      <c r="D610" s="90"/>
      <c r="E610" s="26" t="s">
        <v>540</v>
      </c>
      <c r="F610" s="91" t="s">
        <v>1334</v>
      </c>
      <c r="G610" s="26"/>
      <c r="H610" s="99"/>
      <c r="I610" s="99"/>
    </row>
    <row r="611" spans="1:9" ht="90" hidden="1">
      <c r="A611" s="27" t="s">
        <v>1335</v>
      </c>
      <c r="B611" s="50" t="s">
        <v>1336</v>
      </c>
      <c r="C611" s="50" t="s">
        <v>1337</v>
      </c>
      <c r="D611" s="90"/>
      <c r="E611" s="26" t="s">
        <v>540</v>
      </c>
      <c r="F611" s="91" t="s">
        <v>1338</v>
      </c>
      <c r="G611" s="53"/>
      <c r="H611" s="99"/>
      <c r="I611" s="99"/>
    </row>
    <row r="612" spans="1:9" ht="120" hidden="1">
      <c r="A612" s="27" t="s">
        <v>1339</v>
      </c>
      <c r="B612" s="50" t="s">
        <v>1340</v>
      </c>
      <c r="C612" s="50" t="s">
        <v>1341</v>
      </c>
      <c r="D612" s="90"/>
      <c r="E612" s="26" t="s">
        <v>540</v>
      </c>
      <c r="F612" s="91" t="s">
        <v>1342</v>
      </c>
      <c r="G612" s="53"/>
      <c r="H612" s="99"/>
      <c r="I612" s="99"/>
    </row>
    <row r="613" spans="1:9" ht="120">
      <c r="A613" s="63" t="s">
        <v>1343</v>
      </c>
      <c r="B613" s="50" t="s">
        <v>1344</v>
      </c>
      <c r="C613" s="50" t="s">
        <v>1345</v>
      </c>
      <c r="D613" s="544">
        <v>2</v>
      </c>
      <c r="E613" s="26" t="s">
        <v>540</v>
      </c>
      <c r="F613" s="91" t="s">
        <v>1346</v>
      </c>
      <c r="G613" s="53"/>
    </row>
    <row r="614" spans="1:9" ht="90">
      <c r="A614" s="63" t="s">
        <v>1347</v>
      </c>
      <c r="B614" s="50" t="s">
        <v>1348</v>
      </c>
      <c r="C614" s="50" t="s">
        <v>1349</v>
      </c>
      <c r="D614" s="544">
        <v>2</v>
      </c>
      <c r="E614" s="26" t="s">
        <v>540</v>
      </c>
      <c r="F614" s="91" t="s">
        <v>1350</v>
      </c>
      <c r="G614" s="53"/>
    </row>
    <row r="615" spans="1:9" ht="105" hidden="1">
      <c r="A615" s="27" t="s">
        <v>1351</v>
      </c>
      <c r="B615" s="50" t="s">
        <v>1352</v>
      </c>
      <c r="C615" s="50" t="s">
        <v>1353</v>
      </c>
      <c r="D615" s="90"/>
      <c r="E615" s="26" t="s">
        <v>540</v>
      </c>
      <c r="F615" s="91" t="s">
        <v>1354</v>
      </c>
      <c r="G615" s="53"/>
      <c r="H615" s="99"/>
      <c r="I615" s="99"/>
    </row>
    <row r="616" spans="1:9" ht="120">
      <c r="A616" s="63" t="s">
        <v>1355</v>
      </c>
      <c r="B616" s="50" t="s">
        <v>1356</v>
      </c>
      <c r="C616" s="50" t="s">
        <v>1357</v>
      </c>
      <c r="D616" s="544">
        <v>2</v>
      </c>
      <c r="E616" s="26" t="s">
        <v>540</v>
      </c>
      <c r="F616" s="91" t="s">
        <v>1358</v>
      </c>
      <c r="G616" s="53"/>
    </row>
    <row r="617" spans="1:9" ht="31.5" customHeight="1">
      <c r="A617" s="214" t="s">
        <v>2267</v>
      </c>
      <c r="B617" s="989" t="s">
        <v>2268</v>
      </c>
      <c r="C617" s="997"/>
      <c r="D617" s="997"/>
      <c r="E617" s="997"/>
      <c r="F617" s="997"/>
      <c r="G617" s="998"/>
      <c r="H617" s="29">
        <f>SUM(D618:D620)</f>
        <v>6</v>
      </c>
      <c r="I617" s="29">
        <f>COUNT(D618:D620)*2</f>
        <v>6</v>
      </c>
    </row>
    <row r="618" spans="1:9" ht="31.5">
      <c r="A618" s="373" t="s">
        <v>2269</v>
      </c>
      <c r="B618" s="114" t="s">
        <v>2270</v>
      </c>
      <c r="C618" s="23" t="s">
        <v>1361</v>
      </c>
      <c r="D618" s="534">
        <v>2</v>
      </c>
      <c r="E618" s="28" t="s">
        <v>271</v>
      </c>
      <c r="F618" s="28" t="s">
        <v>1362</v>
      </c>
      <c r="G618" s="53"/>
    </row>
    <row r="619" spans="1:9" ht="30">
      <c r="A619" s="406"/>
      <c r="C619" s="23" t="s">
        <v>1363</v>
      </c>
      <c r="D619" s="534">
        <v>2</v>
      </c>
      <c r="E619" s="28" t="s">
        <v>271</v>
      </c>
      <c r="F619" s="28" t="s">
        <v>1364</v>
      </c>
      <c r="G619" s="53"/>
    </row>
    <row r="620" spans="1:9" ht="31.5">
      <c r="A620" s="373" t="s">
        <v>2271</v>
      </c>
      <c r="B620" s="114" t="s">
        <v>2272</v>
      </c>
      <c r="C620" s="28" t="s">
        <v>2273</v>
      </c>
      <c r="D620" s="534">
        <v>2</v>
      </c>
      <c r="E620" s="34" t="s">
        <v>540</v>
      </c>
      <c r="F620" s="23" t="s">
        <v>1367</v>
      </c>
      <c r="G620" s="53"/>
    </row>
    <row r="621" spans="1:9" hidden="1">
      <c r="A621" s="92" t="s">
        <v>10</v>
      </c>
      <c r="B621" s="930" t="s">
        <v>1368</v>
      </c>
      <c r="C621" s="931"/>
      <c r="D621" s="931"/>
      <c r="E621" s="931"/>
      <c r="F621" s="931"/>
      <c r="G621" s="935"/>
      <c r="H621" s="99">
        <f>SUM(D622:D627)</f>
        <v>0</v>
      </c>
      <c r="I621" s="99">
        <f>COUNT(D622:D627)*2</f>
        <v>0</v>
      </c>
    </row>
    <row r="622" spans="1:9" ht="63.75" hidden="1" customHeight="1">
      <c r="A622" s="92" t="s">
        <v>1369</v>
      </c>
      <c r="B622" s="50" t="s">
        <v>1370</v>
      </c>
      <c r="C622" s="50"/>
      <c r="D622" s="50"/>
      <c r="E622" s="50"/>
      <c r="F622" s="50"/>
      <c r="G622" s="50"/>
      <c r="H622" s="99"/>
      <c r="I622" s="99"/>
    </row>
    <row r="623" spans="1:9" ht="83.25" hidden="1" customHeight="1">
      <c r="A623" s="92" t="s">
        <v>1371</v>
      </c>
      <c r="B623" s="50" t="s">
        <v>1372</v>
      </c>
      <c r="C623" s="50"/>
      <c r="D623" s="50"/>
      <c r="E623" s="50"/>
      <c r="F623" s="50"/>
      <c r="G623" s="50"/>
      <c r="H623" s="99"/>
      <c r="I623" s="99"/>
    </row>
    <row r="624" spans="1:9" ht="72" hidden="1" customHeight="1">
      <c r="A624" s="92" t="s">
        <v>1373</v>
      </c>
      <c r="B624" s="50" t="s">
        <v>1374</v>
      </c>
      <c r="C624" s="50"/>
      <c r="D624" s="50"/>
      <c r="E624" s="50"/>
      <c r="F624" s="50"/>
      <c r="G624" s="50"/>
      <c r="H624" s="99"/>
      <c r="I624" s="99"/>
    </row>
    <row r="625" spans="1:9" ht="100.5" hidden="1" customHeight="1">
      <c r="A625" s="92" t="s">
        <v>1375</v>
      </c>
      <c r="B625" s="50" t="s">
        <v>1376</v>
      </c>
      <c r="C625" s="50"/>
      <c r="D625" s="50"/>
      <c r="E625" s="50"/>
      <c r="F625" s="50"/>
      <c r="G625" s="50"/>
      <c r="H625" s="99"/>
      <c r="I625" s="99"/>
    </row>
    <row r="626" spans="1:9" ht="45.75" hidden="1" customHeight="1">
      <c r="A626" s="92" t="s">
        <v>1377</v>
      </c>
      <c r="B626" s="50" t="s">
        <v>1378</v>
      </c>
      <c r="C626" s="50"/>
      <c r="D626" s="50"/>
      <c r="E626" s="50"/>
      <c r="F626" s="50"/>
      <c r="G626" s="50"/>
      <c r="H626" s="99"/>
      <c r="I626" s="99"/>
    </row>
    <row r="627" spans="1:9" ht="45" hidden="1" customHeight="1">
      <c r="A627" s="92" t="s">
        <v>1379</v>
      </c>
      <c r="B627" s="50" t="s">
        <v>1380</v>
      </c>
      <c r="C627" s="50"/>
      <c r="D627" s="50"/>
      <c r="E627" s="50"/>
      <c r="F627" s="50"/>
      <c r="G627" s="50"/>
      <c r="H627" s="99"/>
      <c r="I627" s="99"/>
    </row>
    <row r="628" spans="1:9" ht="31.5" customHeight="1">
      <c r="A628" s="60" t="s">
        <v>1381</v>
      </c>
      <c r="B628" s="930" t="s">
        <v>8</v>
      </c>
      <c r="C628" s="931"/>
      <c r="D628" s="931"/>
      <c r="E628" s="931"/>
      <c r="F628" s="931"/>
      <c r="G628" s="935"/>
      <c r="H628" s="29">
        <f>SUM(D629:D638)</f>
        <v>2</v>
      </c>
      <c r="I628" s="29">
        <f>COUNT(D629:D638)*2</f>
        <v>2</v>
      </c>
    </row>
    <row r="629" spans="1:9" ht="75" hidden="1">
      <c r="A629" s="92" t="s">
        <v>1382</v>
      </c>
      <c r="B629" s="50" t="s">
        <v>1383</v>
      </c>
      <c r="C629" s="50"/>
      <c r="D629" s="50"/>
      <c r="E629" s="50"/>
      <c r="F629" s="50"/>
      <c r="G629" s="50"/>
      <c r="H629" s="99"/>
      <c r="I629" s="99" t="s">
        <v>2423</v>
      </c>
    </row>
    <row r="630" spans="1:9" ht="60" hidden="1">
      <c r="A630" s="92" t="s">
        <v>1384</v>
      </c>
      <c r="B630" s="50" t="s">
        <v>1385</v>
      </c>
      <c r="C630" s="50"/>
      <c r="D630" s="50"/>
      <c r="E630" s="50"/>
      <c r="F630" s="50"/>
      <c r="G630" s="50"/>
      <c r="H630" s="99"/>
      <c r="I630" s="99"/>
    </row>
    <row r="631" spans="1:9" ht="60" hidden="1">
      <c r="A631" s="92" t="s">
        <v>1386</v>
      </c>
      <c r="B631" s="50" t="s">
        <v>1387</v>
      </c>
      <c r="C631" s="50"/>
      <c r="D631" s="50"/>
      <c r="E631" s="50"/>
      <c r="F631" s="50"/>
      <c r="G631" s="50"/>
      <c r="H631" s="99"/>
      <c r="I631" s="99"/>
    </row>
    <row r="632" spans="1:9" ht="45" hidden="1">
      <c r="A632" s="92" t="s">
        <v>1388</v>
      </c>
      <c r="B632" s="50" t="s">
        <v>1389</v>
      </c>
      <c r="C632" s="50"/>
      <c r="D632" s="50"/>
      <c r="E632" s="50"/>
      <c r="F632" s="50"/>
      <c r="G632" s="50"/>
      <c r="H632" s="99"/>
      <c r="I632" s="99"/>
    </row>
    <row r="633" spans="1:9" ht="45" hidden="1">
      <c r="A633" s="92" t="s">
        <v>1390</v>
      </c>
      <c r="B633" s="50" t="s">
        <v>1391</v>
      </c>
      <c r="C633" s="50"/>
      <c r="D633" s="50"/>
      <c r="E633" s="50"/>
      <c r="F633" s="50"/>
      <c r="G633" s="50"/>
      <c r="H633" s="99"/>
      <c r="I633" s="99"/>
    </row>
    <row r="634" spans="1:9" ht="81.75" customHeight="1">
      <c r="A634" s="60" t="s">
        <v>1392</v>
      </c>
      <c r="B634" s="50" t="s">
        <v>2274</v>
      </c>
      <c r="C634" s="50" t="s">
        <v>1394</v>
      </c>
      <c r="D634" s="630">
        <v>2</v>
      </c>
      <c r="E634" s="34" t="s">
        <v>540</v>
      </c>
      <c r="F634" s="50" t="s">
        <v>1395</v>
      </c>
      <c r="G634" s="21"/>
    </row>
    <row r="635" spans="1:9" ht="87" hidden="1" customHeight="1">
      <c r="A635" s="27" t="s">
        <v>1396</v>
      </c>
      <c r="B635" s="50" t="s">
        <v>1397</v>
      </c>
      <c r="C635" s="50"/>
      <c r="D635" s="50"/>
      <c r="E635" s="50"/>
      <c r="F635" s="50"/>
      <c r="G635" s="50"/>
      <c r="H635" s="99"/>
      <c r="I635" s="99"/>
    </row>
    <row r="636" spans="1:9" ht="45.75" hidden="1" customHeight="1">
      <c r="A636" s="27" t="s">
        <v>1398</v>
      </c>
      <c r="B636" s="50" t="s">
        <v>1399</v>
      </c>
      <c r="C636" s="50"/>
      <c r="D636" s="50"/>
      <c r="E636" s="50"/>
      <c r="F636" s="50"/>
      <c r="G636" s="50"/>
      <c r="H636" s="99"/>
      <c r="I636" s="99"/>
    </row>
    <row r="637" spans="1:9" ht="45" hidden="1">
      <c r="A637" s="27" t="s">
        <v>1400</v>
      </c>
      <c r="B637" s="50" t="s">
        <v>1401</v>
      </c>
      <c r="C637" s="50"/>
      <c r="D637" s="50"/>
      <c r="E637" s="50"/>
      <c r="F637" s="50"/>
      <c r="G637" s="50"/>
      <c r="H637" s="99"/>
      <c r="I637" s="99"/>
    </row>
    <row r="638" spans="1:9" ht="60" hidden="1">
      <c r="A638" s="27" t="s">
        <v>1402</v>
      </c>
      <c r="B638" s="50" t="s">
        <v>1403</v>
      </c>
      <c r="C638" s="50"/>
      <c r="D638" s="50"/>
      <c r="E638" s="50"/>
      <c r="F638" s="50"/>
      <c r="G638" s="50"/>
      <c r="H638" s="99"/>
      <c r="I638" s="99"/>
    </row>
    <row r="639" spans="1:9" ht="21">
      <c r="A639" s="403"/>
      <c r="B639" s="1072" t="s">
        <v>1404</v>
      </c>
      <c r="C639" s="1074"/>
      <c r="D639" s="1074"/>
      <c r="E639" s="1074"/>
      <c r="F639" s="1074"/>
      <c r="G639" s="1074"/>
      <c r="H639" s="29">
        <f>H640+H644+H650+H655</f>
        <v>22</v>
      </c>
      <c r="I639" s="29">
        <f>I640+I644+I650+I655</f>
        <v>22</v>
      </c>
    </row>
    <row r="640" spans="1:9" ht="18.75">
      <c r="A640" s="287" t="s">
        <v>2277</v>
      </c>
      <c r="B640" s="989" t="s">
        <v>6</v>
      </c>
      <c r="C640" s="997"/>
      <c r="D640" s="997"/>
      <c r="E640" s="997"/>
      <c r="F640" s="997"/>
      <c r="G640" s="998"/>
      <c r="H640" s="29">
        <f>SUM(D641:D643)</f>
        <v>4</v>
      </c>
      <c r="I640" s="29">
        <f>COUNT(D641:D643)*2</f>
        <v>4</v>
      </c>
    </row>
    <row r="641" spans="1:9" ht="30">
      <c r="A641" s="373" t="s">
        <v>2278</v>
      </c>
      <c r="B641" s="30" t="s">
        <v>1406</v>
      </c>
      <c r="C641" s="50" t="s">
        <v>4262</v>
      </c>
      <c r="D641" s="622">
        <v>2</v>
      </c>
      <c r="E641" s="22" t="s">
        <v>648</v>
      </c>
      <c r="F641" s="66"/>
      <c r="G641" s="302"/>
    </row>
    <row r="642" spans="1:9" ht="30">
      <c r="A642" s="373"/>
      <c r="B642" s="30"/>
      <c r="C642" s="50" t="s">
        <v>4263</v>
      </c>
      <c r="D642" s="622">
        <v>2</v>
      </c>
      <c r="E642" s="22" t="s">
        <v>648</v>
      </c>
      <c r="F642" s="66"/>
      <c r="G642" s="302"/>
    </row>
    <row r="643" spans="1:9" ht="55.5" hidden="1" customHeight="1">
      <c r="A643" s="27" t="s">
        <v>2282</v>
      </c>
      <c r="B643" s="30" t="s">
        <v>2616</v>
      </c>
      <c r="C643" s="57" t="s">
        <v>1418</v>
      </c>
      <c r="D643" s="66"/>
      <c r="E643" s="22"/>
      <c r="F643" s="66"/>
      <c r="G643" s="66"/>
      <c r="H643" s="99"/>
      <c r="I643" s="99"/>
    </row>
    <row r="644" spans="1:9" ht="18.75">
      <c r="A644" s="287" t="s">
        <v>2284</v>
      </c>
      <c r="B644" s="989" t="s">
        <v>4</v>
      </c>
      <c r="C644" s="997"/>
      <c r="D644" s="997"/>
      <c r="E644" s="997"/>
      <c r="F644" s="997"/>
      <c r="G644" s="998"/>
      <c r="H644" s="29">
        <f>SUM(D645:D649)</f>
        <v>8</v>
      </c>
      <c r="I644" s="29">
        <f>COUNT(D645:D649)*2</f>
        <v>8</v>
      </c>
    </row>
    <row r="645" spans="1:9" ht="30">
      <c r="A645" s="373" t="s">
        <v>2285</v>
      </c>
      <c r="B645" s="30" t="s">
        <v>1420</v>
      </c>
      <c r="C645" s="50" t="s">
        <v>2617</v>
      </c>
      <c r="D645" s="622">
        <v>2</v>
      </c>
      <c r="E645" s="22" t="s">
        <v>648</v>
      </c>
      <c r="F645" s="66"/>
      <c r="G645" s="302"/>
    </row>
    <row r="646" spans="1:9">
      <c r="A646" s="373"/>
      <c r="B646" s="30"/>
      <c r="C646" s="50" t="s">
        <v>2618</v>
      </c>
      <c r="D646" s="622">
        <v>2</v>
      </c>
      <c r="E646" s="22" t="s">
        <v>648</v>
      </c>
      <c r="F646" s="66"/>
      <c r="G646" s="302"/>
    </row>
    <row r="647" spans="1:9">
      <c r="A647" s="373"/>
      <c r="B647" s="30"/>
      <c r="C647" s="50" t="s">
        <v>2619</v>
      </c>
      <c r="D647" s="622">
        <v>2</v>
      </c>
      <c r="E647" s="22" t="s">
        <v>648</v>
      </c>
      <c r="F647" s="66"/>
      <c r="G647" s="302"/>
    </row>
    <row r="648" spans="1:9" ht="30">
      <c r="A648" s="373"/>
      <c r="B648" s="30"/>
      <c r="C648" s="50" t="s">
        <v>2620</v>
      </c>
      <c r="D648" s="622">
        <v>2</v>
      </c>
      <c r="E648" s="22" t="s">
        <v>648</v>
      </c>
      <c r="F648" s="66"/>
      <c r="G648" s="302"/>
    </row>
    <row r="649" spans="1:9" ht="60.75" hidden="1" customHeight="1">
      <c r="A649" s="27" t="s">
        <v>1428</v>
      </c>
      <c r="B649" s="30" t="s">
        <v>2621</v>
      </c>
      <c r="C649" s="66"/>
      <c r="D649" s="66"/>
      <c r="E649" s="22"/>
      <c r="F649" s="66"/>
      <c r="G649" s="66"/>
      <c r="H649" s="99"/>
      <c r="I649" s="99"/>
    </row>
    <row r="650" spans="1:9" ht="18.75">
      <c r="A650" s="287" t="s">
        <v>2291</v>
      </c>
      <c r="B650" s="989" t="s">
        <v>2</v>
      </c>
      <c r="C650" s="997"/>
      <c r="D650" s="997"/>
      <c r="E650" s="997"/>
      <c r="F650" s="997"/>
      <c r="G650" s="998"/>
      <c r="H650" s="29">
        <f>SUM(D651:D654)</f>
        <v>6</v>
      </c>
      <c r="I650" s="29">
        <f>COUNT(D651:D654)*2</f>
        <v>6</v>
      </c>
    </row>
    <row r="651" spans="1:9" ht="45">
      <c r="A651" s="373" t="s">
        <v>2292</v>
      </c>
      <c r="B651" s="30" t="s">
        <v>1431</v>
      </c>
      <c r="C651" s="50" t="s">
        <v>4264</v>
      </c>
      <c r="D651" s="622">
        <v>2</v>
      </c>
      <c r="E651" s="22" t="s">
        <v>648</v>
      </c>
      <c r="F651" s="66"/>
      <c r="G651" s="302"/>
    </row>
    <row r="652" spans="1:9" ht="30">
      <c r="A652" s="373"/>
      <c r="B652" s="30"/>
      <c r="C652" s="50" t="s">
        <v>4265</v>
      </c>
      <c r="D652" s="622">
        <v>2</v>
      </c>
      <c r="E652" s="22" t="s">
        <v>648</v>
      </c>
      <c r="F652" s="66"/>
      <c r="G652" s="302"/>
    </row>
    <row r="653" spans="1:9" ht="30">
      <c r="A653" s="373"/>
      <c r="B653" s="30"/>
      <c r="C653" s="50" t="s">
        <v>2626</v>
      </c>
      <c r="D653" s="622">
        <v>2</v>
      </c>
      <c r="E653" s="22" t="s">
        <v>648</v>
      </c>
      <c r="F653" s="66"/>
      <c r="G653" s="302"/>
    </row>
    <row r="654" spans="1:9" ht="52.5" hidden="1" customHeight="1">
      <c r="A654" s="27" t="s">
        <v>1435</v>
      </c>
      <c r="B654" s="86" t="s">
        <v>1436</v>
      </c>
      <c r="C654" s="66"/>
      <c r="D654" s="66"/>
      <c r="E654" s="22"/>
      <c r="F654" s="66"/>
      <c r="G654" s="66"/>
      <c r="H654" s="99"/>
      <c r="I654" s="99"/>
    </row>
    <row r="655" spans="1:9" ht="33.75" customHeight="1">
      <c r="A655" s="287" t="s">
        <v>2308</v>
      </c>
      <c r="B655" s="989" t="s">
        <v>0</v>
      </c>
      <c r="C655" s="997"/>
      <c r="D655" s="997"/>
      <c r="E655" s="997"/>
      <c r="F655" s="997"/>
      <c r="G655" s="998"/>
      <c r="H655" s="29">
        <f>SUM(D656:D658)</f>
        <v>4</v>
      </c>
      <c r="I655" s="29">
        <f>COUNT(D656:D658)*2</f>
        <v>4</v>
      </c>
    </row>
    <row r="656" spans="1:9" ht="30">
      <c r="A656" s="373" t="s">
        <v>2310</v>
      </c>
      <c r="B656" s="30" t="s">
        <v>1438</v>
      </c>
      <c r="C656" s="50" t="s">
        <v>2628</v>
      </c>
      <c r="D656" s="622">
        <v>2</v>
      </c>
      <c r="E656" s="22" t="s">
        <v>648</v>
      </c>
      <c r="F656" s="66"/>
      <c r="G656" s="302"/>
    </row>
    <row r="657" spans="1:10" ht="35.25" customHeight="1">
      <c r="A657" s="373"/>
      <c r="B657" s="30"/>
      <c r="C657" s="50" t="s">
        <v>2629</v>
      </c>
      <c r="D657" s="622">
        <v>2</v>
      </c>
      <c r="E657" s="22" t="s">
        <v>648</v>
      </c>
      <c r="F657" s="66"/>
      <c r="G657" s="302"/>
    </row>
    <row r="658" spans="1:10" ht="57.75" hidden="1" customHeight="1">
      <c r="A658" s="27" t="s">
        <v>1443</v>
      </c>
      <c r="B658" s="23" t="s">
        <v>1444</v>
      </c>
      <c r="C658" s="66"/>
      <c r="D658" s="66"/>
      <c r="E658" s="22"/>
      <c r="F658" s="66"/>
      <c r="G658" s="66"/>
      <c r="H658" s="99"/>
      <c r="I658" s="99"/>
    </row>
    <row r="659" spans="1:10">
      <c r="A659" s="805"/>
      <c r="B659" s="99"/>
      <c r="C659" s="99"/>
      <c r="D659" s="631"/>
      <c r="E659" s="99"/>
      <c r="F659" s="99"/>
      <c r="G659" s="99"/>
    </row>
    <row r="660" spans="1:10">
      <c r="A660" s="759"/>
      <c r="B660" s="101" t="s">
        <v>1446</v>
      </c>
      <c r="C660" s="101" t="s">
        <v>2316</v>
      </c>
      <c r="D660" s="738" t="s">
        <v>2795</v>
      </c>
      <c r="E660" s="101">
        <f>H2</f>
        <v>12</v>
      </c>
      <c r="F660" s="101"/>
      <c r="G660" s="100"/>
      <c r="H660" s="37"/>
      <c r="I660" s="37"/>
      <c r="J660" s="37"/>
    </row>
    <row r="661" spans="1:10">
      <c r="A661" s="759" t="s">
        <v>176</v>
      </c>
      <c r="B661" s="101">
        <f>IF(E660=0,0,H43)</f>
        <v>36</v>
      </c>
      <c r="C661" s="101">
        <f>IF(E660=0,0,I43)</f>
        <v>36</v>
      </c>
      <c r="D661" s="754">
        <f>IF(D669=0,0,B661/C661)</f>
        <v>1</v>
      </c>
      <c r="E661" s="101"/>
      <c r="F661" s="101"/>
      <c r="G661" s="100"/>
      <c r="H661" s="37"/>
      <c r="I661" s="37"/>
      <c r="J661" s="37"/>
    </row>
    <row r="662" spans="1:10">
      <c r="A662" s="759" t="s">
        <v>178</v>
      </c>
      <c r="B662" s="101">
        <f>IF(E660=0,0,H100)</f>
        <v>78</v>
      </c>
      <c r="C662" s="101">
        <f>IF(E660=0,0,I100)</f>
        <v>78</v>
      </c>
      <c r="D662" s="754">
        <f>IF(D669=0,0,B662/C662)</f>
        <v>1</v>
      </c>
      <c r="E662" s="101"/>
      <c r="F662" s="101"/>
      <c r="G662" s="100"/>
      <c r="H662" s="37"/>
      <c r="I662" s="37"/>
      <c r="J662" s="37"/>
    </row>
    <row r="663" spans="1:10">
      <c r="A663" s="759" t="s">
        <v>180</v>
      </c>
      <c r="B663" s="101">
        <f>IF(E660=0,0,H164)</f>
        <v>134</v>
      </c>
      <c r="C663" s="101">
        <f>IF(E660=0,0,I164)</f>
        <v>134</v>
      </c>
      <c r="D663" s="754">
        <f>IF(D669=0,0,B663/C663)</f>
        <v>1</v>
      </c>
      <c r="E663" s="101"/>
      <c r="F663" s="101"/>
      <c r="G663" s="100"/>
      <c r="H663" s="37"/>
      <c r="I663" s="37"/>
      <c r="J663" s="37"/>
    </row>
    <row r="664" spans="1:10">
      <c r="A664" s="759" t="s">
        <v>182</v>
      </c>
      <c r="B664" s="716">
        <f>IF(E660=0,0,H247)</f>
        <v>102</v>
      </c>
      <c r="C664" s="716">
        <f>IF(E660=0,0,I247)</f>
        <v>102</v>
      </c>
      <c r="D664" s="754">
        <f>IF(D669=0,0,B664/C664)</f>
        <v>1</v>
      </c>
      <c r="E664" s="101"/>
      <c r="F664" s="101"/>
      <c r="G664" s="100"/>
      <c r="H664" s="37"/>
      <c r="I664" s="37"/>
      <c r="J664" s="37"/>
    </row>
    <row r="665" spans="1:10">
      <c r="A665" s="759" t="s">
        <v>184</v>
      </c>
      <c r="B665" s="716">
        <f>IF(E660=0,0,H323)</f>
        <v>166</v>
      </c>
      <c r="C665" s="716">
        <f>IF(E660=0,0,I323)</f>
        <v>166</v>
      </c>
      <c r="D665" s="754">
        <f>IF(D669=0,0,B665/C665)</f>
        <v>1</v>
      </c>
      <c r="E665" s="101"/>
      <c r="F665" s="101"/>
      <c r="G665" s="100"/>
      <c r="H665" s="37"/>
      <c r="I665" s="37"/>
      <c r="J665" s="37"/>
    </row>
    <row r="666" spans="1:10">
      <c r="A666" s="759" t="s">
        <v>186</v>
      </c>
      <c r="B666" s="716">
        <f>IF(E660=0,0,H509)</f>
        <v>98</v>
      </c>
      <c r="C666" s="716">
        <f>IF(E660=0,0,I509)</f>
        <v>98</v>
      </c>
      <c r="D666" s="754">
        <f>IF(D669=0,0,B666/C666)</f>
        <v>1</v>
      </c>
      <c r="E666" s="101"/>
      <c r="F666" s="101"/>
      <c r="G666" s="100"/>
      <c r="H666" s="37"/>
      <c r="I666" s="37"/>
      <c r="J666" s="37"/>
    </row>
    <row r="667" spans="1:10">
      <c r="A667" s="759" t="s">
        <v>187</v>
      </c>
      <c r="B667" s="716">
        <f>IF(E660=0,0,H569)</f>
        <v>72</v>
      </c>
      <c r="C667" s="716">
        <f>IF(E660=0,0,I569)</f>
        <v>72</v>
      </c>
      <c r="D667" s="754">
        <f>IF(D669=0,0,B667/C667)</f>
        <v>1</v>
      </c>
      <c r="E667" s="101"/>
      <c r="F667" s="101"/>
      <c r="G667" s="100"/>
      <c r="H667" s="37"/>
      <c r="I667" s="37"/>
      <c r="J667" s="37"/>
    </row>
    <row r="668" spans="1:10">
      <c r="A668" s="759" t="s">
        <v>189</v>
      </c>
      <c r="B668" s="716">
        <f>IF(E660=0,0,H639)</f>
        <v>22</v>
      </c>
      <c r="C668" s="716">
        <f>IF(E660=0,0,I639)</f>
        <v>22</v>
      </c>
      <c r="D668" s="754">
        <f>IF(D669=0,0,B668/C668)</f>
        <v>1</v>
      </c>
      <c r="E668" s="101"/>
      <c r="F668" s="101"/>
      <c r="G668" s="100"/>
      <c r="H668" s="37"/>
      <c r="I668" s="37"/>
      <c r="J668" s="37"/>
    </row>
    <row r="669" spans="1:10">
      <c r="A669" s="759" t="s">
        <v>1449</v>
      </c>
      <c r="B669" s="101">
        <f>IF(E660=0,0,SUM(B661:B668))</f>
        <v>708</v>
      </c>
      <c r="C669" s="101">
        <f>IF(E660=0,0,SUM(C661:C668))</f>
        <v>708</v>
      </c>
      <c r="D669" s="754">
        <f>IF(E660=0,0,B669/C669)</f>
        <v>1</v>
      </c>
      <c r="E669" s="101"/>
      <c r="F669" s="101"/>
      <c r="G669" s="100"/>
      <c r="H669" s="37"/>
      <c r="I669" s="37"/>
      <c r="J669" s="37"/>
    </row>
    <row r="670" spans="1:10">
      <c r="A670" s="759"/>
      <c r="B670" s="101"/>
      <c r="C670" s="101"/>
      <c r="D670" s="738"/>
      <c r="E670" s="101"/>
      <c r="F670" s="101"/>
      <c r="G670" s="100"/>
      <c r="H670" s="37"/>
      <c r="I670" s="37"/>
      <c r="J670" s="37"/>
    </row>
    <row r="671" spans="1:10">
      <c r="A671" s="759"/>
      <c r="B671" s="101"/>
      <c r="C671" s="101"/>
      <c r="D671" s="738"/>
      <c r="E671" s="101"/>
      <c r="F671" s="101"/>
      <c r="G671" s="100"/>
      <c r="H671" s="37"/>
      <c r="I671" s="37"/>
      <c r="J671" s="37"/>
    </row>
    <row r="672" spans="1:10">
      <c r="A672" s="759">
        <v>0</v>
      </c>
      <c r="B672" s="101"/>
      <c r="C672" s="101"/>
      <c r="D672" s="738"/>
      <c r="E672" s="101"/>
      <c r="F672" s="101"/>
      <c r="G672" s="100"/>
      <c r="H672" s="37"/>
      <c r="I672" s="37"/>
      <c r="J672" s="37"/>
    </row>
    <row r="673" spans="1:10">
      <c r="A673" s="759">
        <v>1</v>
      </c>
      <c r="B673" s="101"/>
      <c r="C673" s="101"/>
      <c r="D673" s="738"/>
      <c r="E673" s="101"/>
      <c r="F673" s="101"/>
      <c r="G673" s="100"/>
      <c r="H673" s="37"/>
      <c r="I673" s="37"/>
      <c r="J673" s="37"/>
    </row>
    <row r="674" spans="1:10">
      <c r="A674" s="759">
        <v>2</v>
      </c>
      <c r="B674" s="101"/>
      <c r="C674" s="101"/>
      <c r="D674" s="738"/>
      <c r="E674" s="101"/>
      <c r="F674" s="101"/>
      <c r="G674" s="100"/>
      <c r="H674" s="37"/>
      <c r="I674" s="37"/>
      <c r="J674" s="37"/>
    </row>
    <row r="675" spans="1:10">
      <c r="A675" s="759"/>
      <c r="B675" s="101"/>
      <c r="C675" s="101"/>
      <c r="D675" s="738"/>
      <c r="E675" s="101"/>
      <c r="F675" s="101"/>
      <c r="G675" s="100"/>
      <c r="H675" s="37"/>
      <c r="I675" s="37"/>
      <c r="J675" s="37"/>
    </row>
    <row r="676" spans="1:10">
      <c r="A676" s="411"/>
      <c r="B676" s="29"/>
      <c r="C676" s="29"/>
      <c r="D676" s="640"/>
      <c r="E676" s="29"/>
      <c r="F676" s="29"/>
      <c r="G676" s="37"/>
      <c r="H676" s="37"/>
      <c r="I676" s="37"/>
      <c r="J676" s="37"/>
    </row>
    <row r="677" spans="1:10">
      <c r="A677" s="769"/>
      <c r="B677" s="37"/>
      <c r="C677" s="37"/>
      <c r="D677" s="637"/>
      <c r="F677" s="37"/>
      <c r="G677" s="37"/>
      <c r="H677" s="37"/>
      <c r="I677" s="37"/>
      <c r="J677" s="37"/>
    </row>
    <row r="678" spans="1:10">
      <c r="A678" s="769"/>
      <c r="B678" s="37"/>
      <c r="C678" s="37"/>
      <c r="D678" s="637"/>
      <c r="F678" s="37"/>
      <c r="G678" s="37"/>
      <c r="H678" s="37"/>
      <c r="I678" s="37"/>
      <c r="J678" s="37"/>
    </row>
    <row r="679" spans="1:10">
      <c r="A679" s="769"/>
      <c r="B679" s="37"/>
      <c r="C679" s="37"/>
      <c r="D679" s="637"/>
      <c r="F679" s="37"/>
      <c r="G679" s="37"/>
      <c r="H679" s="37"/>
      <c r="I679" s="37"/>
      <c r="J679" s="37"/>
    </row>
    <row r="680" spans="1:10">
      <c r="A680" s="769"/>
      <c r="B680" s="37"/>
      <c r="C680" s="37"/>
      <c r="D680" s="637"/>
      <c r="F680" s="37"/>
      <c r="G680" s="37"/>
      <c r="H680" s="37"/>
      <c r="I680" s="37"/>
      <c r="J680" s="37"/>
    </row>
    <row r="681" spans="1:10">
      <c r="A681" s="769"/>
      <c r="B681" s="37"/>
      <c r="C681" s="37"/>
      <c r="D681" s="637"/>
      <c r="F681" s="37"/>
      <c r="G681" s="37"/>
      <c r="H681" s="37"/>
      <c r="I681" s="37"/>
      <c r="J681" s="37"/>
    </row>
    <row r="682" spans="1:10">
      <c r="A682" s="769"/>
      <c r="B682" s="37"/>
      <c r="C682" s="37"/>
      <c r="D682" s="637"/>
      <c r="F682" s="37"/>
      <c r="G682" s="37"/>
      <c r="H682" s="37"/>
      <c r="I682" s="37"/>
      <c r="J682" s="37"/>
    </row>
    <row r="683" spans="1:10">
      <c r="A683" s="769"/>
      <c r="B683" s="37"/>
      <c r="C683" s="37"/>
      <c r="D683" s="637"/>
      <c r="F683" s="37"/>
      <c r="G683" s="37"/>
      <c r="H683" s="37"/>
      <c r="I683" s="37"/>
      <c r="J683" s="37"/>
    </row>
    <row r="684" spans="1:10">
      <c r="A684" s="769"/>
      <c r="B684" s="37"/>
      <c r="C684" s="37"/>
      <c r="D684" s="637"/>
      <c r="F684" s="37"/>
      <c r="G684" s="37"/>
      <c r="H684" s="37"/>
      <c r="I684" s="37"/>
      <c r="J684" s="37"/>
    </row>
    <row r="685" spans="1:10">
      <c r="A685" s="769"/>
      <c r="B685" s="37"/>
      <c r="C685" s="37"/>
      <c r="D685" s="637"/>
      <c r="F685" s="37"/>
      <c r="G685" s="37"/>
      <c r="H685" s="37"/>
      <c r="I685" s="37"/>
      <c r="J685" s="37"/>
    </row>
    <row r="686" spans="1:10">
      <c r="A686" s="769"/>
      <c r="B686" s="37"/>
      <c r="C686" s="37"/>
      <c r="D686" s="637"/>
      <c r="F686" s="37"/>
      <c r="G686" s="37"/>
      <c r="H686" s="37"/>
      <c r="I686" s="37"/>
      <c r="J686" s="37"/>
    </row>
    <row r="687" spans="1:10">
      <c r="A687" s="769"/>
      <c r="B687" s="37"/>
      <c r="C687" s="37"/>
      <c r="D687" s="637"/>
      <c r="F687" s="37"/>
      <c r="G687" s="37"/>
      <c r="H687" s="37"/>
      <c r="I687" s="37"/>
      <c r="J687" s="37"/>
    </row>
    <row r="688" spans="1:10">
      <c r="A688" s="769"/>
      <c r="B688" s="37"/>
      <c r="C688" s="37"/>
      <c r="D688" s="637"/>
      <c r="F688" s="37"/>
      <c r="G688" s="37"/>
      <c r="H688" s="37"/>
      <c r="I688" s="37"/>
      <c r="J688" s="37"/>
    </row>
  </sheetData>
  <sheetProtection sheet="1" objects="1" scenarios="1"/>
  <protectedRanges>
    <protectedRange sqref="D613:D616" name="Range5"/>
    <protectedRange sqref="G234:G245" name="Range3"/>
    <protectedRange sqref="D562:D565" name="Range1_4"/>
    <protectedRange sqref="D234:D245" name="Range2"/>
    <protectedRange sqref="D561" name="Range4"/>
  </protectedRanges>
  <autoFilter ref="A42:G658">
    <filterColumn colId="0">
      <colorFilter dxfId="10"/>
    </filterColumn>
  </autoFilter>
  <mergeCells count="125">
    <mergeCell ref="B655:G655"/>
    <mergeCell ref="B621:G621"/>
    <mergeCell ref="B628:G628"/>
    <mergeCell ref="B639:G639"/>
    <mergeCell ref="B640:G640"/>
    <mergeCell ref="B644:G644"/>
    <mergeCell ref="B650:G650"/>
    <mergeCell ref="B577:G577"/>
    <mergeCell ref="B581:G581"/>
    <mergeCell ref="B597:G597"/>
    <mergeCell ref="B601:G601"/>
    <mergeCell ref="B609:G609"/>
    <mergeCell ref="B617:G617"/>
    <mergeCell ref="B533:G533"/>
    <mergeCell ref="B543:G543"/>
    <mergeCell ref="B554:G554"/>
    <mergeCell ref="B569:G569"/>
    <mergeCell ref="B570:G570"/>
    <mergeCell ref="B573:G573"/>
    <mergeCell ref="B497:G497"/>
    <mergeCell ref="B498:G498"/>
    <mergeCell ref="B509:G509"/>
    <mergeCell ref="B510:G510"/>
    <mergeCell ref="B518:G518"/>
    <mergeCell ref="B528:G528"/>
    <mergeCell ref="B448:G448"/>
    <mergeCell ref="B455:G455"/>
    <mergeCell ref="B467:G467"/>
    <mergeCell ref="B474:G474"/>
    <mergeCell ref="B485:G485"/>
    <mergeCell ref="B492:G492"/>
    <mergeCell ref="B413:G413"/>
    <mergeCell ref="B417:G417"/>
    <mergeCell ref="B432:G432"/>
    <mergeCell ref="B436:G436"/>
    <mergeCell ref="B441:G441"/>
    <mergeCell ref="B447:G447"/>
    <mergeCell ref="B365:G365"/>
    <mergeCell ref="B371:G371"/>
    <mergeCell ref="B383:G383"/>
    <mergeCell ref="B392:G392"/>
    <mergeCell ref="B402:G402"/>
    <mergeCell ref="B406:G406"/>
    <mergeCell ref="B323:G323"/>
    <mergeCell ref="B324:G324"/>
    <mergeCell ref="B332:G332"/>
    <mergeCell ref="B341:G341"/>
    <mergeCell ref="B352:G352"/>
    <mergeCell ref="B362:G362"/>
    <mergeCell ref="B299:G299"/>
    <mergeCell ref="B305:G305"/>
    <mergeCell ref="B308:G308"/>
    <mergeCell ref="B311:G311"/>
    <mergeCell ref="B315:G315"/>
    <mergeCell ref="B320:G320"/>
    <mergeCell ref="B248:G248"/>
    <mergeCell ref="B253:G253"/>
    <mergeCell ref="B267:G267"/>
    <mergeCell ref="B277:G277"/>
    <mergeCell ref="B290:G290"/>
    <mergeCell ref="B294:G294"/>
    <mergeCell ref="B188:G188"/>
    <mergeCell ref="B194:G194"/>
    <mergeCell ref="B200:G200"/>
    <mergeCell ref="B207:G207"/>
    <mergeCell ref="B221:G221"/>
    <mergeCell ref="B247:G247"/>
    <mergeCell ref="B115:G115"/>
    <mergeCell ref="B128:G128"/>
    <mergeCell ref="B138:G138"/>
    <mergeCell ref="B144:G144"/>
    <mergeCell ref="B164:G164"/>
    <mergeCell ref="B165:G165"/>
    <mergeCell ref="B152:G152"/>
    <mergeCell ref="B233:G233"/>
    <mergeCell ref="B71:G71"/>
    <mergeCell ref="B75:G75"/>
    <mergeCell ref="B88:G88"/>
    <mergeCell ref="B97:G97"/>
    <mergeCell ref="B100:G100"/>
    <mergeCell ref="B101:G101"/>
    <mergeCell ref="B37:I37"/>
    <mergeCell ref="A38:I40"/>
    <mergeCell ref="A41:G41"/>
    <mergeCell ref="B43:G43"/>
    <mergeCell ref="B44:G44"/>
    <mergeCell ref="B65:G65"/>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8">
    <dataValidation type="list" allowBlank="1" showInputMessage="1" showErrorMessage="1" sqref="D634 D622:D627 D618:D620 D670:D1048576 D639:D660 D234:D446 D41:D86 D88:D95 D97:D151 D153:D232 D448:D608 D613:D616">
      <formula1>$A$672:$A$674</formula1>
    </dataValidation>
    <dataValidation type="list" allowBlank="1" showInputMessage="1" showErrorMessage="1" sqref="D622:D627">
      <formula1>$A$727:$A$729</formula1>
    </dataValidation>
    <dataValidation type="list" allowBlank="1" showInputMessage="1" showErrorMessage="1" sqref="D617">
      <formula1>$A$648:$A$650</formula1>
    </dataValidation>
    <dataValidation type="list" allowBlank="1" showInputMessage="1" showErrorMessage="1" sqref="D609">
      <formula1>$A$692:$A$694</formula1>
    </dataValidation>
    <dataValidation type="list" allowBlank="1" showInputMessage="1" showErrorMessage="1" sqref="D610:D612">
      <formula1>$A$723:$A$725</formula1>
    </dataValidation>
    <dataValidation type="list" allowBlank="1" showInputMessage="1" showErrorMessage="1" sqref="D87">
      <formula1>$A$1005:$A$1007</formula1>
    </dataValidation>
    <dataValidation type="list" allowBlank="1" showInputMessage="1" showErrorMessage="1" sqref="D96">
      <formula1>$A$999:$A$1001</formula1>
    </dataValidation>
    <dataValidation type="list" allowBlank="1" showInputMessage="1" showErrorMessage="1" sqref="D447">
      <formula1>$A$810:$A$812</formula1>
    </dataValidation>
  </dataValidations>
  <pageMargins left="0.70866141732283472" right="0.70866141732283472" top="0.74803149606299213" bottom="0.74803149606299213" header="0.31496062992125984" footer="0.31496062992125984"/>
  <pageSetup paperSize="9" scale="51" orientation="portrait" r:id="rId1"/>
  <headerFooter>
    <oddHeader>&amp;LChecklist No.  11&amp;CIPD &amp;RVersion - NHSRC 3.0</oddHeader>
    <oddFooter>&amp;CPage &amp;P</oddFooter>
  </headerFooter>
</worksheet>
</file>

<file path=xl/worksheets/sheet14.xml><?xml version="1.0" encoding="utf-8"?>
<worksheet xmlns="http://schemas.openxmlformats.org/spreadsheetml/2006/main" xmlns:r="http://schemas.openxmlformats.org/officeDocument/2006/relationships">
  <sheetPr filterMode="1">
    <tabColor rgb="FF00B050"/>
  </sheetPr>
  <dimension ref="A1:I682"/>
  <sheetViews>
    <sheetView view="pageBreakPreview" topLeftCell="A626" zoomScale="60" zoomScaleNormal="80" zoomScalePageLayoutView="70" workbookViewId="0">
      <selection activeCell="L631" sqref="L631"/>
    </sheetView>
  </sheetViews>
  <sheetFormatPr defaultColWidth="9.140625" defaultRowHeight="15"/>
  <cols>
    <col min="1" max="1" width="13.140625" style="206" customWidth="1"/>
    <col min="2" max="2" width="31.28515625" style="7" customWidth="1"/>
    <col min="3" max="3" width="29.42578125" style="7" customWidth="1"/>
    <col min="4" max="4" width="7.7109375" style="393" customWidth="1"/>
    <col min="5" max="5" width="9.28515625" style="37" customWidth="1"/>
    <col min="6" max="6" width="32" style="7" customWidth="1"/>
    <col min="7" max="7" width="30.7109375" style="7" customWidth="1"/>
    <col min="8" max="8" width="8.5703125" style="29" customWidth="1"/>
    <col min="9" max="9" width="5.140625" style="29" customWidth="1"/>
    <col min="10" max="16384" width="9.140625" style="7"/>
  </cols>
  <sheetData>
    <row r="1" spans="1:9" ht="36.75" customHeight="1">
      <c r="A1" s="941" t="s">
        <v>162</v>
      </c>
      <c r="B1" s="941"/>
      <c r="C1" s="941"/>
      <c r="D1" s="941"/>
      <c r="E1" s="941"/>
      <c r="F1" s="941"/>
      <c r="G1" s="1112" t="s">
        <v>7017</v>
      </c>
      <c r="H1" s="1113"/>
      <c r="I1" s="1114"/>
    </row>
    <row r="2" spans="1:9" ht="36.75" customHeight="1">
      <c r="A2" s="857" t="s">
        <v>4266</v>
      </c>
      <c r="B2" s="858"/>
      <c r="C2" s="858"/>
      <c r="D2" s="858"/>
      <c r="E2" s="858"/>
      <c r="F2" s="858"/>
      <c r="G2" s="858"/>
      <c r="H2" s="964">
        <v>13</v>
      </c>
      <c r="I2" s="965"/>
    </row>
    <row r="3" spans="1:9" ht="36.75" customHeight="1">
      <c r="A3" s="895" t="s">
        <v>166</v>
      </c>
      <c r="B3" s="895"/>
      <c r="C3" s="895"/>
      <c r="D3" s="895"/>
      <c r="E3" s="895"/>
      <c r="F3" s="895"/>
      <c r="G3" s="895"/>
      <c r="H3" s="966"/>
      <c r="I3" s="966"/>
    </row>
    <row r="4" spans="1:9" ht="31.15" customHeight="1">
      <c r="A4" s="967" t="s">
        <v>167</v>
      </c>
      <c r="B4" s="967"/>
      <c r="C4" s="885"/>
      <c r="D4" s="885"/>
      <c r="E4" s="885"/>
      <c r="F4" s="8" t="s">
        <v>168</v>
      </c>
      <c r="G4" s="885"/>
      <c r="H4" s="963"/>
      <c r="I4" s="963"/>
    </row>
    <row r="5" spans="1:9" ht="31.15" customHeight="1">
      <c r="A5" s="881" t="s">
        <v>169</v>
      </c>
      <c r="B5" s="882"/>
      <c r="C5" s="883"/>
      <c r="D5" s="883"/>
      <c r="E5" s="883"/>
      <c r="F5" s="9" t="s">
        <v>170</v>
      </c>
      <c r="G5" s="885"/>
      <c r="H5" s="963"/>
      <c r="I5" s="963"/>
    </row>
    <row r="6" spans="1:9" ht="31.15" customHeight="1">
      <c r="A6" s="887" t="s">
        <v>171</v>
      </c>
      <c r="B6" s="887"/>
      <c r="C6" s="888"/>
      <c r="D6" s="888"/>
      <c r="E6" s="888"/>
      <c r="F6" s="9" t="s">
        <v>172</v>
      </c>
      <c r="G6" s="885"/>
      <c r="H6" s="963"/>
      <c r="I6" s="963"/>
    </row>
    <row r="7" spans="1:9" ht="45" customHeight="1">
      <c r="A7" s="1127" t="s">
        <v>4267</v>
      </c>
      <c r="B7" s="1128"/>
      <c r="C7" s="1128"/>
      <c r="D7" s="1128"/>
      <c r="E7" s="1128"/>
      <c r="F7" s="1128"/>
      <c r="G7" s="1128"/>
      <c r="H7" s="1128"/>
      <c r="I7" s="1128"/>
    </row>
    <row r="8" spans="1:9" ht="39.6" customHeight="1">
      <c r="A8" s="1009" t="s">
        <v>174</v>
      </c>
      <c r="B8" s="1009"/>
      <c r="C8" s="1009"/>
      <c r="D8" s="948" t="s">
        <v>4268</v>
      </c>
      <c r="E8" s="948"/>
      <c r="F8" s="948"/>
      <c r="G8" s="948"/>
      <c r="H8" s="949"/>
      <c r="I8" s="949"/>
    </row>
    <row r="9" spans="1:9" ht="39.6" customHeight="1">
      <c r="A9" s="103" t="s">
        <v>176</v>
      </c>
      <c r="B9" s="413" t="s">
        <v>177</v>
      </c>
      <c r="C9" s="284">
        <f>'Blood Bank'!D650</f>
        <v>1</v>
      </c>
      <c r="D9" s="951">
        <f>D658</f>
        <v>1</v>
      </c>
      <c r="E9" s="952"/>
      <c r="F9" s="952"/>
      <c r="G9" s="952"/>
      <c r="H9" s="953"/>
      <c r="I9" s="954"/>
    </row>
    <row r="10" spans="1:9" ht="39.6" customHeight="1">
      <c r="A10" s="103" t="s">
        <v>178</v>
      </c>
      <c r="B10" s="413" t="s">
        <v>179</v>
      </c>
      <c r="C10" s="284">
        <f>'Blood Bank'!D651</f>
        <v>1</v>
      </c>
      <c r="D10" s="955"/>
      <c r="E10" s="956"/>
      <c r="F10" s="956"/>
      <c r="G10" s="956"/>
      <c r="H10" s="957"/>
      <c r="I10" s="958"/>
    </row>
    <row r="11" spans="1:9" ht="39.6" customHeight="1">
      <c r="A11" s="103" t="s">
        <v>180</v>
      </c>
      <c r="B11" s="413" t="s">
        <v>181</v>
      </c>
      <c r="C11" s="284">
        <f>'Blood Bank'!D652</f>
        <v>1</v>
      </c>
      <c r="D11" s="955"/>
      <c r="E11" s="956"/>
      <c r="F11" s="956"/>
      <c r="G11" s="956"/>
      <c r="H11" s="957"/>
      <c r="I11" s="958"/>
    </row>
    <row r="12" spans="1:9" ht="39.6" customHeight="1">
      <c r="A12" s="103" t="s">
        <v>182</v>
      </c>
      <c r="B12" s="413" t="s">
        <v>183</v>
      </c>
      <c r="C12" s="284">
        <f>'Blood Bank'!D653</f>
        <v>1</v>
      </c>
      <c r="D12" s="955"/>
      <c r="E12" s="956"/>
      <c r="F12" s="956"/>
      <c r="G12" s="956"/>
      <c r="H12" s="957"/>
      <c r="I12" s="958"/>
    </row>
    <row r="13" spans="1:9" ht="39.6" customHeight="1">
      <c r="A13" s="103" t="s">
        <v>184</v>
      </c>
      <c r="B13" s="413" t="s">
        <v>185</v>
      </c>
      <c r="C13" s="284">
        <f>'Blood Bank'!D654</f>
        <v>1</v>
      </c>
      <c r="D13" s="955"/>
      <c r="E13" s="956"/>
      <c r="F13" s="956"/>
      <c r="G13" s="956"/>
      <c r="H13" s="957"/>
      <c r="I13" s="958"/>
    </row>
    <row r="14" spans="1:9" ht="39.6" customHeight="1">
      <c r="A14" s="103" t="s">
        <v>186</v>
      </c>
      <c r="B14" s="413" t="s">
        <v>146</v>
      </c>
      <c r="C14" s="284">
        <f>'Blood Bank'!D655</f>
        <v>1</v>
      </c>
      <c r="D14" s="955"/>
      <c r="E14" s="956"/>
      <c r="F14" s="956"/>
      <c r="G14" s="956"/>
      <c r="H14" s="957"/>
      <c r="I14" s="958"/>
    </row>
    <row r="15" spans="1:9" ht="54" customHeight="1">
      <c r="A15" s="103" t="s">
        <v>187</v>
      </c>
      <c r="B15" s="413" t="s">
        <v>1454</v>
      </c>
      <c r="C15" s="284">
        <f>'Blood Bank'!D656</f>
        <v>1</v>
      </c>
      <c r="D15" s="955"/>
      <c r="E15" s="956"/>
      <c r="F15" s="956"/>
      <c r="G15" s="956"/>
      <c r="H15" s="957"/>
      <c r="I15" s="958"/>
    </row>
    <row r="16" spans="1:9" ht="39.6" customHeight="1">
      <c r="A16" s="103" t="s">
        <v>189</v>
      </c>
      <c r="B16" s="413" t="s">
        <v>190</v>
      </c>
      <c r="C16" s="284">
        <f>'Blood Bank'!D657</f>
        <v>1</v>
      </c>
      <c r="D16" s="959"/>
      <c r="E16" s="960"/>
      <c r="F16" s="960"/>
      <c r="G16" s="960"/>
      <c r="H16" s="961"/>
      <c r="I16" s="962"/>
    </row>
    <row r="17" spans="1:9" ht="31.15" customHeight="1">
      <c r="A17" s="976"/>
      <c r="B17" s="977"/>
      <c r="C17" s="977"/>
      <c r="D17" s="977"/>
      <c r="E17" s="977"/>
      <c r="F17" s="977"/>
      <c r="G17" s="977"/>
      <c r="H17" s="978"/>
      <c r="I17" s="979"/>
    </row>
    <row r="18" spans="1:9" ht="31.15" customHeight="1">
      <c r="A18" s="12"/>
      <c r="B18" s="909" t="s">
        <v>191</v>
      </c>
      <c r="C18" s="909"/>
      <c r="D18" s="1161"/>
      <c r="E18" s="909"/>
      <c r="F18" s="909"/>
      <c r="G18" s="909"/>
      <c r="H18" s="1126"/>
      <c r="I18" s="1126"/>
    </row>
    <row r="19" spans="1:9" ht="31.15" customHeight="1">
      <c r="A19" s="13">
        <v>1</v>
      </c>
      <c r="B19" s="854"/>
      <c r="C19" s="854"/>
      <c r="D19" s="854"/>
      <c r="E19" s="854"/>
      <c r="F19" s="854"/>
      <c r="G19" s="854"/>
      <c r="H19" s="1111"/>
      <c r="I19" s="1111"/>
    </row>
    <row r="20" spans="1:9" ht="31.15" customHeight="1">
      <c r="A20" s="13">
        <v>2</v>
      </c>
      <c r="B20" s="854"/>
      <c r="C20" s="854"/>
      <c r="D20" s="854"/>
      <c r="E20" s="854"/>
      <c r="F20" s="854"/>
      <c r="G20" s="854"/>
      <c r="H20" s="1111"/>
      <c r="I20" s="1111"/>
    </row>
    <row r="21" spans="1:9" ht="31.15" customHeight="1">
      <c r="A21" s="13">
        <v>3</v>
      </c>
      <c r="B21" s="854"/>
      <c r="C21" s="854"/>
      <c r="D21" s="854"/>
      <c r="E21" s="854"/>
      <c r="F21" s="854"/>
      <c r="G21" s="854"/>
      <c r="H21" s="1111"/>
      <c r="I21" s="1111"/>
    </row>
    <row r="22" spans="1:9" ht="31.15" customHeight="1">
      <c r="A22" s="13">
        <v>4</v>
      </c>
      <c r="B22" s="854"/>
      <c r="C22" s="854"/>
      <c r="D22" s="854"/>
      <c r="E22" s="854"/>
      <c r="F22" s="854"/>
      <c r="G22" s="854"/>
      <c r="H22" s="1111"/>
      <c r="I22" s="1111"/>
    </row>
    <row r="23" spans="1:9" ht="31.15" customHeight="1">
      <c r="A23" s="13">
        <v>5</v>
      </c>
      <c r="B23" s="854"/>
      <c r="C23" s="854"/>
      <c r="D23" s="854"/>
      <c r="E23" s="854"/>
      <c r="F23" s="854"/>
      <c r="G23" s="854"/>
      <c r="H23" s="1111"/>
      <c r="I23" s="1111"/>
    </row>
    <row r="24" spans="1:9" ht="31.15" customHeight="1">
      <c r="A24" s="12"/>
      <c r="B24" s="972" t="s">
        <v>192</v>
      </c>
      <c r="C24" s="973"/>
      <c r="D24" s="1158"/>
      <c r="E24" s="973"/>
      <c r="F24" s="973"/>
      <c r="G24" s="973"/>
      <c r="H24" s="974"/>
      <c r="I24" s="975"/>
    </row>
    <row r="25" spans="1:9" ht="31.15" customHeight="1">
      <c r="A25" s="13">
        <v>1</v>
      </c>
      <c r="B25" s="854"/>
      <c r="C25" s="854"/>
      <c r="D25" s="854"/>
      <c r="E25" s="854"/>
      <c r="F25" s="854"/>
      <c r="G25" s="854"/>
      <c r="H25" s="1111"/>
      <c r="I25" s="1111"/>
    </row>
    <row r="26" spans="1:9" ht="31.15" customHeight="1">
      <c r="A26" s="13">
        <v>2</v>
      </c>
      <c r="B26" s="854"/>
      <c r="C26" s="854"/>
      <c r="D26" s="854"/>
      <c r="E26" s="854"/>
      <c r="F26" s="854"/>
      <c r="G26" s="854"/>
      <c r="H26" s="1111"/>
      <c r="I26" s="1111"/>
    </row>
    <row r="27" spans="1:9" ht="31.15" customHeight="1">
      <c r="A27" s="13">
        <v>3</v>
      </c>
      <c r="B27" s="854"/>
      <c r="C27" s="854"/>
      <c r="D27" s="854"/>
      <c r="E27" s="854"/>
      <c r="F27" s="854"/>
      <c r="G27" s="854"/>
      <c r="H27" s="1111"/>
      <c r="I27" s="1111"/>
    </row>
    <row r="28" spans="1:9" ht="31.15" customHeight="1">
      <c r="A28" s="13">
        <v>4</v>
      </c>
      <c r="B28" s="968"/>
      <c r="C28" s="969"/>
      <c r="D28" s="969"/>
      <c r="E28" s="969"/>
      <c r="F28" s="969"/>
      <c r="G28" s="969"/>
      <c r="H28" s="970"/>
      <c r="I28" s="971"/>
    </row>
    <row r="29" spans="1:9" ht="31.15" customHeight="1">
      <c r="A29" s="13">
        <v>5</v>
      </c>
      <c r="B29" s="968"/>
      <c r="C29" s="969"/>
      <c r="D29" s="969"/>
      <c r="E29" s="969"/>
      <c r="F29" s="969"/>
      <c r="G29" s="969"/>
      <c r="H29" s="970"/>
      <c r="I29" s="971"/>
    </row>
    <row r="30" spans="1:9" ht="31.15" customHeight="1">
      <c r="A30" s="12"/>
      <c r="B30" s="909" t="s">
        <v>193</v>
      </c>
      <c r="C30" s="909"/>
      <c r="D30" s="1161"/>
      <c r="E30" s="909"/>
      <c r="F30" s="909"/>
      <c r="G30" s="909"/>
      <c r="H30" s="1126"/>
      <c r="I30" s="1126"/>
    </row>
    <row r="31" spans="1:9" ht="31.15" customHeight="1">
      <c r="A31" s="13">
        <v>1</v>
      </c>
      <c r="B31" s="854"/>
      <c r="C31" s="854"/>
      <c r="D31" s="854"/>
      <c r="E31" s="854"/>
      <c r="F31" s="854"/>
      <c r="G31" s="854"/>
      <c r="H31" s="1111"/>
      <c r="I31" s="1111"/>
    </row>
    <row r="32" spans="1:9" ht="31.15" customHeight="1">
      <c r="A32" s="13">
        <v>2</v>
      </c>
      <c r="B32" s="854"/>
      <c r="C32" s="854"/>
      <c r="D32" s="854"/>
      <c r="E32" s="854"/>
      <c r="F32" s="854"/>
      <c r="G32" s="854"/>
      <c r="H32" s="1111"/>
      <c r="I32" s="1111"/>
    </row>
    <row r="33" spans="1:9" ht="31.15" customHeight="1">
      <c r="A33" s="13">
        <v>3</v>
      </c>
      <c r="B33" s="854"/>
      <c r="C33" s="854"/>
      <c r="D33" s="854"/>
      <c r="E33" s="854"/>
      <c r="F33" s="854"/>
      <c r="G33" s="854"/>
      <c r="H33" s="1111"/>
      <c r="I33" s="1111"/>
    </row>
    <row r="34" spans="1:9" ht="31.15" customHeight="1">
      <c r="A34" s="13">
        <v>4</v>
      </c>
      <c r="B34" s="854"/>
      <c r="C34" s="854"/>
      <c r="D34" s="854"/>
      <c r="E34" s="854"/>
      <c r="F34" s="854"/>
      <c r="G34" s="854"/>
      <c r="H34" s="1111"/>
      <c r="I34" s="1111"/>
    </row>
    <row r="35" spans="1:9" ht="31.15" customHeight="1">
      <c r="A35" s="13">
        <v>5</v>
      </c>
      <c r="B35" s="968"/>
      <c r="C35" s="969"/>
      <c r="D35" s="969"/>
      <c r="E35" s="969"/>
      <c r="F35" s="969"/>
      <c r="G35" s="969"/>
      <c r="H35" s="970"/>
      <c r="I35" s="971"/>
    </row>
    <row r="36" spans="1:9" ht="31.15" customHeight="1">
      <c r="A36" s="12"/>
      <c r="B36" s="980" t="s">
        <v>194</v>
      </c>
      <c r="C36" s="981"/>
      <c r="D36" s="1162"/>
      <c r="E36" s="981"/>
      <c r="F36" s="981"/>
      <c r="G36" s="981"/>
      <c r="H36" s="982"/>
      <c r="I36" s="983"/>
    </row>
    <row r="37" spans="1:9" ht="31.15" customHeight="1">
      <c r="A37" s="12"/>
      <c r="B37" s="903" t="s">
        <v>195</v>
      </c>
      <c r="C37" s="903"/>
      <c r="D37" s="854"/>
      <c r="E37" s="903"/>
      <c r="F37" s="903"/>
      <c r="G37" s="903"/>
      <c r="H37" s="1135"/>
      <c r="I37" s="1135"/>
    </row>
    <row r="38" spans="1:9" ht="31.15" customHeight="1">
      <c r="A38" s="906"/>
      <c r="B38" s="906"/>
      <c r="C38" s="906"/>
      <c r="D38" s="906"/>
      <c r="E38" s="906"/>
      <c r="F38" s="906"/>
      <c r="G38" s="906"/>
      <c r="H38" s="988"/>
      <c r="I38" s="988"/>
    </row>
    <row r="39" spans="1:9" ht="31.15" customHeight="1">
      <c r="A39" s="906"/>
      <c r="B39" s="906"/>
      <c r="C39" s="906"/>
      <c r="D39" s="906"/>
      <c r="E39" s="906"/>
      <c r="F39" s="906"/>
      <c r="G39" s="906"/>
      <c r="H39" s="988"/>
      <c r="I39" s="988"/>
    </row>
    <row r="40" spans="1:9" ht="10.15" customHeight="1">
      <c r="A40" s="906"/>
      <c r="B40" s="906"/>
      <c r="C40" s="906"/>
      <c r="D40" s="906"/>
      <c r="E40" s="906"/>
      <c r="F40" s="906"/>
      <c r="G40" s="906"/>
      <c r="H40" s="988"/>
      <c r="I40" s="988"/>
    </row>
    <row r="41" spans="1:9" ht="26.25" customHeight="1">
      <c r="A41" s="1254" t="s">
        <v>4266</v>
      </c>
      <c r="B41" s="1272"/>
      <c r="C41" s="1272"/>
      <c r="D41" s="1272"/>
      <c r="E41" s="1272"/>
      <c r="F41" s="1272"/>
      <c r="G41" s="1273"/>
    </row>
    <row r="42" spans="1:9" ht="31.15" customHeight="1">
      <c r="A42" s="209" t="s">
        <v>197</v>
      </c>
      <c r="B42" s="209" t="s">
        <v>2800</v>
      </c>
      <c r="C42" s="210" t="s">
        <v>199</v>
      </c>
      <c r="D42" s="15" t="s">
        <v>200</v>
      </c>
      <c r="E42" s="211" t="s">
        <v>4269</v>
      </c>
      <c r="F42" s="285" t="s">
        <v>3756</v>
      </c>
      <c r="G42" s="285" t="s">
        <v>203</v>
      </c>
    </row>
    <row r="43" spans="1:9" ht="21">
      <c r="A43" s="414" t="s">
        <v>336</v>
      </c>
      <c r="B43" s="1074" t="s">
        <v>204</v>
      </c>
      <c r="C43" s="1074"/>
      <c r="D43" s="1074"/>
      <c r="E43" s="1074"/>
      <c r="F43" s="1074"/>
      <c r="G43" s="1074"/>
      <c r="H43" s="29">
        <f>H44+H66+H72+H76+H98+H89</f>
        <v>18</v>
      </c>
      <c r="I43" s="29">
        <f>I44+I66+I72+I76+I98+I89</f>
        <v>18</v>
      </c>
    </row>
    <row r="44" spans="1:9" ht="40.15" customHeight="1">
      <c r="A44" s="117" t="s">
        <v>143</v>
      </c>
      <c r="B44" s="1263" t="s">
        <v>142</v>
      </c>
      <c r="C44" s="1264"/>
      <c r="D44" s="1264"/>
      <c r="E44" s="1264"/>
      <c r="F44" s="1264"/>
      <c r="G44" s="1265"/>
      <c r="H44" s="29">
        <f>SUM(D45:D65)</f>
        <v>10</v>
      </c>
      <c r="I44" s="29">
        <f>COUNT(D45:D65)*2</f>
        <v>10</v>
      </c>
    </row>
    <row r="45" spans="1:9" ht="31.15" hidden="1" customHeight="1">
      <c r="A45" s="27" t="s">
        <v>1461</v>
      </c>
      <c r="B45" s="19" t="s">
        <v>206</v>
      </c>
      <c r="C45" s="26"/>
      <c r="D45" s="26"/>
      <c r="E45" s="28"/>
      <c r="F45" s="26"/>
      <c r="G45" s="26"/>
      <c r="H45" s="99"/>
      <c r="I45" s="99"/>
    </row>
    <row r="46" spans="1:9" ht="31.15" hidden="1" customHeight="1">
      <c r="A46" s="27" t="s">
        <v>1462</v>
      </c>
      <c r="B46" s="19" t="s">
        <v>211</v>
      </c>
      <c r="C46" s="26"/>
      <c r="D46" s="26"/>
      <c r="E46" s="28"/>
      <c r="F46" s="26"/>
      <c r="G46" s="26"/>
      <c r="H46" s="99"/>
      <c r="I46" s="99"/>
    </row>
    <row r="47" spans="1:9" ht="31.15" hidden="1" customHeight="1">
      <c r="A47" s="27" t="s">
        <v>1463</v>
      </c>
      <c r="B47" s="19" t="s">
        <v>215</v>
      </c>
      <c r="C47" s="26"/>
      <c r="D47" s="26"/>
      <c r="E47" s="28"/>
      <c r="F47" s="26"/>
      <c r="G47" s="26"/>
      <c r="H47" s="99"/>
      <c r="I47" s="99"/>
    </row>
    <row r="48" spans="1:9" ht="15.6" hidden="1" customHeight="1">
      <c r="A48" s="27" t="s">
        <v>1464</v>
      </c>
      <c r="B48" s="19" t="s">
        <v>1465</v>
      </c>
      <c r="C48" s="26"/>
      <c r="D48" s="26"/>
      <c r="E48" s="28"/>
      <c r="F48" s="26"/>
      <c r="G48" s="26"/>
      <c r="H48" s="99"/>
      <c r="I48" s="99"/>
    </row>
    <row r="49" spans="1:9" ht="31.15" hidden="1" customHeight="1">
      <c r="A49" s="27" t="s">
        <v>1466</v>
      </c>
      <c r="B49" s="19" t="s">
        <v>223</v>
      </c>
      <c r="C49" s="26"/>
      <c r="D49" s="26"/>
      <c r="E49" s="28"/>
      <c r="F49" s="26"/>
      <c r="G49" s="26"/>
      <c r="H49" s="99"/>
      <c r="I49" s="99"/>
    </row>
    <row r="50" spans="1:9" ht="15.6" hidden="1" customHeight="1">
      <c r="A50" s="27" t="s">
        <v>1467</v>
      </c>
      <c r="B50" s="19" t="s">
        <v>227</v>
      </c>
      <c r="C50" s="26"/>
      <c r="D50" s="26"/>
      <c r="E50" s="28"/>
      <c r="F50" s="26"/>
      <c r="G50" s="26"/>
      <c r="H50" s="99"/>
      <c r="I50" s="99"/>
    </row>
    <row r="51" spans="1:9" ht="31.5" hidden="1">
      <c r="A51" s="27" t="s">
        <v>1468</v>
      </c>
      <c r="B51" s="19" t="s">
        <v>231</v>
      </c>
      <c r="C51" s="26"/>
      <c r="D51" s="26"/>
      <c r="E51" s="28"/>
      <c r="F51" s="26"/>
      <c r="G51" s="26"/>
      <c r="H51" s="99"/>
      <c r="I51" s="99"/>
    </row>
    <row r="52" spans="1:9" ht="31.5" hidden="1">
      <c r="A52" s="27" t="s">
        <v>234</v>
      </c>
      <c r="B52" s="19" t="s">
        <v>235</v>
      </c>
      <c r="C52" s="26"/>
      <c r="D52" s="26"/>
      <c r="E52" s="28"/>
      <c r="F52" s="26"/>
      <c r="G52" s="26"/>
      <c r="H52" s="99"/>
      <c r="I52" s="99"/>
    </row>
    <row r="53" spans="1:9" ht="31.5" hidden="1">
      <c r="A53" s="27" t="s">
        <v>1469</v>
      </c>
      <c r="B53" s="19" t="s">
        <v>237</v>
      </c>
      <c r="C53" s="26"/>
      <c r="D53" s="26"/>
      <c r="E53" s="28"/>
      <c r="F53" s="26"/>
      <c r="G53" s="26"/>
      <c r="H53" s="99"/>
      <c r="I53" s="99"/>
    </row>
    <row r="54" spans="1:9" ht="31.5" hidden="1">
      <c r="A54" s="27" t="s">
        <v>240</v>
      </c>
      <c r="B54" s="19" t="s">
        <v>241</v>
      </c>
      <c r="C54" s="26"/>
      <c r="D54" s="26"/>
      <c r="E54" s="28"/>
      <c r="F54" s="26"/>
      <c r="G54" s="26"/>
      <c r="H54" s="99"/>
      <c r="I54" s="99"/>
    </row>
    <row r="55" spans="1:9" ht="31.5" hidden="1">
      <c r="A55" s="27" t="s">
        <v>242</v>
      </c>
      <c r="B55" s="19" t="s">
        <v>243</v>
      </c>
      <c r="C55" s="26"/>
      <c r="D55" s="26"/>
      <c r="E55" s="28"/>
      <c r="F55" s="26"/>
      <c r="G55" s="26"/>
      <c r="H55" s="99"/>
      <c r="I55" s="99"/>
    </row>
    <row r="56" spans="1:9" ht="31.5" hidden="1">
      <c r="A56" s="27" t="s">
        <v>244</v>
      </c>
      <c r="B56" s="19" t="s">
        <v>245</v>
      </c>
      <c r="C56" s="26"/>
      <c r="D56" s="26"/>
      <c r="E56" s="28"/>
      <c r="F56" s="26"/>
      <c r="G56" s="26"/>
      <c r="H56" s="99"/>
      <c r="I56" s="99"/>
    </row>
    <row r="57" spans="1:9" ht="31.5" hidden="1">
      <c r="A57" s="27" t="s">
        <v>1470</v>
      </c>
      <c r="B57" s="19" t="s">
        <v>247</v>
      </c>
      <c r="C57" s="26"/>
      <c r="D57" s="26"/>
      <c r="E57" s="28"/>
      <c r="F57" s="26"/>
      <c r="G57" s="26"/>
      <c r="H57" s="99"/>
      <c r="I57" s="99"/>
    </row>
    <row r="58" spans="1:9" ht="31.5">
      <c r="A58" s="18" t="s">
        <v>252</v>
      </c>
      <c r="B58" s="19" t="s">
        <v>253</v>
      </c>
      <c r="C58" s="30" t="s">
        <v>4270</v>
      </c>
      <c r="D58" s="618">
        <v>2</v>
      </c>
      <c r="E58" s="28" t="s">
        <v>540</v>
      </c>
      <c r="F58" s="26"/>
      <c r="G58" s="53"/>
    </row>
    <row r="59" spans="1:9" ht="30" hidden="1" customHeight="1">
      <c r="A59" s="27" t="s">
        <v>256</v>
      </c>
      <c r="B59" s="19" t="s">
        <v>257</v>
      </c>
      <c r="C59" s="26"/>
      <c r="D59" s="26"/>
      <c r="E59" s="28"/>
      <c r="F59" s="26"/>
      <c r="G59" s="26"/>
      <c r="H59" s="99"/>
      <c r="I59" s="99"/>
    </row>
    <row r="60" spans="1:9" ht="31.5" hidden="1">
      <c r="A60" s="27" t="s">
        <v>1474</v>
      </c>
      <c r="B60" s="19" t="s">
        <v>259</v>
      </c>
      <c r="C60" s="26"/>
      <c r="D60" s="26"/>
      <c r="E60" s="28"/>
      <c r="F60" s="26"/>
      <c r="G60" s="26"/>
      <c r="H60" s="99"/>
      <c r="I60" s="99"/>
    </row>
    <row r="61" spans="1:9" ht="31.5" hidden="1">
      <c r="A61" s="27" t="s">
        <v>262</v>
      </c>
      <c r="B61" s="19" t="s">
        <v>263</v>
      </c>
      <c r="C61" s="26"/>
      <c r="D61" s="26"/>
      <c r="E61" s="28"/>
      <c r="F61" s="26"/>
      <c r="G61" s="26"/>
      <c r="H61" s="99"/>
      <c r="I61" s="99"/>
    </row>
    <row r="62" spans="1:9" ht="45">
      <c r="A62" s="18" t="s">
        <v>4271</v>
      </c>
      <c r="B62" s="19" t="s">
        <v>265</v>
      </c>
      <c r="C62" s="30" t="s">
        <v>4272</v>
      </c>
      <c r="D62" s="618">
        <v>2</v>
      </c>
      <c r="E62" s="28" t="s">
        <v>271</v>
      </c>
      <c r="F62" s="26"/>
      <c r="G62" s="53"/>
    </row>
    <row r="63" spans="1:9" ht="45">
      <c r="A63" s="18" t="s">
        <v>336</v>
      </c>
      <c r="B63" s="19"/>
      <c r="C63" s="30" t="s">
        <v>4273</v>
      </c>
      <c r="D63" s="618">
        <v>2</v>
      </c>
      <c r="E63" s="28" t="s">
        <v>271</v>
      </c>
      <c r="F63" s="30" t="s">
        <v>4274</v>
      </c>
      <c r="G63" s="53"/>
    </row>
    <row r="64" spans="1:9" ht="30">
      <c r="A64" s="18" t="s">
        <v>336</v>
      </c>
      <c r="B64" s="19"/>
      <c r="C64" s="30" t="s">
        <v>4275</v>
      </c>
      <c r="D64" s="618">
        <v>2</v>
      </c>
      <c r="E64" s="28" t="s">
        <v>271</v>
      </c>
      <c r="F64" s="30" t="s">
        <v>4276</v>
      </c>
      <c r="G64" s="53"/>
    </row>
    <row r="65" spans="1:9" ht="30">
      <c r="A65" s="18"/>
      <c r="B65" s="19"/>
      <c r="C65" s="30" t="s">
        <v>4277</v>
      </c>
      <c r="D65" s="618">
        <v>2</v>
      </c>
      <c r="E65" s="28" t="s">
        <v>271</v>
      </c>
      <c r="F65" s="30"/>
      <c r="G65" s="53"/>
    </row>
    <row r="66" spans="1:9" ht="40.15" customHeight="1">
      <c r="A66" s="117" t="s">
        <v>141</v>
      </c>
      <c r="B66" s="1260" t="s">
        <v>140</v>
      </c>
      <c r="C66" s="1261"/>
      <c r="D66" s="1261"/>
      <c r="E66" s="1261"/>
      <c r="F66" s="1261"/>
      <c r="G66" s="1262"/>
      <c r="H66" s="29">
        <f>SUM(D67:D71)</f>
        <v>2</v>
      </c>
      <c r="I66" s="29">
        <f>COUNT(D67:D71)*2</f>
        <v>2</v>
      </c>
    </row>
    <row r="67" spans="1:9" ht="31.5" hidden="1">
      <c r="A67" s="27" t="s">
        <v>266</v>
      </c>
      <c r="B67" s="114" t="s">
        <v>267</v>
      </c>
      <c r="C67" s="26"/>
      <c r="D67" s="26"/>
      <c r="E67" s="28"/>
      <c r="F67" s="26"/>
      <c r="G67" s="26"/>
      <c r="H67" s="99"/>
      <c r="I67" s="99"/>
    </row>
    <row r="68" spans="1:9" ht="31.5">
      <c r="A68" s="18" t="s">
        <v>268</v>
      </c>
      <c r="B68" s="114" t="s">
        <v>269</v>
      </c>
      <c r="C68" s="30" t="s">
        <v>4278</v>
      </c>
      <c r="D68" s="618">
        <v>2</v>
      </c>
      <c r="E68" s="28" t="s">
        <v>271</v>
      </c>
      <c r="F68" s="26"/>
      <c r="G68" s="53"/>
    </row>
    <row r="69" spans="1:9" ht="31.5" hidden="1">
      <c r="A69" s="27" t="s">
        <v>272</v>
      </c>
      <c r="B69" s="114" t="s">
        <v>273</v>
      </c>
      <c r="C69" s="26"/>
      <c r="D69" s="26"/>
      <c r="E69" s="28"/>
      <c r="F69" s="26"/>
      <c r="G69" s="26"/>
      <c r="H69" s="99"/>
      <c r="I69" s="99"/>
    </row>
    <row r="70" spans="1:9" ht="31.5" hidden="1">
      <c r="A70" s="27" t="s">
        <v>274</v>
      </c>
      <c r="B70" s="114" t="s">
        <v>275</v>
      </c>
      <c r="C70" s="26"/>
      <c r="D70" s="26"/>
      <c r="E70" s="28"/>
      <c r="F70" s="26"/>
      <c r="G70" s="26"/>
      <c r="H70" s="99"/>
      <c r="I70" s="99"/>
    </row>
    <row r="71" spans="1:9" ht="31.5" hidden="1">
      <c r="A71" s="27" t="s">
        <v>277</v>
      </c>
      <c r="B71" s="114" t="s">
        <v>278</v>
      </c>
      <c r="C71" s="26"/>
      <c r="D71" s="26"/>
      <c r="E71" s="28"/>
      <c r="F71" s="26"/>
      <c r="G71" s="26"/>
      <c r="H71" s="99"/>
      <c r="I71" s="99"/>
    </row>
    <row r="72" spans="1:9" ht="40.15" customHeight="1">
      <c r="A72" s="117" t="s">
        <v>279</v>
      </c>
      <c r="B72" s="1260" t="s">
        <v>138</v>
      </c>
      <c r="C72" s="1261"/>
      <c r="D72" s="1261"/>
      <c r="E72" s="1261"/>
      <c r="F72" s="1261"/>
      <c r="G72" s="1262"/>
      <c r="H72" s="29">
        <f>SUM(D73:D75)</f>
        <v>2</v>
      </c>
      <c r="I72" s="29">
        <f>COUNT(D74)*2</f>
        <v>2</v>
      </c>
    </row>
    <row r="73" spans="1:9" ht="31.5" hidden="1">
      <c r="A73" s="27" t="s">
        <v>1495</v>
      </c>
      <c r="B73" s="114" t="s">
        <v>281</v>
      </c>
      <c r="C73" s="26"/>
      <c r="D73" s="26"/>
      <c r="E73" s="28"/>
      <c r="F73" s="26"/>
      <c r="G73" s="26"/>
      <c r="H73" s="99"/>
      <c r="I73" s="99"/>
    </row>
    <row r="74" spans="1:9" ht="31.5">
      <c r="A74" s="18" t="s">
        <v>1496</v>
      </c>
      <c r="B74" s="114" t="s">
        <v>286</v>
      </c>
      <c r="C74" s="30" t="s">
        <v>4279</v>
      </c>
      <c r="D74" s="618">
        <v>2</v>
      </c>
      <c r="E74" s="28" t="s">
        <v>271</v>
      </c>
      <c r="F74" s="26"/>
      <c r="G74" s="53"/>
    </row>
    <row r="75" spans="1:9" ht="47.25" hidden="1">
      <c r="A75" s="27" t="s">
        <v>1499</v>
      </c>
      <c r="B75" s="114" t="s">
        <v>290</v>
      </c>
      <c r="C75" s="26"/>
      <c r="D75" s="26"/>
      <c r="E75" s="28"/>
      <c r="F75" s="26"/>
      <c r="G75" s="26"/>
      <c r="H75" s="99"/>
      <c r="I75" s="99"/>
    </row>
    <row r="76" spans="1:9" ht="40.15" customHeight="1">
      <c r="A76" s="117" t="s">
        <v>137</v>
      </c>
      <c r="B76" s="1263" t="s">
        <v>136</v>
      </c>
      <c r="C76" s="1264"/>
      <c r="D76" s="1264"/>
      <c r="E76" s="1264"/>
      <c r="F76" s="1264"/>
      <c r="G76" s="1265"/>
      <c r="H76" s="29">
        <f>SUM(D77:D88)</f>
        <v>2</v>
      </c>
      <c r="I76" s="29">
        <f>COUNT(D77:D88)*2</f>
        <v>2</v>
      </c>
    </row>
    <row r="77" spans="1:9" ht="63">
      <c r="A77" s="18" t="s">
        <v>292</v>
      </c>
      <c r="B77" s="19" t="s">
        <v>293</v>
      </c>
      <c r="C77" s="30" t="s">
        <v>4280</v>
      </c>
      <c r="D77" s="618">
        <v>2</v>
      </c>
      <c r="E77" s="28" t="s">
        <v>540</v>
      </c>
      <c r="F77" s="26"/>
      <c r="G77" s="53"/>
    </row>
    <row r="78" spans="1:9" ht="63" hidden="1">
      <c r="A78" s="27" t="s">
        <v>294</v>
      </c>
      <c r="B78" s="19" t="s">
        <v>295</v>
      </c>
      <c r="C78" s="26"/>
      <c r="D78" s="26"/>
      <c r="E78" s="28"/>
      <c r="F78" s="26"/>
      <c r="G78" s="26"/>
      <c r="H78" s="99"/>
      <c r="I78" s="99"/>
    </row>
    <row r="79" spans="1:9" ht="63" hidden="1">
      <c r="A79" s="27" t="s">
        <v>296</v>
      </c>
      <c r="B79" s="19" t="s">
        <v>297</v>
      </c>
      <c r="C79" s="26"/>
      <c r="D79" s="26"/>
      <c r="E79" s="28"/>
      <c r="F79" s="26"/>
      <c r="G79" s="26"/>
      <c r="H79" s="99"/>
      <c r="I79" s="99"/>
    </row>
    <row r="80" spans="1:9" ht="47.25" hidden="1">
      <c r="A80" s="27" t="s">
        <v>298</v>
      </c>
      <c r="B80" s="19" t="s">
        <v>299</v>
      </c>
      <c r="C80" s="26"/>
      <c r="D80" s="26"/>
      <c r="E80" s="28"/>
      <c r="F80" s="26"/>
      <c r="G80" s="26"/>
      <c r="H80" s="99"/>
      <c r="I80" s="99"/>
    </row>
    <row r="81" spans="1:9" ht="63" hidden="1">
      <c r="A81" s="27" t="s">
        <v>300</v>
      </c>
      <c r="B81" s="19" t="s">
        <v>2841</v>
      </c>
      <c r="C81" s="26"/>
      <c r="D81" s="26"/>
      <c r="E81" s="28"/>
      <c r="F81" s="26"/>
      <c r="G81" s="26"/>
      <c r="H81" s="99"/>
      <c r="I81" s="99"/>
    </row>
    <row r="82" spans="1:9" ht="47.25" hidden="1">
      <c r="A82" s="27" t="s">
        <v>302</v>
      </c>
      <c r="B82" s="19" t="s">
        <v>303</v>
      </c>
      <c r="C82" s="26"/>
      <c r="D82" s="26"/>
      <c r="E82" s="28"/>
      <c r="F82" s="26"/>
      <c r="G82" s="26"/>
      <c r="H82" s="99"/>
      <c r="I82" s="99"/>
    </row>
    <row r="83" spans="1:9" ht="63" hidden="1">
      <c r="A83" s="27" t="s">
        <v>304</v>
      </c>
      <c r="B83" s="19" t="s">
        <v>305</v>
      </c>
      <c r="C83" s="26"/>
      <c r="D83" s="26"/>
      <c r="E83" s="28"/>
      <c r="F83" s="26"/>
      <c r="G83" s="26"/>
      <c r="H83" s="99"/>
      <c r="I83" s="99"/>
    </row>
    <row r="84" spans="1:9" ht="110.25" hidden="1">
      <c r="A84" s="27" t="s">
        <v>306</v>
      </c>
      <c r="B84" s="19" t="s">
        <v>307</v>
      </c>
      <c r="C84" s="26"/>
      <c r="D84" s="26"/>
      <c r="E84" s="28"/>
      <c r="F84" s="26"/>
      <c r="G84" s="26"/>
      <c r="H84" s="99"/>
      <c r="I84" s="99"/>
    </row>
    <row r="85" spans="1:9" ht="63" hidden="1">
      <c r="A85" s="27" t="s">
        <v>308</v>
      </c>
      <c r="B85" s="19" t="s">
        <v>309</v>
      </c>
      <c r="C85" s="26"/>
      <c r="D85" s="26"/>
      <c r="E85" s="28"/>
      <c r="F85" s="26"/>
      <c r="G85" s="26"/>
      <c r="H85" s="99"/>
      <c r="I85" s="99"/>
    </row>
    <row r="86" spans="1:9" ht="47.25" hidden="1">
      <c r="A86" s="27" t="s">
        <v>310</v>
      </c>
      <c r="B86" s="19" t="s">
        <v>311</v>
      </c>
      <c r="C86" s="26"/>
      <c r="D86" s="26"/>
      <c r="E86" s="28"/>
      <c r="F86" s="26"/>
      <c r="G86" s="26"/>
      <c r="H86" s="99"/>
      <c r="I86" s="99"/>
    </row>
    <row r="87" spans="1:9" ht="45" hidden="1">
      <c r="A87" s="27" t="s">
        <v>312</v>
      </c>
      <c r="B87" s="23" t="s">
        <v>313</v>
      </c>
      <c r="C87" s="26"/>
      <c r="D87" s="26"/>
      <c r="E87" s="28"/>
      <c r="F87" s="26"/>
      <c r="G87" s="26"/>
      <c r="H87" s="99"/>
      <c r="I87" s="99"/>
    </row>
    <row r="88" spans="1:9" ht="45" hidden="1">
      <c r="A88" s="27" t="s">
        <v>6185</v>
      </c>
      <c r="B88" s="23" t="s">
        <v>6186</v>
      </c>
      <c r="C88" s="30"/>
      <c r="D88" s="28"/>
      <c r="E88" s="28"/>
      <c r="F88" s="26"/>
      <c r="G88" s="479"/>
      <c r="H88" s="99"/>
      <c r="I88" s="99"/>
    </row>
    <row r="89" spans="1:9" ht="18.75" hidden="1">
      <c r="A89" s="124" t="s">
        <v>1502</v>
      </c>
      <c r="B89" s="1263" t="s">
        <v>134</v>
      </c>
      <c r="C89" s="1264"/>
      <c r="D89" s="1264"/>
      <c r="E89" s="1264"/>
      <c r="F89" s="1264"/>
      <c r="G89" s="1265"/>
      <c r="H89" s="99">
        <f>SUM(D90:D97)</f>
        <v>0</v>
      </c>
      <c r="I89" s="99">
        <f>COUNT(D90:D97)*2</f>
        <v>0</v>
      </c>
    </row>
    <row r="90" spans="1:9" ht="31.5" hidden="1">
      <c r="A90" s="27" t="s">
        <v>314</v>
      </c>
      <c r="B90" s="19" t="s">
        <v>315</v>
      </c>
      <c r="C90" s="26"/>
      <c r="D90" s="26"/>
      <c r="E90" s="28"/>
      <c r="F90" s="26"/>
      <c r="G90" s="26"/>
      <c r="H90" s="99"/>
      <c r="I90" s="99"/>
    </row>
    <row r="91" spans="1:9" ht="31.5" hidden="1">
      <c r="A91" s="27" t="s">
        <v>316</v>
      </c>
      <c r="B91" s="19" t="s">
        <v>317</v>
      </c>
      <c r="C91" s="26"/>
      <c r="D91" s="26"/>
      <c r="E91" s="28"/>
      <c r="F91" s="26"/>
      <c r="G91" s="26"/>
      <c r="H91" s="99"/>
      <c r="I91" s="99"/>
    </row>
    <row r="92" spans="1:9" ht="31.5" hidden="1">
      <c r="A92" s="27" t="s">
        <v>1504</v>
      </c>
      <c r="B92" s="19" t="s">
        <v>319</v>
      </c>
      <c r="C92" s="26"/>
      <c r="D92" s="26"/>
      <c r="E92" s="28"/>
      <c r="F92" s="26"/>
      <c r="G92" s="26"/>
      <c r="H92" s="99"/>
      <c r="I92" s="99"/>
    </row>
    <row r="93" spans="1:9" ht="31.5" hidden="1">
      <c r="A93" s="27" t="s">
        <v>321</v>
      </c>
      <c r="B93" s="19" t="s">
        <v>322</v>
      </c>
      <c r="C93" s="26"/>
      <c r="D93" s="26"/>
      <c r="E93" s="28"/>
      <c r="F93" s="26"/>
      <c r="G93" s="26"/>
      <c r="H93" s="99"/>
      <c r="I93" s="99"/>
    </row>
    <row r="94" spans="1:9" ht="31.5" hidden="1">
      <c r="A94" s="27" t="s">
        <v>323</v>
      </c>
      <c r="B94" s="19" t="s">
        <v>324</v>
      </c>
      <c r="C94" s="26"/>
      <c r="D94" s="26"/>
      <c r="E94" s="28"/>
      <c r="F94" s="26"/>
      <c r="G94" s="26"/>
      <c r="H94" s="99"/>
      <c r="I94" s="99"/>
    </row>
    <row r="95" spans="1:9" ht="31.5" hidden="1">
      <c r="A95" s="27" t="s">
        <v>325</v>
      </c>
      <c r="B95" s="19" t="s">
        <v>326</v>
      </c>
      <c r="C95" s="26"/>
      <c r="D95" s="26"/>
      <c r="E95" s="28"/>
      <c r="F95" s="26"/>
      <c r="G95" s="26"/>
      <c r="H95" s="99"/>
      <c r="I95" s="99"/>
    </row>
    <row r="96" spans="1:9" ht="31.5" hidden="1">
      <c r="A96" s="27" t="s">
        <v>1505</v>
      </c>
      <c r="B96" s="19" t="s">
        <v>328</v>
      </c>
      <c r="C96" s="26"/>
      <c r="D96" s="26"/>
      <c r="E96" s="28"/>
      <c r="F96" s="26"/>
      <c r="G96" s="26"/>
      <c r="H96" s="99"/>
      <c r="I96" s="99"/>
    </row>
    <row r="97" spans="1:9" ht="31.5" hidden="1">
      <c r="A97" s="27" t="s">
        <v>3095</v>
      </c>
      <c r="B97" s="19" t="s">
        <v>3096</v>
      </c>
      <c r="C97" s="23"/>
      <c r="D97" s="21"/>
      <c r="E97" s="22"/>
      <c r="F97" s="28"/>
      <c r="G97" s="480"/>
      <c r="H97" s="99"/>
      <c r="I97" s="99"/>
    </row>
    <row r="98" spans="1:9" ht="40.15" customHeight="1">
      <c r="A98" s="117" t="s">
        <v>133</v>
      </c>
      <c r="B98" s="1266" t="s">
        <v>132</v>
      </c>
      <c r="C98" s="1267"/>
      <c r="D98" s="1267"/>
      <c r="E98" s="1267"/>
      <c r="F98" s="1267"/>
      <c r="G98" s="1268"/>
      <c r="H98" s="29">
        <f>SUM(D99:D100)</f>
        <v>2</v>
      </c>
      <c r="I98" s="29">
        <f>COUNT(D99:D100)*2</f>
        <v>2</v>
      </c>
    </row>
    <row r="99" spans="1:9" ht="63">
      <c r="A99" s="18" t="s">
        <v>330</v>
      </c>
      <c r="B99" s="19" t="s">
        <v>331</v>
      </c>
      <c r="C99" s="30" t="s">
        <v>4281</v>
      </c>
      <c r="D99" s="618">
        <v>2</v>
      </c>
      <c r="E99" s="28" t="s">
        <v>540</v>
      </c>
      <c r="F99" s="26"/>
      <c r="G99" s="53"/>
    </row>
    <row r="100" spans="1:9" ht="78.75" hidden="1">
      <c r="A100" s="27" t="s">
        <v>4282</v>
      </c>
      <c r="B100" s="19" t="s">
        <v>335</v>
      </c>
      <c r="C100" s="30"/>
      <c r="D100" s="53"/>
      <c r="E100" s="28"/>
      <c r="F100" s="26"/>
      <c r="G100" s="26"/>
      <c r="H100" s="99"/>
      <c r="I100" s="99"/>
    </row>
    <row r="101" spans="1:9" ht="21">
      <c r="A101" s="286" t="s">
        <v>336</v>
      </c>
      <c r="B101" s="1269" t="s">
        <v>337</v>
      </c>
      <c r="C101" s="1270"/>
      <c r="D101" s="1270"/>
      <c r="E101" s="1270"/>
      <c r="F101" s="1270"/>
      <c r="G101" s="1271"/>
      <c r="H101" s="29">
        <f>H102+H114+H120+H125+H132+H139</f>
        <v>42</v>
      </c>
      <c r="I101" s="29">
        <f>I102+I114+I120+I125+I132+I139</f>
        <v>42</v>
      </c>
    </row>
    <row r="102" spans="1:9" ht="40.15" customHeight="1">
      <c r="A102" s="135" t="s">
        <v>131</v>
      </c>
      <c r="B102" s="989" t="s">
        <v>130</v>
      </c>
      <c r="C102" s="997"/>
      <c r="D102" s="997"/>
      <c r="E102" s="997"/>
      <c r="F102" s="997"/>
      <c r="G102" s="998"/>
      <c r="H102" s="29">
        <f>SUM(D103:D113)</f>
        <v>16</v>
      </c>
      <c r="I102" s="29">
        <f>COUNT(D103:D113)*2</f>
        <v>16</v>
      </c>
    </row>
    <row r="103" spans="1:9" ht="31.5">
      <c r="A103" s="18" t="s">
        <v>338</v>
      </c>
      <c r="B103" s="36" t="s">
        <v>339</v>
      </c>
      <c r="C103" s="50" t="s">
        <v>4283</v>
      </c>
      <c r="D103" s="618">
        <v>2</v>
      </c>
      <c r="E103" s="28" t="s">
        <v>341</v>
      </c>
      <c r="F103" s="50" t="s">
        <v>2353</v>
      </c>
      <c r="G103" s="53"/>
    </row>
    <row r="104" spans="1:9" ht="30">
      <c r="A104" s="18"/>
      <c r="B104" s="36"/>
      <c r="C104" s="23" t="s">
        <v>2842</v>
      </c>
      <c r="D104" s="618">
        <v>2</v>
      </c>
      <c r="E104" s="28" t="s">
        <v>341</v>
      </c>
      <c r="F104" s="26"/>
      <c r="G104" s="53"/>
    </row>
    <row r="105" spans="1:9" ht="47.25">
      <c r="A105" s="18" t="s">
        <v>346</v>
      </c>
      <c r="B105" s="36" t="s">
        <v>347</v>
      </c>
      <c r="C105" s="123" t="s">
        <v>4218</v>
      </c>
      <c r="D105" s="618">
        <v>2</v>
      </c>
      <c r="E105" s="28" t="s">
        <v>341</v>
      </c>
      <c r="F105" s="26"/>
      <c r="G105" s="53"/>
    </row>
    <row r="106" spans="1:9" ht="45">
      <c r="A106" s="18" t="s">
        <v>336</v>
      </c>
      <c r="B106" s="36"/>
      <c r="C106" s="384" t="s">
        <v>4284</v>
      </c>
      <c r="D106" s="618">
        <v>2</v>
      </c>
      <c r="E106" s="28" t="s">
        <v>341</v>
      </c>
      <c r="F106" s="26"/>
      <c r="G106" s="53"/>
    </row>
    <row r="107" spans="1:9" ht="45">
      <c r="A107" s="18"/>
      <c r="B107" s="36"/>
      <c r="C107" s="384" t="s">
        <v>4285</v>
      </c>
      <c r="D107" s="618">
        <v>2</v>
      </c>
      <c r="E107" s="28" t="s">
        <v>341</v>
      </c>
      <c r="F107" s="26"/>
      <c r="G107" s="53"/>
    </row>
    <row r="108" spans="1:9" ht="47.25" hidden="1">
      <c r="A108" s="27" t="s">
        <v>352</v>
      </c>
      <c r="B108" s="36" t="s">
        <v>353</v>
      </c>
      <c r="C108" s="26"/>
      <c r="D108" s="26"/>
      <c r="E108" s="28"/>
      <c r="F108" s="26"/>
      <c r="G108" s="26"/>
      <c r="H108" s="99"/>
      <c r="I108" s="99"/>
    </row>
    <row r="109" spans="1:9" ht="47.25">
      <c r="A109" s="18" t="s">
        <v>354</v>
      </c>
      <c r="B109" s="36" t="s">
        <v>355</v>
      </c>
      <c r="C109" s="50" t="s">
        <v>4286</v>
      </c>
      <c r="D109" s="618">
        <v>2</v>
      </c>
      <c r="E109" s="28" t="s">
        <v>341</v>
      </c>
      <c r="F109" s="26"/>
      <c r="G109" s="53"/>
    </row>
    <row r="110" spans="1:9" ht="63">
      <c r="A110" s="18" t="s">
        <v>4287</v>
      </c>
      <c r="B110" s="36" t="s">
        <v>357</v>
      </c>
      <c r="C110" s="384" t="s">
        <v>4288</v>
      </c>
      <c r="D110" s="618">
        <v>2</v>
      </c>
      <c r="E110" s="28" t="s">
        <v>341</v>
      </c>
      <c r="F110" s="26"/>
      <c r="G110" s="53"/>
    </row>
    <row r="111" spans="1:9" ht="47.25">
      <c r="A111" s="18" t="s">
        <v>359</v>
      </c>
      <c r="B111" s="36" t="s">
        <v>360</v>
      </c>
      <c r="C111" s="40" t="s">
        <v>361</v>
      </c>
      <c r="D111" s="618">
        <v>2</v>
      </c>
      <c r="E111" s="28" t="s">
        <v>341</v>
      </c>
      <c r="F111" s="26"/>
      <c r="G111" s="53"/>
    </row>
    <row r="112" spans="1:9" ht="63" hidden="1">
      <c r="A112" s="27" t="s">
        <v>1520</v>
      </c>
      <c r="B112" s="36" t="s">
        <v>363</v>
      </c>
      <c r="C112" s="26"/>
      <c r="D112" s="26"/>
      <c r="E112" s="28"/>
      <c r="F112" s="26"/>
      <c r="G112" s="26"/>
      <c r="H112" s="99"/>
      <c r="I112" s="99"/>
    </row>
    <row r="113" spans="1:9" ht="47.25" hidden="1">
      <c r="A113" s="27" t="s">
        <v>366</v>
      </c>
      <c r="B113" s="36" t="s">
        <v>367</v>
      </c>
      <c r="C113" s="26"/>
      <c r="D113" s="26"/>
      <c r="E113" s="28"/>
      <c r="F113" s="26"/>
      <c r="G113" s="26"/>
      <c r="H113" s="99"/>
      <c r="I113" s="99"/>
    </row>
    <row r="114" spans="1:9" ht="40.15" customHeight="1">
      <c r="A114" s="135" t="s">
        <v>129</v>
      </c>
      <c r="B114" s="916" t="s">
        <v>4289</v>
      </c>
      <c r="C114" s="923"/>
      <c r="D114" s="923"/>
      <c r="E114" s="923"/>
      <c r="F114" s="923"/>
      <c r="G114" s="924"/>
      <c r="H114" s="29">
        <f>SUM(D115:D119)</f>
        <v>2</v>
      </c>
      <c r="I114" s="29">
        <f>COUNT(D115:D119)*2</f>
        <v>2</v>
      </c>
    </row>
    <row r="115" spans="1:9" ht="31.5" hidden="1">
      <c r="A115" s="27" t="s">
        <v>1523</v>
      </c>
      <c r="B115" s="44" t="s">
        <v>371</v>
      </c>
      <c r="C115" s="26"/>
      <c r="D115" s="26"/>
      <c r="E115" s="28"/>
      <c r="F115" s="26"/>
      <c r="G115" s="26"/>
      <c r="H115" s="99"/>
      <c r="I115" s="99"/>
    </row>
    <row r="116" spans="1:9" ht="78.75" hidden="1">
      <c r="A116" s="27" t="s">
        <v>382</v>
      </c>
      <c r="B116" s="44" t="s">
        <v>383</v>
      </c>
      <c r="C116" s="26"/>
      <c r="D116" s="26"/>
      <c r="E116" s="28"/>
      <c r="F116" s="26"/>
      <c r="G116" s="26"/>
      <c r="H116" s="99"/>
      <c r="I116" s="99"/>
    </row>
    <row r="117" spans="1:9" ht="63">
      <c r="A117" s="18" t="s">
        <v>384</v>
      </c>
      <c r="B117" s="225" t="s">
        <v>385</v>
      </c>
      <c r="C117" s="50" t="s">
        <v>4290</v>
      </c>
      <c r="D117" s="618">
        <v>2</v>
      </c>
      <c r="E117" s="28" t="s">
        <v>341</v>
      </c>
      <c r="F117" s="26"/>
      <c r="G117" s="53"/>
    </row>
    <row r="118" spans="1:9" ht="47.25" hidden="1">
      <c r="A118" s="27" t="s">
        <v>1531</v>
      </c>
      <c r="B118" s="44" t="s">
        <v>393</v>
      </c>
      <c r="C118" s="26"/>
      <c r="D118" s="26"/>
      <c r="E118" s="28"/>
      <c r="F118" s="26"/>
      <c r="G118" s="26"/>
      <c r="H118" s="99"/>
      <c r="I118" s="99"/>
    </row>
    <row r="119" spans="1:9" ht="47.25" hidden="1">
      <c r="A119" s="27" t="s">
        <v>394</v>
      </c>
      <c r="B119" s="47" t="s">
        <v>395</v>
      </c>
      <c r="C119" s="26"/>
      <c r="D119" s="26"/>
      <c r="E119" s="28"/>
      <c r="F119" s="26"/>
      <c r="G119" s="26"/>
      <c r="H119" s="99"/>
      <c r="I119" s="99"/>
    </row>
    <row r="120" spans="1:9" ht="40.15" customHeight="1">
      <c r="A120" s="135" t="s">
        <v>127</v>
      </c>
      <c r="B120" s="989" t="s">
        <v>126</v>
      </c>
      <c r="C120" s="997"/>
      <c r="D120" s="997"/>
      <c r="E120" s="997"/>
      <c r="F120" s="997"/>
      <c r="G120" s="998"/>
      <c r="H120" s="29">
        <f>SUM(D121:D124)</f>
        <v>8</v>
      </c>
      <c r="I120" s="29">
        <f>COUNT(D121:D124)*2</f>
        <v>8</v>
      </c>
    </row>
    <row r="121" spans="1:9" ht="31.5">
      <c r="A121" s="18" t="s">
        <v>396</v>
      </c>
      <c r="B121" s="44" t="s">
        <v>397</v>
      </c>
      <c r="C121" s="50" t="s">
        <v>4291</v>
      </c>
      <c r="D121" s="618">
        <v>2</v>
      </c>
      <c r="E121" s="28" t="s">
        <v>341</v>
      </c>
      <c r="F121" s="26"/>
      <c r="G121" s="53"/>
    </row>
    <row r="122" spans="1:9" ht="47.25">
      <c r="A122" s="18" t="s">
        <v>400</v>
      </c>
      <c r="B122" s="44" t="s">
        <v>401</v>
      </c>
      <c r="C122" s="50" t="s">
        <v>4292</v>
      </c>
      <c r="D122" s="618">
        <v>2</v>
      </c>
      <c r="E122" s="28" t="s">
        <v>208</v>
      </c>
      <c r="F122" s="50" t="s">
        <v>4293</v>
      </c>
      <c r="G122" s="53"/>
    </row>
    <row r="123" spans="1:9" ht="63">
      <c r="A123" s="18" t="s">
        <v>1546</v>
      </c>
      <c r="B123" s="44" t="s">
        <v>405</v>
      </c>
      <c r="C123" s="23" t="s">
        <v>406</v>
      </c>
      <c r="D123" s="618">
        <v>2</v>
      </c>
      <c r="E123" s="28" t="s">
        <v>680</v>
      </c>
      <c r="F123" s="26"/>
      <c r="G123" s="53"/>
    </row>
    <row r="124" spans="1:9" ht="78.75">
      <c r="A124" s="18" t="s">
        <v>408</v>
      </c>
      <c r="B124" s="44" t="s">
        <v>409</v>
      </c>
      <c r="C124" s="50" t="s">
        <v>4294</v>
      </c>
      <c r="D124" s="618">
        <v>2</v>
      </c>
      <c r="E124" s="28" t="s">
        <v>208</v>
      </c>
      <c r="F124" s="26"/>
      <c r="G124" s="53"/>
    </row>
    <row r="125" spans="1:9" ht="40.15" customHeight="1">
      <c r="A125" s="135" t="s">
        <v>125</v>
      </c>
      <c r="B125" s="989" t="s">
        <v>124</v>
      </c>
      <c r="C125" s="997"/>
      <c r="D125" s="997"/>
      <c r="E125" s="997"/>
      <c r="F125" s="997"/>
      <c r="G125" s="998"/>
      <c r="H125" s="29">
        <f>SUM(D126:D131)</f>
        <v>10</v>
      </c>
      <c r="I125" s="29">
        <f>COUNT(D126:D131)*2</f>
        <v>10</v>
      </c>
    </row>
    <row r="126" spans="1:9" ht="75">
      <c r="A126" s="18" t="s">
        <v>411</v>
      </c>
      <c r="B126" s="224" t="s">
        <v>412</v>
      </c>
      <c r="C126" s="50" t="s">
        <v>4295</v>
      </c>
      <c r="D126" s="622">
        <v>2</v>
      </c>
      <c r="E126" s="28" t="s">
        <v>255</v>
      </c>
      <c r="F126" s="50" t="s">
        <v>4296</v>
      </c>
      <c r="G126" s="53"/>
    </row>
    <row r="127" spans="1:9" ht="47.25" hidden="1">
      <c r="A127" s="27" t="s">
        <v>1566</v>
      </c>
      <c r="B127" s="224" t="s">
        <v>415</v>
      </c>
      <c r="C127" s="26"/>
      <c r="D127" s="26"/>
      <c r="E127" s="28"/>
      <c r="F127" s="26"/>
      <c r="G127" s="26"/>
      <c r="H127" s="99"/>
      <c r="I127" s="99"/>
    </row>
    <row r="128" spans="1:9" ht="45">
      <c r="A128" s="18" t="s">
        <v>417</v>
      </c>
      <c r="B128" s="224" t="s">
        <v>418</v>
      </c>
      <c r="C128" s="50" t="s">
        <v>4297</v>
      </c>
      <c r="D128" s="622">
        <v>2</v>
      </c>
      <c r="E128" s="28" t="s">
        <v>420</v>
      </c>
      <c r="F128" s="50" t="s">
        <v>4298</v>
      </c>
      <c r="G128" s="53"/>
    </row>
    <row r="129" spans="1:9" ht="63">
      <c r="A129" s="18" t="s">
        <v>421</v>
      </c>
      <c r="B129" s="224" t="s">
        <v>422</v>
      </c>
      <c r="C129" s="50" t="s">
        <v>4299</v>
      </c>
      <c r="D129" s="622">
        <v>2</v>
      </c>
      <c r="E129" s="28" t="s">
        <v>442</v>
      </c>
      <c r="F129" s="50" t="s">
        <v>4300</v>
      </c>
      <c r="G129" s="53"/>
    </row>
    <row r="130" spans="1:9" ht="75">
      <c r="A130" s="18" t="s">
        <v>336</v>
      </c>
      <c r="B130" s="224"/>
      <c r="C130" s="30" t="s">
        <v>4301</v>
      </c>
      <c r="D130" s="622">
        <v>2</v>
      </c>
      <c r="E130" s="28" t="s">
        <v>432</v>
      </c>
      <c r="F130" s="30" t="s">
        <v>4302</v>
      </c>
      <c r="G130" s="53"/>
    </row>
    <row r="131" spans="1:9" ht="60">
      <c r="A131" s="18" t="s">
        <v>426</v>
      </c>
      <c r="B131" s="114" t="s">
        <v>427</v>
      </c>
      <c r="C131" s="25" t="s">
        <v>4303</v>
      </c>
      <c r="D131" s="622">
        <v>2</v>
      </c>
      <c r="E131" s="28" t="s">
        <v>341</v>
      </c>
      <c r="F131" s="26"/>
      <c r="G131" s="53"/>
    </row>
    <row r="132" spans="1:9" ht="40.15" customHeight="1">
      <c r="A132" s="135" t="s">
        <v>123</v>
      </c>
      <c r="B132" s="989" t="s">
        <v>122</v>
      </c>
      <c r="C132" s="997"/>
      <c r="D132" s="997"/>
      <c r="E132" s="997"/>
      <c r="F132" s="997"/>
      <c r="G132" s="998"/>
      <c r="H132" s="29">
        <f>SUM(D133:D138)</f>
        <v>6</v>
      </c>
      <c r="I132" s="29">
        <f>COUNT(D133:D138)*2</f>
        <v>6</v>
      </c>
    </row>
    <row r="133" spans="1:9" ht="63">
      <c r="A133" s="18" t="s">
        <v>4304</v>
      </c>
      <c r="B133" s="44" t="s">
        <v>430</v>
      </c>
      <c r="C133" s="50" t="s">
        <v>4305</v>
      </c>
      <c r="D133" s="618">
        <v>2</v>
      </c>
      <c r="E133" s="28" t="s">
        <v>432</v>
      </c>
      <c r="F133" s="26"/>
      <c r="G133" s="53"/>
    </row>
    <row r="134" spans="1:9" ht="47.25">
      <c r="A134" s="18" t="s">
        <v>1576</v>
      </c>
      <c r="B134" s="44" t="s">
        <v>434</v>
      </c>
      <c r="C134" s="23" t="s">
        <v>4306</v>
      </c>
      <c r="D134" s="618">
        <v>2</v>
      </c>
      <c r="E134" s="28" t="s">
        <v>432</v>
      </c>
      <c r="F134" s="26"/>
      <c r="G134" s="53"/>
    </row>
    <row r="135" spans="1:9" ht="47.25" hidden="1">
      <c r="A135" s="27" t="s">
        <v>1577</v>
      </c>
      <c r="B135" s="44" t="s">
        <v>437</v>
      </c>
      <c r="C135" s="23"/>
      <c r="D135" s="26"/>
      <c r="E135" s="28"/>
      <c r="F135" s="26"/>
      <c r="G135" s="26"/>
      <c r="H135" s="99"/>
      <c r="I135" s="99"/>
    </row>
    <row r="136" spans="1:9" ht="63">
      <c r="A136" s="18" t="s">
        <v>439</v>
      </c>
      <c r="B136" s="44" t="s">
        <v>440</v>
      </c>
      <c r="C136" s="50" t="s">
        <v>4307</v>
      </c>
      <c r="D136" s="618">
        <v>2</v>
      </c>
      <c r="E136" s="28" t="s">
        <v>442</v>
      </c>
      <c r="F136" s="26"/>
      <c r="G136" s="53"/>
    </row>
    <row r="137" spans="1:9" ht="63" hidden="1">
      <c r="A137" s="27" t="s">
        <v>2384</v>
      </c>
      <c r="B137" s="44" t="s">
        <v>444</v>
      </c>
      <c r="C137" s="26"/>
      <c r="D137" s="26"/>
      <c r="E137" s="28"/>
      <c r="F137" s="26"/>
      <c r="G137" s="26"/>
      <c r="H137" s="99"/>
      <c r="I137" s="99"/>
    </row>
    <row r="138" spans="1:9" ht="63" hidden="1">
      <c r="A138" s="27" t="s">
        <v>445</v>
      </c>
      <c r="B138" s="160" t="s">
        <v>446</v>
      </c>
      <c r="C138" s="26"/>
      <c r="D138" s="26"/>
      <c r="E138" s="28"/>
      <c r="F138" s="26"/>
      <c r="G138" s="26"/>
      <c r="H138" s="99"/>
      <c r="I138" s="99"/>
    </row>
    <row r="139" spans="1:9" ht="15.75" hidden="1">
      <c r="A139" s="32" t="s">
        <v>6233</v>
      </c>
      <c r="B139" s="930" t="s">
        <v>3118</v>
      </c>
      <c r="C139" s="931"/>
      <c r="D139" s="931"/>
      <c r="E139" s="931"/>
      <c r="F139" s="931"/>
      <c r="G139" s="935"/>
      <c r="H139" s="99">
        <f>SUM(D140:D150)</f>
        <v>0</v>
      </c>
      <c r="I139" s="99">
        <f>COUNT(D140:D150)*2</f>
        <v>0</v>
      </c>
    </row>
    <row r="140" spans="1:9" ht="75" hidden="1">
      <c r="A140" s="32" t="s">
        <v>3119</v>
      </c>
      <c r="B140" s="50" t="s">
        <v>3120</v>
      </c>
      <c r="C140" s="50" t="s">
        <v>6187</v>
      </c>
      <c r="D140" s="362"/>
      <c r="E140" s="26"/>
      <c r="F140" s="50" t="s">
        <v>6188</v>
      </c>
      <c r="G140" s="482"/>
      <c r="H140" s="99"/>
      <c r="I140" s="99"/>
    </row>
    <row r="141" spans="1:9" ht="30" hidden="1">
      <c r="A141" s="32" t="s">
        <v>3121</v>
      </c>
      <c r="B141" s="50" t="s">
        <v>3122</v>
      </c>
      <c r="C141" s="50" t="s">
        <v>6189</v>
      </c>
      <c r="D141" s="362"/>
      <c r="E141" s="26"/>
      <c r="F141" s="50" t="s">
        <v>6190</v>
      </c>
      <c r="G141" s="482"/>
      <c r="H141" s="99"/>
      <c r="I141" s="99"/>
    </row>
    <row r="142" spans="1:9" ht="120" hidden="1">
      <c r="A142" s="32" t="s">
        <v>3123</v>
      </c>
      <c r="B142" s="50" t="s">
        <v>3124</v>
      </c>
      <c r="C142" s="50" t="s">
        <v>6191</v>
      </c>
      <c r="D142" s="362"/>
      <c r="E142" s="26"/>
      <c r="F142" s="50" t="s">
        <v>6192</v>
      </c>
      <c r="G142" s="482"/>
      <c r="H142" s="99"/>
      <c r="I142" s="99"/>
    </row>
    <row r="143" spans="1:9" ht="105" hidden="1">
      <c r="A143" s="32" t="s">
        <v>3125</v>
      </c>
      <c r="B143" s="50" t="s">
        <v>3126</v>
      </c>
      <c r="C143" s="50" t="s">
        <v>6193</v>
      </c>
      <c r="D143" s="362"/>
      <c r="E143" s="26"/>
      <c r="F143" s="50" t="s">
        <v>6194</v>
      </c>
      <c r="G143" s="482"/>
      <c r="H143" s="99"/>
      <c r="I143" s="99"/>
    </row>
    <row r="144" spans="1:9" ht="120" hidden="1">
      <c r="A144" s="32" t="s">
        <v>3127</v>
      </c>
      <c r="B144" s="50" t="s">
        <v>3128</v>
      </c>
      <c r="C144" s="50" t="s">
        <v>6195</v>
      </c>
      <c r="D144" s="362"/>
      <c r="E144" s="26"/>
      <c r="F144" s="50" t="s">
        <v>6196</v>
      </c>
      <c r="G144" s="482"/>
      <c r="H144" s="99"/>
      <c r="I144" s="99"/>
    </row>
    <row r="145" spans="1:9" ht="30" hidden="1">
      <c r="A145" s="32" t="s">
        <v>3129</v>
      </c>
      <c r="B145" s="50" t="s">
        <v>3130</v>
      </c>
      <c r="C145" s="55"/>
      <c r="D145" s="53"/>
      <c r="E145" s="59"/>
      <c r="F145" s="55"/>
      <c r="G145" s="482"/>
      <c r="H145" s="99"/>
      <c r="I145" s="99"/>
    </row>
    <row r="146" spans="1:9" ht="75" hidden="1">
      <c r="A146" s="32" t="s">
        <v>6234</v>
      </c>
      <c r="B146" s="50" t="s">
        <v>3132</v>
      </c>
      <c r="C146" s="50" t="s">
        <v>4137</v>
      </c>
      <c r="D146" s="53"/>
      <c r="E146" s="28"/>
      <c r="F146" s="26"/>
      <c r="G146" s="482"/>
      <c r="H146" s="99"/>
      <c r="I146" s="99"/>
    </row>
    <row r="147" spans="1:9" ht="90" hidden="1">
      <c r="A147" s="32" t="s">
        <v>3133</v>
      </c>
      <c r="B147" s="50" t="s">
        <v>3134</v>
      </c>
      <c r="C147" s="50" t="s">
        <v>6197</v>
      </c>
      <c r="D147" s="362"/>
      <c r="E147" s="26"/>
      <c r="F147" s="50" t="s">
        <v>6198</v>
      </c>
      <c r="G147" s="482"/>
      <c r="H147" s="99"/>
      <c r="I147" s="99"/>
    </row>
    <row r="148" spans="1:9" ht="165" hidden="1">
      <c r="A148" s="32" t="s">
        <v>3135</v>
      </c>
      <c r="B148" s="50" t="s">
        <v>3136</v>
      </c>
      <c r="C148" s="50" t="s">
        <v>6199</v>
      </c>
      <c r="D148" s="362"/>
      <c r="E148" s="26"/>
      <c r="F148" s="50" t="s">
        <v>6200</v>
      </c>
      <c r="G148" s="482"/>
      <c r="H148" s="99"/>
      <c r="I148" s="99"/>
    </row>
    <row r="149" spans="1:9" ht="120" hidden="1">
      <c r="A149" s="32" t="s">
        <v>3137</v>
      </c>
      <c r="B149" s="50" t="s">
        <v>3138</v>
      </c>
      <c r="C149" s="50" t="s">
        <v>6201</v>
      </c>
      <c r="D149" s="362"/>
      <c r="E149" s="26"/>
      <c r="F149" s="50" t="s">
        <v>6202</v>
      </c>
      <c r="G149" s="482"/>
      <c r="H149" s="99"/>
      <c r="I149" s="99"/>
    </row>
    <row r="150" spans="1:9" ht="60" hidden="1">
      <c r="A150" s="32" t="s">
        <v>3139</v>
      </c>
      <c r="B150" s="50" t="s">
        <v>3140</v>
      </c>
      <c r="C150" s="50" t="s">
        <v>6203</v>
      </c>
      <c r="D150" s="481"/>
      <c r="E150" s="7"/>
      <c r="F150" s="50" t="s">
        <v>6204</v>
      </c>
      <c r="G150" s="482"/>
      <c r="H150" s="99"/>
      <c r="I150" s="99"/>
    </row>
    <row r="151" spans="1:9" ht="18.75" customHeight="1">
      <c r="A151" s="286" t="s">
        <v>336</v>
      </c>
      <c r="B151" s="1274" t="s">
        <v>4308</v>
      </c>
      <c r="C151" s="1275"/>
      <c r="D151" s="1275"/>
      <c r="E151" s="1275"/>
      <c r="F151" s="1275"/>
      <c r="G151" s="1276"/>
      <c r="H151" s="29">
        <f>H152+H168+H176+H183+H190+H195+H207</f>
        <v>102</v>
      </c>
      <c r="I151" s="29">
        <f>I152+I168+I176+I183+I190+I195+I207</f>
        <v>102</v>
      </c>
    </row>
    <row r="152" spans="1:9" ht="40.15" customHeight="1">
      <c r="A152" s="117" t="s">
        <v>121</v>
      </c>
      <c r="B152" s="1175" t="s">
        <v>120</v>
      </c>
      <c r="C152" s="1090"/>
      <c r="D152" s="1090"/>
      <c r="E152" s="1090"/>
      <c r="F152" s="1090"/>
      <c r="G152" s="1176"/>
      <c r="H152" s="29">
        <f>SUM(D153:D167)</f>
        <v>30</v>
      </c>
      <c r="I152" s="29">
        <f>COUNT(D153:D167)*2</f>
        <v>30</v>
      </c>
    </row>
    <row r="153" spans="1:9" ht="47.25">
      <c r="A153" s="18" t="s">
        <v>448</v>
      </c>
      <c r="B153" s="19" t="s">
        <v>449</v>
      </c>
      <c r="C153" s="415" t="s">
        <v>4309</v>
      </c>
      <c r="D153" s="618">
        <v>2</v>
      </c>
      <c r="E153" s="28" t="s">
        <v>341</v>
      </c>
      <c r="F153" s="30" t="s">
        <v>4310</v>
      </c>
      <c r="G153" s="53"/>
    </row>
    <row r="154" spans="1:9" ht="30">
      <c r="A154" s="18"/>
      <c r="B154" s="19"/>
      <c r="C154" s="415" t="s">
        <v>4311</v>
      </c>
      <c r="D154" s="618">
        <v>2</v>
      </c>
      <c r="E154" s="28" t="s">
        <v>341</v>
      </c>
      <c r="F154" s="30"/>
      <c r="G154" s="53"/>
    </row>
    <row r="155" spans="1:9" ht="31.5">
      <c r="A155" s="18" t="s">
        <v>453</v>
      </c>
      <c r="B155" s="51" t="s">
        <v>454</v>
      </c>
      <c r="C155" s="30" t="s">
        <v>4312</v>
      </c>
      <c r="D155" s="618">
        <v>2</v>
      </c>
      <c r="E155" s="28" t="s">
        <v>341</v>
      </c>
      <c r="F155" s="26"/>
      <c r="G155" s="53"/>
    </row>
    <row r="156" spans="1:9" ht="30">
      <c r="A156" s="18"/>
      <c r="B156" s="51"/>
      <c r="C156" s="30" t="s">
        <v>4313</v>
      </c>
      <c r="D156" s="618">
        <v>2</v>
      </c>
      <c r="E156" s="28" t="s">
        <v>341</v>
      </c>
      <c r="F156" s="26"/>
      <c r="G156" s="53"/>
    </row>
    <row r="157" spans="1:9" ht="47.25">
      <c r="A157" s="18" t="s">
        <v>458</v>
      </c>
      <c r="B157" s="19" t="s">
        <v>459</v>
      </c>
      <c r="C157" s="30" t="s">
        <v>4314</v>
      </c>
      <c r="D157" s="618">
        <v>2</v>
      </c>
      <c r="E157" s="28" t="s">
        <v>341</v>
      </c>
      <c r="F157" s="26"/>
      <c r="G157" s="53"/>
    </row>
    <row r="158" spans="1:9" ht="30">
      <c r="A158" s="18" t="s">
        <v>336</v>
      </c>
      <c r="B158" s="19"/>
      <c r="C158" s="30" t="s">
        <v>4315</v>
      </c>
      <c r="D158" s="618">
        <v>2</v>
      </c>
      <c r="E158" s="28" t="s">
        <v>341</v>
      </c>
      <c r="F158" s="26"/>
      <c r="G158" s="53"/>
    </row>
    <row r="159" spans="1:9" ht="45">
      <c r="A159" s="18" t="s">
        <v>336</v>
      </c>
      <c r="B159" s="19"/>
      <c r="C159" s="30" t="s">
        <v>4316</v>
      </c>
      <c r="D159" s="618">
        <v>2</v>
      </c>
      <c r="E159" s="28" t="s">
        <v>341</v>
      </c>
      <c r="F159" s="26"/>
      <c r="G159" s="53"/>
    </row>
    <row r="160" spans="1:9" ht="28.5" customHeight="1">
      <c r="A160" s="18" t="s">
        <v>336</v>
      </c>
      <c r="B160" s="19"/>
      <c r="C160" s="30" t="s">
        <v>4317</v>
      </c>
      <c r="D160" s="618">
        <v>2</v>
      </c>
      <c r="E160" s="28" t="s">
        <v>341</v>
      </c>
      <c r="F160" s="26"/>
      <c r="G160" s="53"/>
    </row>
    <row r="161" spans="1:9" ht="30.75" customHeight="1">
      <c r="A161" s="18" t="s">
        <v>336</v>
      </c>
      <c r="B161" s="19"/>
      <c r="C161" s="30" t="s">
        <v>4318</v>
      </c>
      <c r="D161" s="618">
        <v>2</v>
      </c>
      <c r="E161" s="28" t="s">
        <v>341</v>
      </c>
      <c r="F161" s="26"/>
      <c r="G161" s="53"/>
    </row>
    <row r="162" spans="1:9" ht="36.75" customHeight="1">
      <c r="A162" s="18" t="s">
        <v>336</v>
      </c>
      <c r="B162" s="19"/>
      <c r="C162" s="30" t="s">
        <v>4319</v>
      </c>
      <c r="D162" s="618">
        <v>2</v>
      </c>
      <c r="E162" s="28" t="s">
        <v>341</v>
      </c>
      <c r="F162" s="26"/>
      <c r="G162" s="53"/>
    </row>
    <row r="163" spans="1:9" ht="33.75" customHeight="1">
      <c r="A163" s="18" t="s">
        <v>336</v>
      </c>
      <c r="B163" s="19"/>
      <c r="C163" s="30" t="s">
        <v>4320</v>
      </c>
      <c r="D163" s="618">
        <v>2</v>
      </c>
      <c r="E163" s="28" t="s">
        <v>341</v>
      </c>
      <c r="F163" s="26"/>
      <c r="G163" s="53"/>
    </row>
    <row r="164" spans="1:9" ht="63">
      <c r="A164" s="18" t="s">
        <v>1602</v>
      </c>
      <c r="B164" s="19" t="s">
        <v>477</v>
      </c>
      <c r="C164" s="50" t="s">
        <v>2883</v>
      </c>
      <c r="D164" s="618">
        <v>2</v>
      </c>
      <c r="E164" s="28" t="s">
        <v>341</v>
      </c>
      <c r="F164" s="26"/>
      <c r="G164" s="53"/>
    </row>
    <row r="165" spans="1:9" ht="47.25">
      <c r="A165" s="18" t="s">
        <v>480</v>
      </c>
      <c r="B165" s="19" t="s">
        <v>481</v>
      </c>
      <c r="C165" s="50" t="s">
        <v>1606</v>
      </c>
      <c r="D165" s="618">
        <v>2</v>
      </c>
      <c r="E165" s="28" t="s">
        <v>341</v>
      </c>
      <c r="F165" s="26"/>
      <c r="G165" s="53"/>
    </row>
    <row r="166" spans="1:9" ht="31.5">
      <c r="A166" s="18" t="s">
        <v>484</v>
      </c>
      <c r="B166" s="19" t="s">
        <v>485</v>
      </c>
      <c r="C166" s="30" t="s">
        <v>4321</v>
      </c>
      <c r="D166" s="618">
        <v>2</v>
      </c>
      <c r="E166" s="28" t="s">
        <v>341</v>
      </c>
      <c r="F166" s="26"/>
      <c r="G166" s="53"/>
    </row>
    <row r="167" spans="1:9" ht="78.75">
      <c r="A167" s="18" t="s">
        <v>489</v>
      </c>
      <c r="B167" s="19" t="s">
        <v>490</v>
      </c>
      <c r="C167" s="30" t="s">
        <v>4322</v>
      </c>
      <c r="D167" s="618">
        <v>2</v>
      </c>
      <c r="E167" s="28" t="s">
        <v>341</v>
      </c>
      <c r="F167" s="26"/>
      <c r="G167" s="53"/>
    </row>
    <row r="168" spans="1:9" ht="40.15" customHeight="1">
      <c r="A168" s="117" t="s">
        <v>119</v>
      </c>
      <c r="B168" s="1156" t="s">
        <v>118</v>
      </c>
      <c r="C168" s="1087"/>
      <c r="D168" s="1087"/>
      <c r="E168" s="1087"/>
      <c r="F168" s="1087"/>
      <c r="G168" s="1157"/>
      <c r="H168" s="29">
        <f>SUM(D169:D175)</f>
        <v>12</v>
      </c>
      <c r="I168" s="29">
        <f>COUNT(D169:D175)*2</f>
        <v>12</v>
      </c>
    </row>
    <row r="169" spans="1:9" ht="75">
      <c r="A169" s="18" t="s">
        <v>497</v>
      </c>
      <c r="B169" s="160" t="s">
        <v>498</v>
      </c>
      <c r="C169" s="23" t="s">
        <v>499</v>
      </c>
      <c r="D169" s="534">
        <v>2</v>
      </c>
      <c r="E169" s="28" t="s">
        <v>341</v>
      </c>
      <c r="F169" s="23" t="s">
        <v>500</v>
      </c>
      <c r="G169" s="53"/>
    </row>
    <row r="170" spans="1:9" ht="63" hidden="1">
      <c r="A170" s="27" t="s">
        <v>501</v>
      </c>
      <c r="B170" s="51" t="s">
        <v>502</v>
      </c>
      <c r="C170" s="26"/>
      <c r="D170" s="26"/>
      <c r="E170" s="28"/>
      <c r="F170" s="26"/>
      <c r="G170" s="26"/>
      <c r="H170" s="99"/>
      <c r="I170" s="99"/>
    </row>
    <row r="171" spans="1:9" ht="45">
      <c r="A171" s="18" t="s">
        <v>1618</v>
      </c>
      <c r="B171" s="51" t="s">
        <v>504</v>
      </c>
      <c r="C171" s="30" t="s">
        <v>4323</v>
      </c>
      <c r="D171" s="534">
        <v>2</v>
      </c>
      <c r="E171" s="28" t="s">
        <v>341</v>
      </c>
      <c r="F171" s="26"/>
      <c r="G171" s="53"/>
    </row>
    <row r="172" spans="1:9" ht="45">
      <c r="A172" s="18" t="s">
        <v>336</v>
      </c>
      <c r="B172" s="51"/>
      <c r="C172" s="30" t="s">
        <v>4324</v>
      </c>
      <c r="D172" s="534">
        <v>2</v>
      </c>
      <c r="E172" s="28" t="s">
        <v>377</v>
      </c>
      <c r="F172" s="26"/>
      <c r="G172" s="53"/>
    </row>
    <row r="173" spans="1:9" ht="47.25">
      <c r="A173" s="18" t="s">
        <v>1621</v>
      </c>
      <c r="B173" s="160" t="s">
        <v>507</v>
      </c>
      <c r="C173" s="30" t="s">
        <v>4325</v>
      </c>
      <c r="D173" s="534">
        <v>2</v>
      </c>
      <c r="E173" s="28" t="s">
        <v>341</v>
      </c>
      <c r="F173" s="26"/>
      <c r="G173" s="53"/>
    </row>
    <row r="174" spans="1:9" ht="30">
      <c r="A174" s="18"/>
      <c r="B174" s="160"/>
      <c r="C174" s="229" t="s">
        <v>4326</v>
      </c>
      <c r="D174" s="534">
        <v>2</v>
      </c>
      <c r="E174" s="28" t="s">
        <v>341</v>
      </c>
      <c r="F174" s="26"/>
      <c r="G174" s="53"/>
    </row>
    <row r="175" spans="1:9" ht="30">
      <c r="A175" s="18"/>
      <c r="B175" s="160"/>
      <c r="C175" s="50" t="s">
        <v>509</v>
      </c>
      <c r="D175" s="534">
        <v>2</v>
      </c>
      <c r="E175" s="28" t="s">
        <v>341</v>
      </c>
      <c r="F175" s="26"/>
      <c r="G175" s="53"/>
    </row>
    <row r="176" spans="1:9" ht="40.15" customHeight="1">
      <c r="A176" s="117" t="s">
        <v>117</v>
      </c>
      <c r="B176" s="1156" t="s">
        <v>116</v>
      </c>
      <c r="C176" s="1087"/>
      <c r="D176" s="1087"/>
      <c r="E176" s="1087"/>
      <c r="F176" s="1087"/>
      <c r="G176" s="1157"/>
      <c r="H176" s="29">
        <f>SUM(D177:D182)</f>
        <v>12</v>
      </c>
      <c r="I176" s="29">
        <f>COUNT(D177:D182)*2</f>
        <v>12</v>
      </c>
    </row>
    <row r="177" spans="1:9" ht="45">
      <c r="A177" s="18" t="s">
        <v>510</v>
      </c>
      <c r="B177" s="160" t="s">
        <v>511</v>
      </c>
      <c r="C177" s="234" t="s">
        <v>4327</v>
      </c>
      <c r="D177" s="618">
        <v>2</v>
      </c>
      <c r="E177" s="28" t="s">
        <v>379</v>
      </c>
      <c r="F177" s="26"/>
      <c r="G177" s="53"/>
    </row>
    <row r="178" spans="1:9" ht="45">
      <c r="A178" s="18" t="s">
        <v>336</v>
      </c>
      <c r="B178" s="160"/>
      <c r="C178" s="234" t="s">
        <v>513</v>
      </c>
      <c r="D178" s="618">
        <v>2</v>
      </c>
      <c r="E178" s="28" t="s">
        <v>341</v>
      </c>
      <c r="F178" s="26"/>
      <c r="G178" s="53"/>
    </row>
    <row r="179" spans="1:9" ht="60">
      <c r="A179" s="18"/>
      <c r="B179" s="160"/>
      <c r="C179" s="236" t="s">
        <v>4328</v>
      </c>
      <c r="D179" s="618">
        <v>2</v>
      </c>
      <c r="E179" s="28" t="s">
        <v>341</v>
      </c>
      <c r="F179" s="26"/>
      <c r="G179" s="53"/>
    </row>
    <row r="180" spans="1:9" ht="45">
      <c r="A180" s="18" t="s">
        <v>514</v>
      </c>
      <c r="B180" s="160" t="s">
        <v>515</v>
      </c>
      <c r="C180" s="30" t="s">
        <v>4329</v>
      </c>
      <c r="D180" s="618">
        <v>2</v>
      </c>
      <c r="E180" s="28" t="s">
        <v>377</v>
      </c>
      <c r="F180" s="26"/>
      <c r="G180" s="53"/>
    </row>
    <row r="181" spans="1:9" ht="75">
      <c r="A181" s="18" t="s">
        <v>336</v>
      </c>
      <c r="B181" s="160"/>
      <c r="C181" s="30" t="s">
        <v>517</v>
      </c>
      <c r="D181" s="618">
        <v>2</v>
      </c>
      <c r="E181" s="28" t="s">
        <v>377</v>
      </c>
      <c r="F181" s="26"/>
      <c r="G181" s="53"/>
    </row>
    <row r="182" spans="1:9" ht="78.75">
      <c r="A182" s="18" t="s">
        <v>518</v>
      </c>
      <c r="B182" s="160" t="s">
        <v>519</v>
      </c>
      <c r="C182" s="23" t="s">
        <v>520</v>
      </c>
      <c r="D182" s="618">
        <v>2</v>
      </c>
      <c r="E182" s="28" t="s">
        <v>255</v>
      </c>
      <c r="F182" s="26"/>
      <c r="G182" s="53"/>
    </row>
    <row r="183" spans="1:9" ht="40.15" customHeight="1">
      <c r="A183" s="117" t="s">
        <v>115</v>
      </c>
      <c r="B183" s="1175" t="s">
        <v>114</v>
      </c>
      <c r="C183" s="1090"/>
      <c r="D183" s="1090"/>
      <c r="E183" s="1090"/>
      <c r="F183" s="1090"/>
      <c r="G183" s="1176"/>
      <c r="H183" s="29">
        <f>SUM(D184:D189)</f>
        <v>10</v>
      </c>
      <c r="I183" s="29">
        <f>COUNT(D184:D189)*2</f>
        <v>10</v>
      </c>
    </row>
    <row r="184" spans="1:9" ht="47.25">
      <c r="A184" s="18" t="s">
        <v>521</v>
      </c>
      <c r="B184" s="114" t="s">
        <v>522</v>
      </c>
      <c r="C184" s="30" t="s">
        <v>4330</v>
      </c>
      <c r="D184" s="618">
        <v>2</v>
      </c>
      <c r="E184" s="22" t="s">
        <v>377</v>
      </c>
      <c r="F184" s="30" t="s">
        <v>4331</v>
      </c>
      <c r="G184" s="53"/>
    </row>
    <row r="185" spans="1:9" ht="47.25" hidden="1">
      <c r="A185" s="27" t="s">
        <v>1638</v>
      </c>
      <c r="B185" s="114" t="s">
        <v>526</v>
      </c>
      <c r="C185" s="26"/>
      <c r="D185" s="26"/>
      <c r="F185" s="26"/>
      <c r="G185" s="26"/>
      <c r="H185" s="99"/>
      <c r="I185" s="99"/>
    </row>
    <row r="186" spans="1:9" ht="47.25">
      <c r="A186" s="18" t="s">
        <v>528</v>
      </c>
      <c r="B186" s="114" t="s">
        <v>529</v>
      </c>
      <c r="C186" s="30" t="s">
        <v>4332</v>
      </c>
      <c r="D186" s="618">
        <v>2</v>
      </c>
      <c r="E186" s="28" t="s">
        <v>531</v>
      </c>
      <c r="F186" s="26"/>
      <c r="G186" s="53"/>
    </row>
    <row r="187" spans="1:9" ht="47.25">
      <c r="A187" s="18" t="s">
        <v>533</v>
      </c>
      <c r="B187" s="114" t="s">
        <v>534</v>
      </c>
      <c r="C187" s="30" t="s">
        <v>4333</v>
      </c>
      <c r="D187" s="618">
        <v>2</v>
      </c>
      <c r="E187" s="28" t="s">
        <v>255</v>
      </c>
      <c r="F187" s="26"/>
      <c r="G187" s="53"/>
    </row>
    <row r="188" spans="1:9" ht="31.5">
      <c r="A188" s="18" t="s">
        <v>536</v>
      </c>
      <c r="B188" s="114" t="s">
        <v>537</v>
      </c>
      <c r="C188" s="30" t="s">
        <v>4067</v>
      </c>
      <c r="D188" s="618">
        <v>2</v>
      </c>
      <c r="E188" s="28" t="s">
        <v>255</v>
      </c>
      <c r="F188" s="26"/>
      <c r="G188" s="53"/>
    </row>
    <row r="189" spans="1:9" ht="15.75">
      <c r="A189" s="18"/>
      <c r="B189" s="114"/>
      <c r="C189" s="30" t="s">
        <v>4334</v>
      </c>
      <c r="D189" s="618">
        <v>2</v>
      </c>
      <c r="E189" s="28" t="s">
        <v>255</v>
      </c>
      <c r="F189" s="26"/>
      <c r="G189" s="295"/>
    </row>
    <row r="190" spans="1:9" ht="40.15" customHeight="1">
      <c r="A190" s="117" t="s">
        <v>113</v>
      </c>
      <c r="B190" s="1156" t="s">
        <v>112</v>
      </c>
      <c r="C190" s="1087"/>
      <c r="D190" s="1087"/>
      <c r="E190" s="1087"/>
      <c r="F190" s="1087"/>
      <c r="G190" s="1157"/>
      <c r="H190" s="29">
        <f>SUM(D191:D194)</f>
        <v>6</v>
      </c>
      <c r="I190" s="29">
        <f>COUNT(D191:D194)*2</f>
        <v>6</v>
      </c>
    </row>
    <row r="191" spans="1:9" ht="60">
      <c r="A191" s="18" t="s">
        <v>551</v>
      </c>
      <c r="B191" s="114" t="s">
        <v>552</v>
      </c>
      <c r="C191" s="114" t="s">
        <v>4336</v>
      </c>
      <c r="D191" s="618">
        <v>2</v>
      </c>
      <c r="E191" s="28" t="s">
        <v>554</v>
      </c>
      <c r="F191" s="30" t="s">
        <v>4337</v>
      </c>
      <c r="G191" s="53"/>
    </row>
    <row r="192" spans="1:9" ht="45">
      <c r="A192" s="18"/>
      <c r="B192" s="114"/>
      <c r="C192" s="50" t="s">
        <v>4338</v>
      </c>
      <c r="D192" s="618">
        <v>2</v>
      </c>
      <c r="E192" s="28" t="s">
        <v>554</v>
      </c>
      <c r="F192" s="50" t="s">
        <v>4339</v>
      </c>
      <c r="G192" s="53"/>
    </row>
    <row r="193" spans="1:9" ht="90">
      <c r="A193" s="18" t="s">
        <v>572</v>
      </c>
      <c r="B193" s="114" t="s">
        <v>573</v>
      </c>
      <c r="C193" s="30" t="s">
        <v>4340</v>
      </c>
      <c r="D193" s="618">
        <v>2</v>
      </c>
      <c r="E193" s="28" t="s">
        <v>554</v>
      </c>
      <c r="F193" s="30" t="s">
        <v>4341</v>
      </c>
      <c r="G193" s="53"/>
    </row>
    <row r="194" spans="1:9" ht="63" hidden="1">
      <c r="A194" s="27" t="s">
        <v>579</v>
      </c>
      <c r="B194" s="51" t="s">
        <v>580</v>
      </c>
      <c r="C194" s="30"/>
      <c r="D194" s="26"/>
      <c r="E194" s="28"/>
      <c r="F194" s="26"/>
      <c r="G194" s="26"/>
      <c r="H194" s="99"/>
      <c r="I194" s="99"/>
    </row>
    <row r="195" spans="1:9" ht="40.15" customHeight="1">
      <c r="A195" s="117" t="s">
        <v>111</v>
      </c>
      <c r="B195" s="1156" t="s">
        <v>110</v>
      </c>
      <c r="C195" s="1087"/>
      <c r="D195" s="1087"/>
      <c r="E195" s="1087"/>
      <c r="F195" s="1087"/>
      <c r="G195" s="1157"/>
      <c r="H195" s="29">
        <f>SUM(D196:D206)</f>
        <v>20</v>
      </c>
      <c r="I195" s="29">
        <f>COUNT(D196:D206)*2</f>
        <v>20</v>
      </c>
    </row>
    <row r="196" spans="1:9" ht="47.25">
      <c r="A196" s="18" t="s">
        <v>582</v>
      </c>
      <c r="B196" s="114" t="s">
        <v>583</v>
      </c>
      <c r="C196" s="19" t="s">
        <v>584</v>
      </c>
      <c r="D196" s="618">
        <v>2</v>
      </c>
      <c r="E196" s="22" t="s">
        <v>341</v>
      </c>
      <c r="F196" s="349" t="s">
        <v>4342</v>
      </c>
      <c r="G196" s="53"/>
    </row>
    <row r="197" spans="1:9" ht="63" hidden="1">
      <c r="A197" s="27" t="s">
        <v>1675</v>
      </c>
      <c r="B197" s="114" t="s">
        <v>588</v>
      </c>
      <c r="C197" s="26"/>
      <c r="D197" s="26"/>
      <c r="E197" s="28"/>
      <c r="F197" s="26"/>
      <c r="G197" s="26"/>
      <c r="H197" s="99"/>
      <c r="I197" s="99"/>
    </row>
    <row r="198" spans="1:9" ht="63">
      <c r="A198" s="18" t="s">
        <v>592</v>
      </c>
      <c r="B198" s="114" t="s">
        <v>593</v>
      </c>
      <c r="C198" s="30" t="s">
        <v>4343</v>
      </c>
      <c r="D198" s="618">
        <v>2</v>
      </c>
      <c r="E198" s="28" t="s">
        <v>344</v>
      </c>
      <c r="F198" s="349" t="s">
        <v>4344</v>
      </c>
      <c r="G198" s="53"/>
    </row>
    <row r="199" spans="1:9" ht="78.75">
      <c r="A199" s="18" t="s">
        <v>596</v>
      </c>
      <c r="B199" s="114" t="s">
        <v>597</v>
      </c>
      <c r="C199" s="19" t="s">
        <v>598</v>
      </c>
      <c r="D199" s="618">
        <v>2</v>
      </c>
      <c r="E199" s="28" t="s">
        <v>344</v>
      </c>
      <c r="F199" s="25" t="s">
        <v>4345</v>
      </c>
      <c r="G199" s="53"/>
    </row>
    <row r="200" spans="1:9" ht="90">
      <c r="A200" s="18" t="s">
        <v>601</v>
      </c>
      <c r="B200" s="114" t="s">
        <v>602</v>
      </c>
      <c r="C200" s="30" t="s">
        <v>4346</v>
      </c>
      <c r="D200" s="618">
        <v>2</v>
      </c>
      <c r="E200" s="28" t="s">
        <v>344</v>
      </c>
      <c r="F200" s="349" t="s">
        <v>4347</v>
      </c>
      <c r="G200" s="53"/>
    </row>
    <row r="201" spans="1:9" ht="47.25">
      <c r="A201" s="18" t="s">
        <v>4348</v>
      </c>
      <c r="B201" s="114" t="s">
        <v>606</v>
      </c>
      <c r="C201" s="19" t="s">
        <v>607</v>
      </c>
      <c r="D201" s="618">
        <v>2</v>
      </c>
      <c r="E201" s="28" t="s">
        <v>344</v>
      </c>
      <c r="F201" s="23" t="s">
        <v>608</v>
      </c>
      <c r="G201" s="53"/>
    </row>
    <row r="202" spans="1:9" ht="31.5">
      <c r="A202" s="18"/>
      <c r="B202" s="114"/>
      <c r="C202" s="19" t="s">
        <v>609</v>
      </c>
      <c r="D202" s="618">
        <v>2</v>
      </c>
      <c r="E202" s="28" t="s">
        <v>344</v>
      </c>
      <c r="F202" s="23" t="s">
        <v>2956</v>
      </c>
      <c r="G202" s="53"/>
    </row>
    <row r="203" spans="1:9" ht="47.25">
      <c r="A203" s="18" t="s">
        <v>611</v>
      </c>
      <c r="B203" s="114" t="s">
        <v>612</v>
      </c>
      <c r="C203" s="123" t="s">
        <v>4349</v>
      </c>
      <c r="D203" s="618">
        <v>2</v>
      </c>
      <c r="E203" s="28" t="s">
        <v>344</v>
      </c>
      <c r="F203" s="114" t="s">
        <v>4350</v>
      </c>
      <c r="G203" s="53"/>
    </row>
    <row r="204" spans="1:9" ht="30">
      <c r="A204" s="56"/>
      <c r="B204" s="114"/>
      <c r="C204" s="25" t="s">
        <v>4351</v>
      </c>
      <c r="D204" s="618">
        <v>2</v>
      </c>
      <c r="E204" s="28" t="s">
        <v>344</v>
      </c>
      <c r="F204" s="30" t="s">
        <v>4352</v>
      </c>
      <c r="G204" s="53"/>
    </row>
    <row r="205" spans="1:9" ht="30">
      <c r="A205" s="56"/>
      <c r="B205" s="114"/>
      <c r="C205" s="385" t="s">
        <v>2464</v>
      </c>
      <c r="D205" s="618">
        <v>2</v>
      </c>
      <c r="E205" s="28" t="s">
        <v>344</v>
      </c>
      <c r="F205" s="239" t="s">
        <v>4353</v>
      </c>
      <c r="G205" s="53"/>
    </row>
    <row r="206" spans="1:9" ht="45">
      <c r="A206" s="56"/>
      <c r="B206" s="114"/>
      <c r="C206" s="50" t="s">
        <v>2466</v>
      </c>
      <c r="D206" s="618">
        <v>2</v>
      </c>
      <c r="E206" s="28" t="s">
        <v>344</v>
      </c>
      <c r="F206" s="50" t="s">
        <v>4354</v>
      </c>
      <c r="G206" s="53"/>
    </row>
    <row r="207" spans="1:9" ht="15.75">
      <c r="A207" s="60" t="s">
        <v>109</v>
      </c>
      <c r="B207" s="930" t="s">
        <v>6205</v>
      </c>
      <c r="C207" s="931"/>
      <c r="D207" s="931"/>
      <c r="E207" s="931"/>
      <c r="F207" s="931"/>
      <c r="G207" s="935"/>
      <c r="H207" s="29">
        <f>SUM(D208:D220)</f>
        <v>12</v>
      </c>
      <c r="I207" s="29">
        <f>COUNT(D208:D220)*2</f>
        <v>12</v>
      </c>
    </row>
    <row r="208" spans="1:9" ht="120">
      <c r="A208" s="60" t="s">
        <v>1705</v>
      </c>
      <c r="B208" s="50" t="s">
        <v>1706</v>
      </c>
      <c r="C208" s="50" t="s">
        <v>1707</v>
      </c>
      <c r="D208" s="540">
        <v>2</v>
      </c>
      <c r="E208" s="26" t="s">
        <v>653</v>
      </c>
      <c r="F208" s="50" t="s">
        <v>6206</v>
      </c>
      <c r="G208" s="508"/>
    </row>
    <row r="209" spans="1:9" ht="75">
      <c r="A209" s="60" t="s">
        <v>1709</v>
      </c>
      <c r="B209" s="50" t="s">
        <v>1710</v>
      </c>
      <c r="C209" s="50" t="s">
        <v>1711</v>
      </c>
      <c r="D209" s="538">
        <v>2</v>
      </c>
      <c r="E209" s="26" t="s">
        <v>653</v>
      </c>
      <c r="F209" s="50" t="s">
        <v>3232</v>
      </c>
      <c r="G209" s="508"/>
    </row>
    <row r="210" spans="1:9" ht="75" hidden="1">
      <c r="A210" s="483" t="s">
        <v>3233</v>
      </c>
      <c r="B210" s="50" t="s">
        <v>3234</v>
      </c>
      <c r="C210" s="50" t="s">
        <v>6207</v>
      </c>
      <c r="D210" s="362"/>
      <c r="E210" s="26"/>
      <c r="F210" s="50" t="s">
        <v>6208</v>
      </c>
      <c r="G210" s="482"/>
      <c r="H210" s="99"/>
      <c r="I210" s="99"/>
    </row>
    <row r="211" spans="1:9" ht="105" hidden="1">
      <c r="A211" s="483" t="s">
        <v>3235</v>
      </c>
      <c r="B211" s="50" t="s">
        <v>3236</v>
      </c>
      <c r="C211" s="50" t="s">
        <v>6209</v>
      </c>
      <c r="D211" s="362"/>
      <c r="E211" s="26"/>
      <c r="F211" s="50" t="s">
        <v>6210</v>
      </c>
      <c r="G211" s="482"/>
      <c r="H211" s="99"/>
      <c r="I211" s="99"/>
    </row>
    <row r="212" spans="1:9" ht="90" hidden="1">
      <c r="A212" s="483" t="s">
        <v>3237</v>
      </c>
      <c r="B212" s="501" t="s">
        <v>3238</v>
      </c>
      <c r="C212" s="501" t="s">
        <v>6211</v>
      </c>
      <c r="D212" s="362"/>
      <c r="E212" s="26"/>
      <c r="F212" s="50" t="s">
        <v>6212</v>
      </c>
      <c r="G212" s="482"/>
      <c r="H212" s="99"/>
      <c r="I212" s="99"/>
    </row>
    <row r="213" spans="1:9" ht="105" hidden="1">
      <c r="A213" s="483" t="s">
        <v>3239</v>
      </c>
      <c r="B213" s="50" t="s">
        <v>3240</v>
      </c>
      <c r="C213" s="50" t="s">
        <v>6213</v>
      </c>
      <c r="D213" s="362"/>
      <c r="E213" s="26"/>
      <c r="F213" s="50" t="s">
        <v>6214</v>
      </c>
      <c r="G213" s="482"/>
      <c r="H213" s="99"/>
      <c r="I213" s="99"/>
    </row>
    <row r="214" spans="1:9" ht="165" hidden="1">
      <c r="A214" s="483" t="s">
        <v>3241</v>
      </c>
      <c r="B214" s="50" t="s">
        <v>6215</v>
      </c>
      <c r="C214" s="50" t="s">
        <v>6216</v>
      </c>
      <c r="D214" s="362"/>
      <c r="E214" s="26"/>
      <c r="F214" s="50" t="s">
        <v>6217</v>
      </c>
      <c r="G214" s="482"/>
      <c r="H214" s="99"/>
      <c r="I214" s="99"/>
    </row>
    <row r="215" spans="1:9" ht="135" hidden="1">
      <c r="A215" s="483" t="s">
        <v>3243</v>
      </c>
      <c r="B215" s="50" t="s">
        <v>3244</v>
      </c>
      <c r="C215" s="50" t="s">
        <v>6218</v>
      </c>
      <c r="D215" s="362"/>
      <c r="E215" s="26"/>
      <c r="F215" s="50" t="s">
        <v>6219</v>
      </c>
      <c r="G215" s="482"/>
      <c r="H215" s="99"/>
      <c r="I215" s="99"/>
    </row>
    <row r="216" spans="1:9" ht="45">
      <c r="A216" s="18" t="s">
        <v>6223</v>
      </c>
      <c r="B216" s="50" t="s">
        <v>1714</v>
      </c>
      <c r="C216" s="30" t="s">
        <v>545</v>
      </c>
      <c r="D216" s="618">
        <v>2</v>
      </c>
      <c r="E216" s="28" t="s">
        <v>255</v>
      </c>
      <c r="F216" s="50"/>
      <c r="G216" s="53"/>
    </row>
    <row r="217" spans="1:9" ht="30">
      <c r="A217" s="56"/>
      <c r="B217" s="227"/>
      <c r="C217" s="50" t="s">
        <v>2433</v>
      </c>
      <c r="D217" s="618">
        <v>2</v>
      </c>
      <c r="E217" s="28" t="s">
        <v>255</v>
      </c>
      <c r="F217" s="50"/>
      <c r="G217" s="53"/>
    </row>
    <row r="218" spans="1:9" ht="15.75">
      <c r="A218" s="56"/>
      <c r="B218" s="227"/>
      <c r="C218" s="50" t="s">
        <v>547</v>
      </c>
      <c r="D218" s="618">
        <v>2</v>
      </c>
      <c r="E218" s="28" t="s">
        <v>255</v>
      </c>
      <c r="F218" s="50"/>
      <c r="G218" s="53"/>
    </row>
    <row r="219" spans="1:9" ht="105">
      <c r="A219" s="60" t="s">
        <v>3250</v>
      </c>
      <c r="B219" s="50" t="s">
        <v>1722</v>
      </c>
      <c r="C219" s="30" t="s">
        <v>4335</v>
      </c>
      <c r="D219" s="618">
        <v>2</v>
      </c>
      <c r="E219" s="28" t="s">
        <v>255</v>
      </c>
      <c r="F219" s="50" t="s">
        <v>6220</v>
      </c>
      <c r="G219" s="363"/>
    </row>
    <row r="220" spans="1:9" ht="105" hidden="1">
      <c r="A220" s="483" t="s">
        <v>3251</v>
      </c>
      <c r="B220" s="50" t="s">
        <v>3252</v>
      </c>
      <c r="C220" s="50" t="s">
        <v>6221</v>
      </c>
      <c r="D220" s="362"/>
      <c r="E220" s="26"/>
      <c r="F220" s="50" t="s">
        <v>6222</v>
      </c>
      <c r="G220" s="482"/>
      <c r="H220" s="99"/>
      <c r="I220" s="99"/>
    </row>
    <row r="221" spans="1:9" ht="21">
      <c r="A221" s="73" t="s">
        <v>336</v>
      </c>
      <c r="B221" s="1269" t="s">
        <v>620</v>
      </c>
      <c r="C221" s="1270"/>
      <c r="D221" s="1270"/>
      <c r="E221" s="1270"/>
      <c r="F221" s="1270"/>
      <c r="G221" s="1271"/>
      <c r="H221" s="29">
        <f>H222+H233+H248+H255+H268+H277+H287+H291+H296+H273+H281+H284</f>
        <v>96</v>
      </c>
      <c r="I221" s="29">
        <f>I222+I233+I248+I255+I268+I277+I287+I291+I296+I281+I284</f>
        <v>96</v>
      </c>
    </row>
    <row r="222" spans="1:9" ht="40.15" customHeight="1">
      <c r="A222" s="135" t="s">
        <v>107</v>
      </c>
      <c r="B222" s="1156" t="s">
        <v>106</v>
      </c>
      <c r="C222" s="1087"/>
      <c r="D222" s="1087"/>
      <c r="E222" s="1087"/>
      <c r="F222" s="1087"/>
      <c r="G222" s="1157"/>
      <c r="H222" s="29">
        <f>SUM(D223:D232)</f>
        <v>20</v>
      </c>
      <c r="I222" s="29">
        <f>COUNT(D223:D232)*2</f>
        <v>20</v>
      </c>
    </row>
    <row r="223" spans="1:9" ht="47.25">
      <c r="A223" s="18" t="s">
        <v>621</v>
      </c>
      <c r="B223" s="160" t="s">
        <v>622</v>
      </c>
      <c r="C223" s="23" t="s">
        <v>623</v>
      </c>
      <c r="D223" s="618">
        <v>2</v>
      </c>
      <c r="E223" s="28" t="s">
        <v>540</v>
      </c>
      <c r="F223" s="30" t="s">
        <v>4355</v>
      </c>
      <c r="G223" s="53"/>
    </row>
    <row r="224" spans="1:9" ht="60">
      <c r="A224" s="18" t="s">
        <v>336</v>
      </c>
      <c r="B224" s="160"/>
      <c r="C224" s="25" t="s">
        <v>624</v>
      </c>
      <c r="D224" s="618">
        <v>2</v>
      </c>
      <c r="E224" s="28" t="s">
        <v>540</v>
      </c>
      <c r="F224" s="26"/>
      <c r="G224" s="53"/>
    </row>
    <row r="225" spans="1:9" ht="75">
      <c r="A225" s="18" t="s">
        <v>336</v>
      </c>
      <c r="B225" s="160"/>
      <c r="C225" s="30" t="s">
        <v>2963</v>
      </c>
      <c r="D225" s="618">
        <v>2</v>
      </c>
      <c r="E225" s="22" t="s">
        <v>377</v>
      </c>
      <c r="F225" s="26"/>
      <c r="G225" s="53"/>
    </row>
    <row r="226" spans="1:9" ht="45">
      <c r="A226" s="18"/>
      <c r="B226" s="160"/>
      <c r="C226" s="23" t="s">
        <v>625</v>
      </c>
      <c r="D226" s="618">
        <v>2</v>
      </c>
      <c r="E226" s="28" t="s">
        <v>540</v>
      </c>
      <c r="F226" s="26"/>
      <c r="G226" s="53"/>
    </row>
    <row r="227" spans="1:9" ht="60">
      <c r="A227" s="18"/>
      <c r="B227" s="160"/>
      <c r="C227" s="30" t="s">
        <v>2964</v>
      </c>
      <c r="D227" s="618">
        <v>2</v>
      </c>
      <c r="E227" s="28" t="s">
        <v>540</v>
      </c>
      <c r="F227" s="26"/>
      <c r="G227" s="53"/>
    </row>
    <row r="228" spans="1:9" ht="63">
      <c r="A228" s="18" t="s">
        <v>626</v>
      </c>
      <c r="B228" s="114" t="s">
        <v>627</v>
      </c>
      <c r="C228" s="23" t="s">
        <v>628</v>
      </c>
      <c r="D228" s="618">
        <v>2</v>
      </c>
      <c r="E228" s="28" t="s">
        <v>629</v>
      </c>
      <c r="F228" s="30"/>
      <c r="G228" s="53"/>
    </row>
    <row r="229" spans="1:9" ht="75">
      <c r="A229" s="18" t="s">
        <v>336</v>
      </c>
      <c r="B229" s="114"/>
      <c r="C229" s="50" t="s">
        <v>2965</v>
      </c>
      <c r="D229" s="618">
        <v>2</v>
      </c>
      <c r="E229" s="28" t="s">
        <v>629</v>
      </c>
      <c r="F229" s="30"/>
      <c r="G229" s="53"/>
    </row>
    <row r="230" spans="1:9" ht="45">
      <c r="A230" s="18" t="s">
        <v>336</v>
      </c>
      <c r="B230" s="114"/>
      <c r="C230" s="30" t="s">
        <v>4356</v>
      </c>
      <c r="D230" s="618">
        <v>2</v>
      </c>
      <c r="E230" s="28" t="s">
        <v>540</v>
      </c>
      <c r="F230" s="30" t="s">
        <v>4357</v>
      </c>
      <c r="G230" s="53"/>
    </row>
    <row r="231" spans="1:9" ht="90">
      <c r="A231" s="18" t="s">
        <v>336</v>
      </c>
      <c r="B231" s="114"/>
      <c r="C231" s="161" t="s">
        <v>4358</v>
      </c>
      <c r="D231" s="618">
        <v>2</v>
      </c>
      <c r="E231" s="59" t="s">
        <v>540</v>
      </c>
      <c r="F231" s="161"/>
      <c r="G231" s="53"/>
    </row>
    <row r="232" spans="1:9" ht="60">
      <c r="A232" s="18" t="s">
        <v>630</v>
      </c>
      <c r="B232" s="114" t="s">
        <v>631</v>
      </c>
      <c r="C232" s="50" t="s">
        <v>3855</v>
      </c>
      <c r="D232" s="618">
        <v>2</v>
      </c>
      <c r="E232" s="28" t="s">
        <v>379</v>
      </c>
      <c r="F232" s="26"/>
      <c r="G232" s="53"/>
    </row>
    <row r="233" spans="1:9" ht="40.15" customHeight="1">
      <c r="A233" s="135" t="s">
        <v>105</v>
      </c>
      <c r="B233" s="1156" t="s">
        <v>104</v>
      </c>
      <c r="C233" s="1087"/>
      <c r="D233" s="1087"/>
      <c r="E233" s="1087"/>
      <c r="F233" s="1087"/>
      <c r="G233" s="1157"/>
      <c r="H233" s="29">
        <f>SUM(D234:D247)</f>
        <v>24</v>
      </c>
      <c r="I233" s="29">
        <f>COUNT(D234:D247)*2</f>
        <v>24</v>
      </c>
    </row>
    <row r="234" spans="1:9" ht="47.25">
      <c r="A234" s="18" t="s">
        <v>4359</v>
      </c>
      <c r="B234" s="114" t="s">
        <v>634</v>
      </c>
      <c r="C234" s="50" t="s">
        <v>4360</v>
      </c>
      <c r="D234" s="534">
        <v>2</v>
      </c>
      <c r="E234" s="28" t="s">
        <v>540</v>
      </c>
      <c r="F234" s="50" t="s">
        <v>636</v>
      </c>
      <c r="G234" s="53"/>
    </row>
    <row r="235" spans="1:9" ht="47.25" hidden="1">
      <c r="A235" s="27" t="s">
        <v>637</v>
      </c>
      <c r="B235" s="160" t="s">
        <v>638</v>
      </c>
      <c r="C235" s="26"/>
      <c r="D235" s="26"/>
      <c r="E235" s="28"/>
      <c r="F235" s="26"/>
      <c r="G235" s="26"/>
      <c r="H235" s="99"/>
      <c r="I235" s="99"/>
    </row>
    <row r="236" spans="1:9" ht="60">
      <c r="A236" s="18" t="s">
        <v>1736</v>
      </c>
      <c r="B236" s="114" t="s">
        <v>640</v>
      </c>
      <c r="C236" s="30" t="s">
        <v>4361</v>
      </c>
      <c r="D236" s="534">
        <v>2</v>
      </c>
      <c r="E236" s="22" t="s">
        <v>377</v>
      </c>
      <c r="F236" s="26"/>
      <c r="G236" s="53"/>
    </row>
    <row r="237" spans="1:9" ht="102.75" customHeight="1">
      <c r="A237" s="18"/>
      <c r="B237" s="114"/>
      <c r="C237" s="30" t="s">
        <v>4362</v>
      </c>
      <c r="D237" s="534">
        <v>2</v>
      </c>
      <c r="E237" s="22" t="s">
        <v>377</v>
      </c>
      <c r="F237" s="30" t="s">
        <v>4363</v>
      </c>
      <c r="G237" s="53"/>
    </row>
    <row r="238" spans="1:9" ht="47.25">
      <c r="A238" s="18" t="s">
        <v>643</v>
      </c>
      <c r="B238" s="114" t="s">
        <v>644</v>
      </c>
      <c r="C238" s="23" t="s">
        <v>4364</v>
      </c>
      <c r="D238" s="534">
        <v>2</v>
      </c>
      <c r="E238" s="28" t="s">
        <v>377</v>
      </c>
      <c r="F238" s="26"/>
      <c r="G238" s="53"/>
    </row>
    <row r="239" spans="1:9" ht="30">
      <c r="A239" s="18"/>
      <c r="B239" s="114"/>
      <c r="C239" s="25" t="s">
        <v>4365</v>
      </c>
      <c r="D239" s="534">
        <v>2</v>
      </c>
      <c r="E239" s="22" t="s">
        <v>377</v>
      </c>
      <c r="F239" s="26"/>
      <c r="G239" s="53"/>
    </row>
    <row r="240" spans="1:9" ht="30">
      <c r="A240" s="18"/>
      <c r="B240" s="114"/>
      <c r="C240" s="241" t="s">
        <v>4366</v>
      </c>
      <c r="D240" s="534">
        <v>2</v>
      </c>
      <c r="E240" s="22" t="s">
        <v>648</v>
      </c>
      <c r="F240" s="26"/>
      <c r="G240" s="53"/>
    </row>
    <row r="241" spans="1:9" ht="47.25">
      <c r="A241" s="18" t="s">
        <v>1743</v>
      </c>
      <c r="B241" s="160" t="s">
        <v>650</v>
      </c>
      <c r="C241" s="30" t="s">
        <v>4367</v>
      </c>
      <c r="D241" s="534">
        <v>2</v>
      </c>
      <c r="E241" s="37" t="s">
        <v>540</v>
      </c>
      <c r="F241" s="26"/>
      <c r="G241" s="53"/>
    </row>
    <row r="242" spans="1:9" ht="45">
      <c r="A242" s="18"/>
      <c r="B242" s="160"/>
      <c r="C242" s="30" t="s">
        <v>4368</v>
      </c>
      <c r="D242" s="534">
        <v>2</v>
      </c>
      <c r="E242" s="28" t="s">
        <v>653</v>
      </c>
      <c r="F242" s="26"/>
      <c r="G242" s="53"/>
    </row>
    <row r="243" spans="1:9" ht="45">
      <c r="A243" s="18" t="s">
        <v>1748</v>
      </c>
      <c r="B243" s="30" t="s">
        <v>657</v>
      </c>
      <c r="C243" s="23" t="s">
        <v>1749</v>
      </c>
      <c r="D243" s="534">
        <v>2</v>
      </c>
      <c r="E243" s="28" t="s">
        <v>540</v>
      </c>
      <c r="F243" s="26"/>
      <c r="G243" s="53"/>
    </row>
    <row r="244" spans="1:9" ht="30">
      <c r="A244" s="18"/>
      <c r="B244" s="30"/>
      <c r="C244" s="23" t="s">
        <v>4369</v>
      </c>
      <c r="D244" s="534">
        <v>2</v>
      </c>
      <c r="E244" s="28" t="s">
        <v>660</v>
      </c>
      <c r="F244" s="26"/>
      <c r="G244" s="53"/>
    </row>
    <row r="245" spans="1:9" ht="75">
      <c r="A245" s="18" t="s">
        <v>662</v>
      </c>
      <c r="B245" s="114" t="s">
        <v>663</v>
      </c>
      <c r="C245" s="25" t="s">
        <v>4370</v>
      </c>
      <c r="D245" s="534">
        <v>2</v>
      </c>
      <c r="E245" s="28" t="s">
        <v>377</v>
      </c>
      <c r="F245" s="23" t="s">
        <v>4371</v>
      </c>
      <c r="G245" s="53"/>
    </row>
    <row r="246" spans="1:9" ht="15.75">
      <c r="A246" s="18" t="s">
        <v>336</v>
      </c>
      <c r="B246" s="114"/>
      <c r="C246" s="30" t="s">
        <v>4372</v>
      </c>
      <c r="D246" s="534">
        <v>2</v>
      </c>
      <c r="E246" s="28" t="s">
        <v>540</v>
      </c>
      <c r="F246" s="26"/>
      <c r="G246" s="53"/>
    </row>
    <row r="247" spans="1:9" ht="47.25" hidden="1">
      <c r="A247" s="27" t="s">
        <v>1753</v>
      </c>
      <c r="B247" s="114" t="s">
        <v>667</v>
      </c>
      <c r="C247" s="26"/>
      <c r="D247" s="26"/>
      <c r="E247" s="28"/>
      <c r="F247" s="26"/>
      <c r="G247" s="26"/>
      <c r="H247" s="99"/>
      <c r="I247" s="99"/>
    </row>
    <row r="248" spans="1:9" ht="40.15" customHeight="1">
      <c r="A248" s="135" t="s">
        <v>103</v>
      </c>
      <c r="B248" s="1156" t="s">
        <v>102</v>
      </c>
      <c r="C248" s="1087"/>
      <c r="D248" s="1087"/>
      <c r="E248" s="1087"/>
      <c r="F248" s="1087"/>
      <c r="G248" s="1157"/>
      <c r="H248" s="29">
        <f>SUM(D249:D254)</f>
        <v>10</v>
      </c>
      <c r="I248" s="29">
        <f>COUNT(D249:D254)*2</f>
        <v>10</v>
      </c>
    </row>
    <row r="249" spans="1:9" ht="60">
      <c r="A249" s="18" t="s">
        <v>669</v>
      </c>
      <c r="B249" s="114" t="s">
        <v>670</v>
      </c>
      <c r="C249" s="30" t="s">
        <v>4373</v>
      </c>
      <c r="D249" s="618">
        <v>2</v>
      </c>
      <c r="E249" s="28" t="s">
        <v>341</v>
      </c>
      <c r="F249" s="30" t="s">
        <v>4374</v>
      </c>
      <c r="G249" s="53"/>
    </row>
    <row r="250" spans="1:9" ht="30">
      <c r="A250" s="18"/>
      <c r="B250" s="114"/>
      <c r="C250" s="30" t="s">
        <v>4375</v>
      </c>
      <c r="D250" s="618">
        <v>2</v>
      </c>
      <c r="E250" s="28" t="s">
        <v>341</v>
      </c>
      <c r="F250" s="30"/>
      <c r="G250" s="53"/>
    </row>
    <row r="251" spans="1:9" ht="47.25">
      <c r="A251" s="18" t="s">
        <v>674</v>
      </c>
      <c r="B251" s="114" t="s">
        <v>675</v>
      </c>
      <c r="C251" s="30" t="s">
        <v>4376</v>
      </c>
      <c r="D251" s="618">
        <v>2</v>
      </c>
      <c r="E251" s="28" t="s">
        <v>341</v>
      </c>
      <c r="F251" s="26"/>
      <c r="G251" s="53"/>
    </row>
    <row r="252" spans="1:9" ht="75">
      <c r="A252" s="18" t="s">
        <v>4377</v>
      </c>
      <c r="B252" s="114" t="s">
        <v>678</v>
      </c>
      <c r="C252" s="50" t="s">
        <v>4378</v>
      </c>
      <c r="D252" s="618">
        <v>2</v>
      </c>
      <c r="E252" s="22" t="s">
        <v>540</v>
      </c>
      <c r="F252" s="415" t="s">
        <v>4379</v>
      </c>
      <c r="G252" s="53"/>
    </row>
    <row r="253" spans="1:9" ht="31.5" hidden="1">
      <c r="A253" s="27" t="s">
        <v>1762</v>
      </c>
      <c r="B253" s="114" t="s">
        <v>684</v>
      </c>
      <c r="C253" s="114"/>
      <c r="D253" s="26"/>
      <c r="E253" s="28"/>
      <c r="F253" s="26"/>
      <c r="G253" s="26"/>
      <c r="H253" s="99"/>
      <c r="I253" s="99"/>
    </row>
    <row r="254" spans="1:9" ht="45">
      <c r="A254" s="18" t="s">
        <v>688</v>
      </c>
      <c r="B254" s="161" t="s">
        <v>689</v>
      </c>
      <c r="C254" s="23" t="s">
        <v>2478</v>
      </c>
      <c r="D254" s="618">
        <v>2</v>
      </c>
      <c r="E254" s="28" t="s">
        <v>420</v>
      </c>
      <c r="F254" s="26"/>
      <c r="G254" s="53"/>
    </row>
    <row r="255" spans="1:9" ht="40.15" customHeight="1">
      <c r="A255" s="135" t="s">
        <v>101</v>
      </c>
      <c r="B255" s="1175" t="s">
        <v>100</v>
      </c>
      <c r="C255" s="1090"/>
      <c r="D255" s="1090"/>
      <c r="E255" s="1090"/>
      <c r="F255" s="1090"/>
      <c r="G255" s="1176"/>
      <c r="H255" s="29">
        <f>SUM(D256:D267)</f>
        <v>22</v>
      </c>
      <c r="I255" s="29">
        <f>COUNT(D256:D267)*2</f>
        <v>22</v>
      </c>
    </row>
    <row r="256" spans="1:9" ht="45">
      <c r="A256" s="18" t="s">
        <v>691</v>
      </c>
      <c r="B256" s="51" t="s">
        <v>692</v>
      </c>
      <c r="C256" s="50" t="s">
        <v>693</v>
      </c>
      <c r="D256" s="618">
        <v>2</v>
      </c>
      <c r="E256" s="28" t="s">
        <v>341</v>
      </c>
      <c r="F256" s="26"/>
      <c r="G256" s="53"/>
    </row>
    <row r="257" spans="1:9" ht="30">
      <c r="A257" s="18"/>
      <c r="B257" s="51"/>
      <c r="C257" s="50" t="s">
        <v>694</v>
      </c>
      <c r="D257" s="618">
        <v>2</v>
      </c>
      <c r="E257" s="28" t="s">
        <v>341</v>
      </c>
      <c r="F257" s="26"/>
      <c r="G257" s="53"/>
    </row>
    <row r="258" spans="1:9" ht="45">
      <c r="A258" s="18" t="s">
        <v>695</v>
      </c>
      <c r="B258" s="19" t="s">
        <v>696</v>
      </c>
      <c r="C258" s="50" t="s">
        <v>697</v>
      </c>
      <c r="D258" s="618">
        <v>2</v>
      </c>
      <c r="E258" s="28" t="s">
        <v>341</v>
      </c>
      <c r="F258" s="50" t="s">
        <v>698</v>
      </c>
      <c r="G258" s="53"/>
    </row>
    <row r="259" spans="1:9" ht="30">
      <c r="A259" s="18"/>
      <c r="B259" s="19"/>
      <c r="C259" s="23" t="s">
        <v>699</v>
      </c>
      <c r="D259" s="618">
        <v>2</v>
      </c>
      <c r="E259" s="28" t="s">
        <v>341</v>
      </c>
      <c r="F259" s="23"/>
      <c r="G259" s="53"/>
    </row>
    <row r="260" spans="1:9" ht="45">
      <c r="A260" s="18"/>
      <c r="B260" s="19"/>
      <c r="C260" s="30" t="s">
        <v>700</v>
      </c>
      <c r="D260" s="618">
        <v>2</v>
      </c>
      <c r="E260" s="28" t="s">
        <v>341</v>
      </c>
      <c r="F260" s="23"/>
      <c r="G260" s="53"/>
    </row>
    <row r="261" spans="1:9" ht="31.5">
      <c r="A261" s="18" t="s">
        <v>701</v>
      </c>
      <c r="B261" s="19" t="s">
        <v>702</v>
      </c>
      <c r="C261" s="86" t="s">
        <v>703</v>
      </c>
      <c r="D261" s="618">
        <v>2</v>
      </c>
      <c r="E261" s="28" t="s">
        <v>341</v>
      </c>
      <c r="F261" s="26"/>
      <c r="G261" s="53"/>
    </row>
    <row r="262" spans="1:9" ht="30">
      <c r="A262" s="18"/>
      <c r="B262" s="19"/>
      <c r="C262" s="50" t="s">
        <v>704</v>
      </c>
      <c r="D262" s="618">
        <v>2</v>
      </c>
      <c r="E262" s="28" t="s">
        <v>341</v>
      </c>
      <c r="F262" s="26"/>
      <c r="G262" s="53"/>
    </row>
    <row r="263" spans="1:9" ht="30">
      <c r="A263" s="18"/>
      <c r="B263" s="19"/>
      <c r="C263" s="50" t="s">
        <v>705</v>
      </c>
      <c r="D263" s="618">
        <v>2</v>
      </c>
      <c r="E263" s="28" t="s">
        <v>341</v>
      </c>
      <c r="F263" s="26"/>
      <c r="G263" s="53"/>
    </row>
    <row r="264" spans="1:9" ht="15.75">
      <c r="A264" s="18"/>
      <c r="B264" s="19"/>
      <c r="C264" s="50" t="s">
        <v>706</v>
      </c>
      <c r="D264" s="618">
        <v>2</v>
      </c>
      <c r="E264" s="28" t="s">
        <v>341</v>
      </c>
      <c r="F264" s="26"/>
      <c r="G264" s="53"/>
    </row>
    <row r="265" spans="1:9" ht="31.5" hidden="1">
      <c r="A265" s="27" t="s">
        <v>707</v>
      </c>
      <c r="B265" s="19" t="s">
        <v>708</v>
      </c>
      <c r="C265" s="26"/>
      <c r="D265" s="26"/>
      <c r="E265" s="28"/>
      <c r="F265" s="26"/>
      <c r="G265" s="26"/>
      <c r="H265" s="99"/>
      <c r="I265" s="99"/>
    </row>
    <row r="266" spans="1:9" ht="47.25">
      <c r="A266" s="18" t="s">
        <v>709</v>
      </c>
      <c r="B266" s="19" t="s">
        <v>710</v>
      </c>
      <c r="C266" s="30" t="s">
        <v>4380</v>
      </c>
      <c r="D266" s="618">
        <v>2</v>
      </c>
      <c r="E266" s="28" t="s">
        <v>341</v>
      </c>
      <c r="F266" s="26"/>
      <c r="G266" s="53"/>
    </row>
    <row r="267" spans="1:9" ht="47.25">
      <c r="A267" s="18" t="s">
        <v>712</v>
      </c>
      <c r="B267" s="19" t="s">
        <v>713</v>
      </c>
      <c r="C267" s="25" t="s">
        <v>714</v>
      </c>
      <c r="D267" s="618">
        <v>2</v>
      </c>
      <c r="E267" s="28" t="s">
        <v>341</v>
      </c>
      <c r="F267" s="26"/>
      <c r="G267" s="53"/>
    </row>
    <row r="268" spans="1:9" ht="40.15" customHeight="1">
      <c r="A268" s="135" t="s">
        <v>99</v>
      </c>
      <c r="B268" s="1175" t="s">
        <v>98</v>
      </c>
      <c r="C268" s="1090"/>
      <c r="D268" s="1090"/>
      <c r="E268" s="1090"/>
      <c r="F268" s="1090"/>
      <c r="G268" s="1176"/>
      <c r="H268" s="29">
        <f>SUM(D269:D272)</f>
        <v>6</v>
      </c>
      <c r="I268" s="29">
        <f>COUNT(D269:D272)*2</f>
        <v>6</v>
      </c>
    </row>
    <row r="269" spans="1:9" ht="63">
      <c r="A269" s="18" t="s">
        <v>1783</v>
      </c>
      <c r="B269" s="19" t="s">
        <v>716</v>
      </c>
      <c r="C269" s="23" t="s">
        <v>717</v>
      </c>
      <c r="D269" s="618">
        <v>2</v>
      </c>
      <c r="E269" s="28" t="s">
        <v>379</v>
      </c>
      <c r="F269" s="26"/>
      <c r="G269" s="53"/>
    </row>
    <row r="270" spans="1:9" ht="47.25">
      <c r="A270" s="18" t="s">
        <v>718</v>
      </c>
      <c r="B270" s="19" t="s">
        <v>719</v>
      </c>
      <c r="C270" s="50" t="s">
        <v>3291</v>
      </c>
      <c r="D270" s="618">
        <v>2</v>
      </c>
      <c r="E270" s="28" t="s">
        <v>379</v>
      </c>
      <c r="F270" s="26"/>
      <c r="G270" s="53"/>
    </row>
    <row r="271" spans="1:9" ht="15.75">
      <c r="A271" s="18"/>
      <c r="B271" s="19"/>
      <c r="C271" s="23" t="s">
        <v>2984</v>
      </c>
      <c r="D271" s="618">
        <v>2</v>
      </c>
      <c r="E271" s="28" t="s">
        <v>379</v>
      </c>
      <c r="F271" s="26"/>
      <c r="G271" s="53"/>
    </row>
    <row r="272" spans="1:9" ht="45" hidden="1">
      <c r="A272" s="27" t="s">
        <v>2483</v>
      </c>
      <c r="B272" s="55" t="s">
        <v>724</v>
      </c>
      <c r="C272" s="26"/>
      <c r="D272" s="26"/>
      <c r="E272" s="28"/>
      <c r="F272" s="26"/>
      <c r="G272" s="26"/>
      <c r="H272" s="99"/>
      <c r="I272" s="99"/>
    </row>
    <row r="273" spans="1:9" ht="40.15" hidden="1" customHeight="1">
      <c r="A273" s="162" t="s">
        <v>97</v>
      </c>
      <c r="B273" s="1156" t="s">
        <v>96</v>
      </c>
      <c r="C273" s="1087"/>
      <c r="D273" s="1087"/>
      <c r="E273" s="1087"/>
      <c r="F273" s="1087"/>
      <c r="G273" s="1157"/>
      <c r="H273" s="99">
        <f>SUM(D274:D276)</f>
        <v>0</v>
      </c>
      <c r="I273" s="99">
        <f>COUNT(D274:D276)*2</f>
        <v>0</v>
      </c>
    </row>
    <row r="274" spans="1:9" ht="47.25" hidden="1">
      <c r="A274" s="68" t="s">
        <v>726</v>
      </c>
      <c r="B274" s="114" t="s">
        <v>727</v>
      </c>
      <c r="C274" s="26"/>
      <c r="D274" s="26"/>
      <c r="E274" s="28"/>
      <c r="F274" s="26"/>
      <c r="G274" s="26"/>
      <c r="H274" s="99"/>
      <c r="I274" s="99"/>
    </row>
    <row r="275" spans="1:9" ht="47.25" hidden="1">
      <c r="A275" s="68" t="s">
        <v>728</v>
      </c>
      <c r="B275" s="114" t="s">
        <v>729</v>
      </c>
      <c r="C275" s="26"/>
      <c r="D275" s="26"/>
      <c r="E275" s="28"/>
      <c r="F275" s="26"/>
      <c r="G275" s="26"/>
      <c r="H275" s="99"/>
      <c r="I275" s="99"/>
    </row>
    <row r="276" spans="1:9" ht="60" hidden="1">
      <c r="A276" s="68" t="s">
        <v>730</v>
      </c>
      <c r="B276" s="23" t="s">
        <v>731</v>
      </c>
      <c r="C276" s="26"/>
      <c r="D276" s="26"/>
      <c r="E276" s="28"/>
      <c r="F276" s="26"/>
      <c r="G276" s="26"/>
      <c r="H276" s="99"/>
      <c r="I276" s="99"/>
    </row>
    <row r="277" spans="1:9" ht="40.15" customHeight="1">
      <c r="A277" s="117" t="s">
        <v>1789</v>
      </c>
      <c r="B277" s="1156" t="s">
        <v>94</v>
      </c>
      <c r="C277" s="1087"/>
      <c r="D277" s="1087"/>
      <c r="E277" s="1087"/>
      <c r="F277" s="1087"/>
      <c r="G277" s="1157"/>
      <c r="H277" s="29">
        <f>SUM(D278:D280)</f>
        <v>2</v>
      </c>
      <c r="I277" s="29">
        <f>COUNT(D278:D280)*2</f>
        <v>2</v>
      </c>
    </row>
    <row r="278" spans="1:9" ht="31.5">
      <c r="A278" s="18" t="s">
        <v>1790</v>
      </c>
      <c r="B278" s="114" t="s">
        <v>733</v>
      </c>
      <c r="C278" s="30" t="s">
        <v>4381</v>
      </c>
      <c r="D278" s="618">
        <v>2</v>
      </c>
      <c r="E278" s="28" t="s">
        <v>377</v>
      </c>
      <c r="F278" s="26" t="s">
        <v>4382</v>
      </c>
      <c r="G278" s="53"/>
    </row>
    <row r="279" spans="1:9" ht="47.25" hidden="1">
      <c r="A279" s="27" t="s">
        <v>1793</v>
      </c>
      <c r="B279" s="114" t="s">
        <v>736</v>
      </c>
      <c r="C279" s="26"/>
      <c r="D279" s="26"/>
      <c r="E279" s="28"/>
      <c r="G279" s="26"/>
      <c r="H279" s="99"/>
      <c r="I279" s="99"/>
    </row>
    <row r="280" spans="1:9" ht="60" hidden="1">
      <c r="A280" s="27" t="s">
        <v>738</v>
      </c>
      <c r="B280" s="23" t="s">
        <v>739</v>
      </c>
      <c r="C280" s="26"/>
      <c r="D280" s="26"/>
      <c r="E280" s="28"/>
      <c r="F280" s="26"/>
      <c r="G280" s="26"/>
      <c r="H280" s="99"/>
      <c r="I280" s="99"/>
    </row>
    <row r="281" spans="1:9" ht="40.15" hidden="1" customHeight="1">
      <c r="A281" s="162" t="s">
        <v>93</v>
      </c>
      <c r="B281" s="1156" t="s">
        <v>92</v>
      </c>
      <c r="C281" s="1087"/>
      <c r="D281" s="1087"/>
      <c r="E281" s="1087"/>
      <c r="F281" s="1087"/>
      <c r="G281" s="1157"/>
      <c r="H281" s="99">
        <f>SUM(D282:D283)</f>
        <v>0</v>
      </c>
      <c r="I281" s="99">
        <f>COUNT(D282:D283)*2</f>
        <v>0</v>
      </c>
    </row>
    <row r="282" spans="1:9" ht="47.25" hidden="1">
      <c r="A282" s="27" t="s">
        <v>741</v>
      </c>
      <c r="B282" s="114" t="s">
        <v>742</v>
      </c>
      <c r="C282" s="26"/>
      <c r="D282" s="26"/>
      <c r="E282" s="28"/>
      <c r="F282" s="26"/>
      <c r="G282" s="26"/>
      <c r="H282" s="99"/>
      <c r="I282" s="99"/>
    </row>
    <row r="283" spans="1:9" ht="47.25" hidden="1">
      <c r="A283" s="27" t="s">
        <v>743</v>
      </c>
      <c r="B283" s="19" t="s">
        <v>744</v>
      </c>
      <c r="C283" s="26"/>
      <c r="D283" s="26"/>
      <c r="E283" s="28"/>
      <c r="F283" s="26"/>
      <c r="G283" s="26"/>
      <c r="H283" s="99"/>
      <c r="I283" s="99"/>
    </row>
    <row r="284" spans="1:9" ht="40.15" hidden="1" customHeight="1">
      <c r="A284" s="162" t="s">
        <v>91</v>
      </c>
      <c r="B284" s="1156" t="s">
        <v>90</v>
      </c>
      <c r="C284" s="1087"/>
      <c r="D284" s="1087"/>
      <c r="E284" s="1087"/>
      <c r="F284" s="1087"/>
      <c r="G284" s="1157"/>
      <c r="H284" s="99">
        <f>SUM(D285:D286)</f>
        <v>0</v>
      </c>
      <c r="I284" s="99">
        <f>COUNT(D285:D286)*2</f>
        <v>0</v>
      </c>
    </row>
    <row r="285" spans="1:9" ht="31.5" hidden="1">
      <c r="A285" s="27" t="s">
        <v>745</v>
      </c>
      <c r="B285" s="114" t="s">
        <v>746</v>
      </c>
      <c r="C285" s="26"/>
      <c r="D285" s="26"/>
      <c r="E285" s="28"/>
      <c r="F285" s="26"/>
      <c r="G285" s="26"/>
      <c r="H285" s="99"/>
      <c r="I285" s="99"/>
    </row>
    <row r="286" spans="1:9" ht="47.25" hidden="1">
      <c r="A286" s="27" t="s">
        <v>747</v>
      </c>
      <c r="B286" s="114" t="s">
        <v>748</v>
      </c>
      <c r="C286" s="26"/>
      <c r="D286" s="26"/>
      <c r="E286" s="28"/>
      <c r="F286" s="26"/>
      <c r="G286" s="26"/>
      <c r="H286" s="99"/>
      <c r="I286" s="99"/>
    </row>
    <row r="287" spans="1:9" ht="40.15" customHeight="1">
      <c r="A287" s="135" t="s">
        <v>89</v>
      </c>
      <c r="B287" s="1156" t="s">
        <v>88</v>
      </c>
      <c r="C287" s="1087"/>
      <c r="D287" s="1087"/>
      <c r="E287" s="1087"/>
      <c r="F287" s="1087"/>
      <c r="G287" s="1157"/>
      <c r="H287" s="29">
        <f>SUM(D288:D290)</f>
        <v>2</v>
      </c>
      <c r="I287" s="29">
        <f>COUNT(D288:D290)*2</f>
        <v>2</v>
      </c>
    </row>
    <row r="288" spans="1:9" ht="63">
      <c r="A288" s="18" t="s">
        <v>749</v>
      </c>
      <c r="B288" s="114" t="s">
        <v>750</v>
      </c>
      <c r="C288" s="161" t="s">
        <v>4383</v>
      </c>
      <c r="D288" s="618">
        <v>2</v>
      </c>
      <c r="E288" s="28" t="s">
        <v>648</v>
      </c>
      <c r="F288" s="26"/>
      <c r="G288" s="53"/>
    </row>
    <row r="289" spans="1:9" ht="63" hidden="1">
      <c r="A289" s="27" t="s">
        <v>752</v>
      </c>
      <c r="B289" s="114" t="s">
        <v>753</v>
      </c>
      <c r="C289" s="26"/>
      <c r="D289" s="26"/>
      <c r="E289" s="28"/>
      <c r="F289" s="26"/>
      <c r="G289" s="26"/>
      <c r="H289" s="99"/>
      <c r="I289" s="99"/>
    </row>
    <row r="290" spans="1:9" ht="47.25" hidden="1">
      <c r="A290" s="27" t="s">
        <v>1800</v>
      </c>
      <c r="B290" s="160" t="s">
        <v>755</v>
      </c>
      <c r="C290" s="26"/>
      <c r="D290" s="26"/>
      <c r="E290" s="28"/>
      <c r="F290" s="26"/>
      <c r="G290" s="26"/>
      <c r="H290" s="99"/>
      <c r="I290" s="99"/>
    </row>
    <row r="291" spans="1:9" ht="40.15" customHeight="1">
      <c r="A291" s="135" t="s">
        <v>87</v>
      </c>
      <c r="B291" s="1156" t="s">
        <v>86</v>
      </c>
      <c r="C291" s="1087"/>
      <c r="D291" s="1087"/>
      <c r="E291" s="1087"/>
      <c r="F291" s="1087"/>
      <c r="G291" s="1157"/>
      <c r="H291" s="29">
        <f>SUM(D292:D295)</f>
        <v>8</v>
      </c>
      <c r="I291" s="29">
        <f>COUNT(D292:D295)*2</f>
        <v>8</v>
      </c>
    </row>
    <row r="292" spans="1:9" ht="47.25">
      <c r="A292" s="18" t="s">
        <v>757</v>
      </c>
      <c r="B292" s="114" t="s">
        <v>758</v>
      </c>
      <c r="C292" s="114" t="s">
        <v>2496</v>
      </c>
      <c r="D292" s="618">
        <v>2</v>
      </c>
      <c r="E292" s="28" t="s">
        <v>420</v>
      </c>
      <c r="F292" s="26"/>
      <c r="G292" s="53"/>
    </row>
    <row r="293" spans="1:9" ht="63">
      <c r="A293" s="18" t="s">
        <v>760</v>
      </c>
      <c r="B293" s="114" t="s">
        <v>761</v>
      </c>
      <c r="C293" s="23" t="s">
        <v>762</v>
      </c>
      <c r="D293" s="618">
        <v>2</v>
      </c>
      <c r="E293" s="28" t="s">
        <v>653</v>
      </c>
      <c r="F293" s="23" t="s">
        <v>763</v>
      </c>
      <c r="G293" s="53"/>
    </row>
    <row r="294" spans="1:9" ht="30">
      <c r="A294" s="18"/>
      <c r="B294" s="114"/>
      <c r="C294" s="23" t="s">
        <v>764</v>
      </c>
      <c r="D294" s="618">
        <v>2</v>
      </c>
      <c r="E294" s="28" t="s">
        <v>420</v>
      </c>
      <c r="F294" s="28"/>
      <c r="G294" s="53"/>
    </row>
    <row r="295" spans="1:9" ht="63">
      <c r="A295" s="18" t="s">
        <v>765</v>
      </c>
      <c r="B295" s="114" t="s">
        <v>766</v>
      </c>
      <c r="C295" s="50" t="s">
        <v>4384</v>
      </c>
      <c r="D295" s="618">
        <v>2</v>
      </c>
      <c r="E295" s="28" t="s">
        <v>341</v>
      </c>
      <c r="F295" s="30"/>
      <c r="G295" s="53"/>
    </row>
    <row r="296" spans="1:9" ht="40.15" customHeight="1">
      <c r="A296" s="117" t="s">
        <v>4385</v>
      </c>
      <c r="B296" s="1178" t="s">
        <v>84</v>
      </c>
      <c r="C296" s="1179"/>
      <c r="D296" s="1179"/>
      <c r="E296" s="1179"/>
      <c r="F296" s="1179"/>
      <c r="G296" s="1180"/>
      <c r="H296" s="29">
        <f>SUM(D297:D298)</f>
        <v>2</v>
      </c>
      <c r="I296" s="29">
        <f>COUNT(D297:D298)*2</f>
        <v>2</v>
      </c>
    </row>
    <row r="297" spans="1:9" ht="75">
      <c r="A297" s="18" t="s">
        <v>768</v>
      </c>
      <c r="B297" s="236" t="s">
        <v>769</v>
      </c>
      <c r="C297" s="50" t="s">
        <v>770</v>
      </c>
      <c r="D297" s="618">
        <v>2</v>
      </c>
      <c r="E297" s="28" t="s">
        <v>540</v>
      </c>
      <c r="F297" s="30" t="s">
        <v>771</v>
      </c>
      <c r="G297" s="53"/>
    </row>
    <row r="298" spans="1:9" ht="45" hidden="1">
      <c r="A298" s="27" t="s">
        <v>772</v>
      </c>
      <c r="B298" s="236" t="s">
        <v>773</v>
      </c>
      <c r="C298" s="26"/>
      <c r="D298" s="26"/>
      <c r="E298" s="28"/>
      <c r="F298" s="26"/>
      <c r="G298" s="26"/>
      <c r="H298" s="99"/>
      <c r="I298" s="99"/>
    </row>
    <row r="299" spans="1:9" ht="21">
      <c r="A299" s="73" t="s">
        <v>336</v>
      </c>
      <c r="B299" s="1269" t="s">
        <v>774</v>
      </c>
      <c r="C299" s="1270"/>
      <c r="D299" s="1270"/>
      <c r="E299" s="1270"/>
      <c r="F299" s="1270"/>
      <c r="G299" s="1271"/>
      <c r="H299" s="29">
        <f>H300+H306+H309+H316+H335+H352+H360+H364+H323+H326+H329+H344+H348+H410+H414+H419+H424+H431+H443+H450+H461+H468+H474</f>
        <v>124</v>
      </c>
      <c r="I299" s="29">
        <f>I300+I306+I309+I316+I335+I352+I360+I364+I323+I326+I329+I344+I348+I410+I414+I419+I424</f>
        <v>124</v>
      </c>
    </row>
    <row r="300" spans="1:9" ht="40.15" customHeight="1">
      <c r="A300" s="135" t="s">
        <v>83</v>
      </c>
      <c r="B300" s="1175" t="s">
        <v>82</v>
      </c>
      <c r="C300" s="1090"/>
      <c r="D300" s="1090"/>
      <c r="E300" s="1090"/>
      <c r="F300" s="1090"/>
      <c r="G300" s="1176"/>
      <c r="H300" s="29">
        <f>SUM(D301:D305)</f>
        <v>4</v>
      </c>
      <c r="I300" s="29">
        <f>COUNT(D301:D305)*2</f>
        <v>4</v>
      </c>
    </row>
    <row r="301" spans="1:9" ht="47.25">
      <c r="A301" s="18" t="s">
        <v>775</v>
      </c>
      <c r="B301" s="19" t="s">
        <v>776</v>
      </c>
      <c r="C301" s="23" t="s">
        <v>4386</v>
      </c>
      <c r="D301" s="620">
        <v>2</v>
      </c>
      <c r="E301" s="28" t="s">
        <v>648</v>
      </c>
      <c r="G301" s="53"/>
    </row>
    <row r="302" spans="1:9" ht="45">
      <c r="A302" s="18"/>
      <c r="B302" s="19"/>
      <c r="C302" s="23" t="s">
        <v>4387</v>
      </c>
      <c r="D302" s="534">
        <v>2</v>
      </c>
      <c r="E302" s="28" t="s">
        <v>648</v>
      </c>
      <c r="F302" s="23" t="s">
        <v>4388</v>
      </c>
      <c r="G302" s="53"/>
    </row>
    <row r="303" spans="1:9" ht="31.5" hidden="1">
      <c r="A303" s="27" t="s">
        <v>4389</v>
      </c>
      <c r="B303" s="19" t="s">
        <v>781</v>
      </c>
      <c r="C303" s="114"/>
      <c r="D303" s="26"/>
      <c r="E303" s="28"/>
      <c r="F303" s="26"/>
      <c r="G303" s="26"/>
      <c r="H303" s="99"/>
      <c r="I303" s="99"/>
    </row>
    <row r="304" spans="1:9" ht="31.5" hidden="1">
      <c r="A304" s="27" t="s">
        <v>1814</v>
      </c>
      <c r="B304" s="19" t="s">
        <v>783</v>
      </c>
      <c r="C304" s="26"/>
      <c r="D304" s="26"/>
      <c r="E304" s="28"/>
      <c r="F304" s="26"/>
      <c r="G304" s="26"/>
      <c r="H304" s="99"/>
      <c r="I304" s="99"/>
    </row>
    <row r="305" spans="1:9" ht="63" hidden="1">
      <c r="A305" s="27" t="s">
        <v>1819</v>
      </c>
      <c r="B305" s="19" t="s">
        <v>795</v>
      </c>
      <c r="C305" s="26"/>
      <c r="D305" s="26"/>
      <c r="E305" s="28"/>
      <c r="F305" s="26"/>
      <c r="G305" s="26"/>
      <c r="H305" s="99"/>
      <c r="I305" s="99"/>
    </row>
    <row r="306" spans="1:9" ht="40.15" customHeight="1">
      <c r="A306" s="117" t="s">
        <v>1822</v>
      </c>
      <c r="B306" s="1156" t="s">
        <v>80</v>
      </c>
      <c r="C306" s="1087"/>
      <c r="D306" s="1087"/>
      <c r="E306" s="1087"/>
      <c r="F306" s="1087"/>
      <c r="G306" s="1157"/>
      <c r="H306" s="29">
        <f>SUM(D307:D308)</f>
        <v>2</v>
      </c>
      <c r="I306" s="29">
        <f>COUNT(D307:D308)*2</f>
        <v>2</v>
      </c>
    </row>
    <row r="307" spans="1:9" ht="47.25">
      <c r="A307" s="18" t="s">
        <v>1823</v>
      </c>
      <c r="B307" s="114" t="s">
        <v>798</v>
      </c>
      <c r="C307" s="50" t="s">
        <v>4390</v>
      </c>
      <c r="D307" s="770">
        <v>2</v>
      </c>
      <c r="E307" s="25" t="s">
        <v>653</v>
      </c>
      <c r="F307" s="223" t="s">
        <v>4391</v>
      </c>
      <c r="G307" s="53"/>
    </row>
    <row r="308" spans="1:9" ht="47.25" hidden="1">
      <c r="A308" s="27" t="s">
        <v>1833</v>
      </c>
      <c r="B308" s="114" t="s">
        <v>804</v>
      </c>
      <c r="C308" s="26"/>
      <c r="D308" s="26"/>
      <c r="E308" s="28"/>
      <c r="F308" s="26"/>
      <c r="G308" s="26"/>
      <c r="H308" s="99"/>
      <c r="I308" s="99"/>
    </row>
    <row r="309" spans="1:9" ht="40.15" customHeight="1">
      <c r="A309" s="135" t="s">
        <v>79</v>
      </c>
      <c r="B309" s="1156" t="s">
        <v>78</v>
      </c>
      <c r="C309" s="1087"/>
      <c r="D309" s="1087"/>
      <c r="E309" s="1087"/>
      <c r="F309" s="1087"/>
      <c r="G309" s="1157"/>
      <c r="H309" s="29">
        <f>SUM(D310:D315)</f>
        <v>8</v>
      </c>
      <c r="I309" s="29">
        <f>COUNT(D310:D315)*2</f>
        <v>8</v>
      </c>
    </row>
    <row r="310" spans="1:9" ht="63">
      <c r="A310" s="18" t="s">
        <v>806</v>
      </c>
      <c r="B310" s="114" t="s">
        <v>807</v>
      </c>
      <c r="C310" s="114" t="s">
        <v>2734</v>
      </c>
      <c r="D310" s="618">
        <v>2</v>
      </c>
      <c r="E310" s="28" t="s">
        <v>540</v>
      </c>
      <c r="F310" s="26"/>
      <c r="G310" s="53"/>
    </row>
    <row r="311" spans="1:9" ht="63">
      <c r="A311" s="98" t="s">
        <v>336</v>
      </c>
      <c r="B311" s="114"/>
      <c r="C311" s="114" t="s">
        <v>810</v>
      </c>
      <c r="D311" s="618">
        <v>2</v>
      </c>
      <c r="E311" s="25" t="s">
        <v>540</v>
      </c>
      <c r="F311" s="26"/>
      <c r="G311" s="53"/>
    </row>
    <row r="312" spans="1:9" ht="75">
      <c r="A312" s="18" t="s">
        <v>811</v>
      </c>
      <c r="B312" s="30" t="s">
        <v>812</v>
      </c>
      <c r="C312" s="114" t="s">
        <v>4392</v>
      </c>
      <c r="D312" s="618">
        <v>2</v>
      </c>
      <c r="E312" s="25" t="s">
        <v>540</v>
      </c>
      <c r="F312" s="26"/>
      <c r="G312" s="53"/>
    </row>
    <row r="313" spans="1:9" ht="31.5">
      <c r="A313" s="98" t="s">
        <v>336</v>
      </c>
      <c r="B313" s="114"/>
      <c r="C313" s="224" t="s">
        <v>4393</v>
      </c>
      <c r="D313" s="618">
        <v>2</v>
      </c>
      <c r="E313" s="25" t="s">
        <v>540</v>
      </c>
      <c r="F313" s="26"/>
      <c r="G313" s="53"/>
    </row>
    <row r="314" spans="1:9" ht="31.5" hidden="1">
      <c r="A314" s="27" t="s">
        <v>1859</v>
      </c>
      <c r="B314" s="114" t="s">
        <v>823</v>
      </c>
      <c r="C314" s="26"/>
      <c r="D314" s="26"/>
      <c r="E314" s="28"/>
      <c r="F314" s="26"/>
      <c r="G314" s="26"/>
      <c r="H314" s="99"/>
      <c r="I314" s="99"/>
    </row>
    <row r="315" spans="1:9" ht="47.25" hidden="1">
      <c r="A315" s="27" t="s">
        <v>825</v>
      </c>
      <c r="B315" s="114" t="s">
        <v>826</v>
      </c>
      <c r="C315" s="26"/>
      <c r="D315" s="26"/>
      <c r="E315" s="28"/>
      <c r="F315" s="26"/>
      <c r="G315" s="26"/>
      <c r="H315" s="99"/>
      <c r="I315" s="99"/>
    </row>
    <row r="316" spans="1:9" ht="40.15" customHeight="1">
      <c r="A316" s="135" t="s">
        <v>77</v>
      </c>
      <c r="B316" s="1175" t="s">
        <v>76</v>
      </c>
      <c r="C316" s="1090"/>
      <c r="D316" s="1090"/>
      <c r="E316" s="1090"/>
      <c r="F316" s="1090"/>
      <c r="G316" s="1176"/>
      <c r="H316" s="29">
        <f>SUM(D317:D322)</f>
        <v>4</v>
      </c>
      <c r="I316" s="29">
        <f>COUNT(D317:D322)*2</f>
        <v>4</v>
      </c>
    </row>
    <row r="317" spans="1:9" ht="47.25" hidden="1">
      <c r="A317" s="27" t="s">
        <v>1864</v>
      </c>
      <c r="B317" s="19" t="s">
        <v>828</v>
      </c>
      <c r="C317" s="23"/>
      <c r="D317" s="26"/>
      <c r="E317" s="28"/>
      <c r="F317" s="30"/>
      <c r="G317" s="26"/>
      <c r="H317" s="99"/>
      <c r="I317" s="99"/>
    </row>
    <row r="318" spans="1:9" ht="60" hidden="1">
      <c r="A318" s="27" t="s">
        <v>831</v>
      </c>
      <c r="B318" s="23" t="s">
        <v>832</v>
      </c>
      <c r="C318" s="114"/>
      <c r="D318" s="26"/>
      <c r="E318" s="28"/>
      <c r="F318" s="26"/>
      <c r="G318" s="26"/>
      <c r="H318" s="99"/>
      <c r="I318" s="99"/>
    </row>
    <row r="319" spans="1:9" ht="47.25">
      <c r="A319" s="18" t="s">
        <v>1868</v>
      </c>
      <c r="B319" s="19" t="s">
        <v>838</v>
      </c>
      <c r="C319" s="30" t="s">
        <v>4394</v>
      </c>
      <c r="D319" s="618">
        <v>2</v>
      </c>
      <c r="E319" s="28" t="s">
        <v>653</v>
      </c>
      <c r="F319" s="26"/>
      <c r="G319" s="53"/>
    </row>
    <row r="320" spans="1:9" ht="30">
      <c r="A320" s="18"/>
      <c r="B320" s="19"/>
      <c r="C320" s="23" t="s">
        <v>3310</v>
      </c>
      <c r="D320" s="618">
        <v>2</v>
      </c>
      <c r="E320" s="28" t="s">
        <v>648</v>
      </c>
      <c r="F320" s="26"/>
      <c r="G320" s="53"/>
    </row>
    <row r="321" spans="1:9" ht="15.75" hidden="1">
      <c r="A321" s="27" t="s">
        <v>1870</v>
      </c>
      <c r="B321" s="19" t="s">
        <v>843</v>
      </c>
      <c r="C321" s="26"/>
      <c r="D321" s="26"/>
      <c r="E321" s="28"/>
      <c r="F321" s="26"/>
      <c r="G321" s="26"/>
      <c r="H321" s="99"/>
      <c r="I321" s="99"/>
    </row>
    <row r="322" spans="1:9" ht="31.5" hidden="1">
      <c r="A322" s="27" t="s">
        <v>1871</v>
      </c>
      <c r="B322" s="19" t="s">
        <v>847</v>
      </c>
      <c r="C322" s="26"/>
      <c r="D322" s="26"/>
      <c r="E322" s="28"/>
      <c r="F322" s="26"/>
      <c r="G322" s="26"/>
      <c r="H322" s="99"/>
      <c r="I322" s="99"/>
    </row>
    <row r="323" spans="1:9" ht="40.15" hidden="1" customHeight="1">
      <c r="A323" s="162" t="s">
        <v>1873</v>
      </c>
      <c r="B323" s="1175" t="s">
        <v>74</v>
      </c>
      <c r="C323" s="1090"/>
      <c r="D323" s="1090"/>
      <c r="E323" s="1090"/>
      <c r="F323" s="1090"/>
      <c r="G323" s="1176"/>
      <c r="H323" s="99">
        <f>SUM(D324:D325)</f>
        <v>0</v>
      </c>
      <c r="I323" s="99">
        <f>COUNT(D324:D325)*2</f>
        <v>0</v>
      </c>
    </row>
    <row r="324" spans="1:9" ht="45" hidden="1">
      <c r="A324" s="27" t="s">
        <v>1875</v>
      </c>
      <c r="B324" s="23" t="s">
        <v>854</v>
      </c>
      <c r="C324" s="26"/>
      <c r="D324" s="26"/>
      <c r="E324" s="28"/>
      <c r="F324" s="26"/>
      <c r="G324" s="26"/>
      <c r="H324" s="99"/>
      <c r="I324" s="99"/>
    </row>
    <row r="325" spans="1:9" ht="45" hidden="1">
      <c r="A325" s="27" t="s">
        <v>1877</v>
      </c>
      <c r="B325" s="23" t="s">
        <v>858</v>
      </c>
      <c r="C325" s="26"/>
      <c r="D325" s="26"/>
      <c r="E325" s="28"/>
      <c r="F325" s="26"/>
      <c r="G325" s="26"/>
      <c r="H325" s="99"/>
      <c r="I325" s="99"/>
    </row>
    <row r="326" spans="1:9" ht="40.15" hidden="1" customHeight="1">
      <c r="A326" s="124" t="s">
        <v>73</v>
      </c>
      <c r="B326" s="1156" t="s">
        <v>72</v>
      </c>
      <c r="C326" s="1087"/>
      <c r="D326" s="1087"/>
      <c r="E326" s="1087"/>
      <c r="F326" s="1087"/>
      <c r="G326" s="1157"/>
      <c r="H326" s="99">
        <f>SUM(D327:D328)</f>
        <v>0</v>
      </c>
      <c r="I326" s="99">
        <f>COUNT(D327:D328)*2</f>
        <v>0</v>
      </c>
    </row>
    <row r="327" spans="1:9" ht="30" hidden="1">
      <c r="A327" s="27" t="s">
        <v>860</v>
      </c>
      <c r="B327" s="30" t="s">
        <v>861</v>
      </c>
      <c r="C327" s="114"/>
      <c r="D327" s="26"/>
      <c r="E327" s="28"/>
      <c r="F327" s="26"/>
      <c r="G327" s="26"/>
      <c r="H327" s="99"/>
      <c r="I327" s="99"/>
    </row>
    <row r="328" spans="1:9" ht="30" hidden="1">
      <c r="A328" s="27" t="s">
        <v>1886</v>
      </c>
      <c r="B328" s="30" t="s">
        <v>864</v>
      </c>
      <c r="C328" s="26"/>
      <c r="D328" s="26"/>
      <c r="E328" s="28"/>
      <c r="F328" s="26"/>
      <c r="G328" s="26"/>
      <c r="H328" s="99"/>
      <c r="I328" s="99"/>
    </row>
    <row r="329" spans="1:9" ht="40.15" hidden="1" customHeight="1">
      <c r="A329" s="124" t="s">
        <v>71</v>
      </c>
      <c r="B329" s="1175" t="s">
        <v>70</v>
      </c>
      <c r="C329" s="1090"/>
      <c r="D329" s="1090"/>
      <c r="E329" s="1090"/>
      <c r="F329" s="1090"/>
      <c r="G329" s="1176"/>
      <c r="H329" s="99">
        <f>SUM(D330:D334)</f>
        <v>0</v>
      </c>
      <c r="I329" s="99">
        <f>COUNT(D330:D334)*2</f>
        <v>0</v>
      </c>
    </row>
    <row r="330" spans="1:9" ht="47.25" hidden="1">
      <c r="A330" s="27" t="s">
        <v>1892</v>
      </c>
      <c r="B330" s="19" t="s">
        <v>2995</v>
      </c>
      <c r="C330" s="26"/>
      <c r="D330" s="26"/>
      <c r="E330" s="28"/>
      <c r="F330" s="26"/>
      <c r="G330" s="26"/>
      <c r="H330" s="99"/>
      <c r="I330" s="99"/>
    </row>
    <row r="331" spans="1:9" ht="31.5" hidden="1">
      <c r="A331" s="27" t="s">
        <v>877</v>
      </c>
      <c r="B331" s="19" t="s">
        <v>878</v>
      </c>
      <c r="C331" s="114"/>
      <c r="D331" s="26"/>
      <c r="E331" s="28"/>
      <c r="F331" s="26"/>
      <c r="G331" s="26"/>
      <c r="H331" s="99"/>
      <c r="I331" s="99"/>
    </row>
    <row r="332" spans="1:9" ht="47.25" hidden="1">
      <c r="A332" s="27" t="s">
        <v>1899</v>
      </c>
      <c r="B332" s="19" t="s">
        <v>882</v>
      </c>
      <c r="C332" s="26"/>
      <c r="D332" s="26"/>
      <c r="E332" s="28"/>
      <c r="F332" s="26"/>
      <c r="G332" s="26"/>
      <c r="H332" s="99"/>
      <c r="I332" s="99"/>
    </row>
    <row r="333" spans="1:9" ht="47.25" hidden="1">
      <c r="A333" s="27" t="s">
        <v>1902</v>
      </c>
      <c r="B333" s="19" t="s">
        <v>890</v>
      </c>
      <c r="C333" s="26"/>
      <c r="D333" s="26"/>
      <c r="E333" s="28"/>
      <c r="F333" s="26"/>
      <c r="G333" s="26"/>
      <c r="H333" s="99"/>
      <c r="I333" s="99"/>
    </row>
    <row r="334" spans="1:9" ht="31.5" hidden="1">
      <c r="A334" s="27" t="s">
        <v>1905</v>
      </c>
      <c r="B334" s="19" t="s">
        <v>893</v>
      </c>
      <c r="C334" s="26"/>
      <c r="D334" s="26"/>
      <c r="E334" s="28"/>
      <c r="F334" s="26"/>
      <c r="G334" s="26"/>
      <c r="H334" s="99"/>
      <c r="I334" s="99"/>
    </row>
    <row r="335" spans="1:9" ht="40.15" customHeight="1">
      <c r="A335" s="135" t="s">
        <v>69</v>
      </c>
      <c r="B335" s="1156" t="s">
        <v>68</v>
      </c>
      <c r="C335" s="1087"/>
      <c r="D335" s="1087"/>
      <c r="E335" s="1087"/>
      <c r="F335" s="1087"/>
      <c r="G335" s="1157"/>
      <c r="H335" s="29">
        <f>SUM(D336:D343)</f>
        <v>10</v>
      </c>
      <c r="I335" s="29">
        <f>COUNT(D336:D343)*2</f>
        <v>10</v>
      </c>
    </row>
    <row r="336" spans="1:9" ht="47.25">
      <c r="A336" s="18" t="s">
        <v>1908</v>
      </c>
      <c r="B336" s="19" t="s">
        <v>897</v>
      </c>
      <c r="C336" s="30" t="s">
        <v>4395</v>
      </c>
      <c r="D336" s="618">
        <v>2</v>
      </c>
      <c r="E336" s="28" t="s">
        <v>648</v>
      </c>
      <c r="F336" s="26"/>
      <c r="G336" s="53"/>
    </row>
    <row r="337" spans="1:9" ht="47.25" hidden="1">
      <c r="A337" s="27" t="s">
        <v>1911</v>
      </c>
      <c r="B337" s="19" t="s">
        <v>901</v>
      </c>
      <c r="C337" s="26"/>
      <c r="D337" s="26"/>
      <c r="E337" s="28"/>
      <c r="F337" s="26"/>
      <c r="G337" s="26"/>
      <c r="H337" s="99"/>
      <c r="I337" s="99"/>
    </row>
    <row r="338" spans="1:9" ht="31.5" hidden="1">
      <c r="A338" s="27" t="s">
        <v>1913</v>
      </c>
      <c r="B338" s="19" t="s">
        <v>905</v>
      </c>
      <c r="C338" s="26"/>
      <c r="D338" s="26"/>
      <c r="E338" s="28"/>
      <c r="F338" s="26"/>
      <c r="G338" s="26"/>
      <c r="H338" s="99"/>
      <c r="I338" s="99"/>
    </row>
    <row r="339" spans="1:9" ht="31.5" hidden="1">
      <c r="A339" s="27" t="s">
        <v>1914</v>
      </c>
      <c r="B339" s="51" t="s">
        <v>909</v>
      </c>
      <c r="C339" s="26"/>
      <c r="D339" s="26"/>
      <c r="E339" s="28"/>
      <c r="F339" s="26"/>
      <c r="G339" s="26"/>
      <c r="H339" s="99"/>
      <c r="I339" s="99"/>
    </row>
    <row r="340" spans="1:9" ht="45">
      <c r="A340" s="18" t="s">
        <v>1919</v>
      </c>
      <c r="B340" s="19" t="s">
        <v>913</v>
      </c>
      <c r="C340" s="50" t="s">
        <v>3891</v>
      </c>
      <c r="D340" s="618">
        <v>2</v>
      </c>
      <c r="E340" s="28" t="s">
        <v>369</v>
      </c>
      <c r="F340" s="30" t="s">
        <v>4396</v>
      </c>
      <c r="G340" s="53"/>
    </row>
    <row r="341" spans="1:9" ht="31.5">
      <c r="A341" s="18" t="s">
        <v>916</v>
      </c>
      <c r="B341" s="19" t="s">
        <v>917</v>
      </c>
      <c r="C341" s="30" t="s">
        <v>4397</v>
      </c>
      <c r="D341" s="618">
        <v>2</v>
      </c>
      <c r="E341" s="28" t="s">
        <v>648</v>
      </c>
      <c r="F341" s="26"/>
      <c r="G341" s="53"/>
    </row>
    <row r="342" spans="1:9" ht="165">
      <c r="A342" s="18" t="s">
        <v>336</v>
      </c>
      <c r="B342" s="19"/>
      <c r="C342" s="30" t="s">
        <v>4398</v>
      </c>
      <c r="D342" s="618">
        <v>2</v>
      </c>
      <c r="E342" s="28" t="s">
        <v>648</v>
      </c>
      <c r="F342" s="30" t="s">
        <v>4399</v>
      </c>
      <c r="G342" s="53"/>
    </row>
    <row r="343" spans="1:9" ht="47.25">
      <c r="A343" s="18" t="s">
        <v>921</v>
      </c>
      <c r="B343" s="19" t="s">
        <v>922</v>
      </c>
      <c r="C343" s="69" t="s">
        <v>2527</v>
      </c>
      <c r="D343" s="618">
        <v>2</v>
      </c>
      <c r="E343" s="28" t="s">
        <v>341</v>
      </c>
      <c r="F343" s="30" t="s">
        <v>4400</v>
      </c>
      <c r="G343" s="53"/>
    </row>
    <row r="344" spans="1:9" ht="40.15" hidden="1" customHeight="1">
      <c r="A344" s="162" t="s">
        <v>1927</v>
      </c>
      <c r="B344" s="1175" t="s">
        <v>66</v>
      </c>
      <c r="C344" s="1090"/>
      <c r="D344" s="1090"/>
      <c r="E344" s="1090"/>
      <c r="F344" s="1090"/>
      <c r="G344" s="1176"/>
      <c r="H344" s="99">
        <f>SUM(D345:D347)</f>
        <v>0</v>
      </c>
      <c r="I344" s="99">
        <f>COUNT(D345:D347)*2</f>
        <v>0</v>
      </c>
    </row>
    <row r="345" spans="1:9" ht="31.5" hidden="1">
      <c r="A345" s="27" t="s">
        <v>1928</v>
      </c>
      <c r="B345" s="19" t="s">
        <v>925</v>
      </c>
      <c r="C345" s="26"/>
      <c r="D345" s="26"/>
      <c r="E345" s="28"/>
      <c r="F345" s="26"/>
      <c r="G345" s="26"/>
      <c r="H345" s="99"/>
      <c r="I345" s="99"/>
    </row>
    <row r="346" spans="1:9" ht="47.25" hidden="1">
      <c r="A346" s="27" t="s">
        <v>1929</v>
      </c>
      <c r="B346" s="19" t="s">
        <v>932</v>
      </c>
      <c r="C346" s="26"/>
      <c r="D346" s="26"/>
      <c r="E346" s="28"/>
      <c r="F346" s="26"/>
      <c r="G346" s="26"/>
      <c r="H346" s="99"/>
      <c r="I346" s="99"/>
    </row>
    <row r="347" spans="1:9" ht="47.25" hidden="1">
      <c r="A347" s="27" t="s">
        <v>1930</v>
      </c>
      <c r="B347" s="19" t="s">
        <v>939</v>
      </c>
      <c r="C347" s="26"/>
      <c r="D347" s="26"/>
      <c r="E347" s="28"/>
      <c r="F347" s="26"/>
      <c r="G347" s="26"/>
      <c r="H347" s="99"/>
      <c r="I347" s="99"/>
    </row>
    <row r="348" spans="1:9" ht="40.15" hidden="1" customHeight="1">
      <c r="A348" s="162" t="s">
        <v>1931</v>
      </c>
      <c r="B348" s="1156" t="s">
        <v>64</v>
      </c>
      <c r="C348" s="1087"/>
      <c r="D348" s="1087"/>
      <c r="E348" s="1087"/>
      <c r="F348" s="1087"/>
      <c r="G348" s="1157"/>
      <c r="H348" s="99">
        <f>SUM(D349:D351)</f>
        <v>0</v>
      </c>
      <c r="I348" s="99">
        <f>COUNT(D349:D351)*2</f>
        <v>0</v>
      </c>
    </row>
    <row r="349" spans="1:9" ht="60" hidden="1">
      <c r="A349" s="27" t="s">
        <v>1932</v>
      </c>
      <c r="B349" s="30" t="s">
        <v>943</v>
      </c>
      <c r="C349" s="26"/>
      <c r="D349" s="26"/>
      <c r="E349" s="28"/>
      <c r="F349" s="26"/>
      <c r="G349" s="26"/>
      <c r="H349" s="99"/>
      <c r="I349" s="99"/>
    </row>
    <row r="350" spans="1:9" ht="45" hidden="1">
      <c r="A350" s="27" t="s">
        <v>944</v>
      </c>
      <c r="B350" s="30" t="s">
        <v>945</v>
      </c>
      <c r="C350" s="26"/>
      <c r="D350" s="26"/>
      <c r="E350" s="28"/>
      <c r="F350" s="26"/>
      <c r="G350" s="26"/>
      <c r="H350" s="99"/>
      <c r="I350" s="99"/>
    </row>
    <row r="351" spans="1:9" ht="78.75" hidden="1">
      <c r="A351" s="27" t="s">
        <v>1933</v>
      </c>
      <c r="B351" s="114" t="s">
        <v>947</v>
      </c>
      <c r="C351" s="26"/>
      <c r="D351" s="26"/>
      <c r="E351" s="28"/>
      <c r="F351" s="26"/>
      <c r="G351" s="26"/>
      <c r="H351" s="99"/>
      <c r="I351" s="99"/>
    </row>
    <row r="352" spans="1:9" ht="40.15" customHeight="1">
      <c r="A352" s="135" t="s">
        <v>63</v>
      </c>
      <c r="B352" s="1175" t="s">
        <v>62</v>
      </c>
      <c r="C352" s="1090"/>
      <c r="D352" s="1090"/>
      <c r="E352" s="1090"/>
      <c r="F352" s="1090"/>
      <c r="G352" s="1176"/>
      <c r="H352" s="29">
        <f>SUM(D353:D359)</f>
        <v>6</v>
      </c>
      <c r="I352" s="29">
        <f>COUNT(D353:D359)*2</f>
        <v>6</v>
      </c>
    </row>
    <row r="353" spans="1:9" ht="31.5" hidden="1">
      <c r="A353" s="27" t="s">
        <v>1935</v>
      </c>
      <c r="B353" s="19" t="s">
        <v>949</v>
      </c>
      <c r="C353" s="26"/>
      <c r="D353" s="26"/>
      <c r="E353" s="28"/>
      <c r="F353" s="26"/>
      <c r="G353" s="26"/>
      <c r="H353" s="99"/>
      <c r="I353" s="99"/>
    </row>
    <row r="354" spans="1:9" ht="31.5" hidden="1">
      <c r="A354" s="27" t="s">
        <v>1936</v>
      </c>
      <c r="B354" s="19" t="s">
        <v>956</v>
      </c>
      <c r="C354" s="26"/>
      <c r="D354" s="26"/>
      <c r="E354" s="28"/>
      <c r="F354" s="26"/>
      <c r="G354" s="26"/>
      <c r="H354" s="99"/>
      <c r="I354" s="99"/>
    </row>
    <row r="355" spans="1:9" ht="45">
      <c r="A355" s="18" t="s">
        <v>961</v>
      </c>
      <c r="B355" s="19" t="s">
        <v>962</v>
      </c>
      <c r="C355" s="30" t="s">
        <v>4401</v>
      </c>
      <c r="D355" s="618">
        <v>2</v>
      </c>
      <c r="E355" s="28" t="s">
        <v>540</v>
      </c>
      <c r="F355" s="26"/>
      <c r="G355" s="53"/>
    </row>
    <row r="356" spans="1:9" ht="15.75">
      <c r="A356" s="18"/>
      <c r="B356" s="19"/>
      <c r="C356" s="23" t="s">
        <v>968</v>
      </c>
      <c r="D356" s="618">
        <v>2</v>
      </c>
      <c r="E356" s="37" t="s">
        <v>540</v>
      </c>
      <c r="F356" s="26"/>
      <c r="G356" s="53"/>
    </row>
    <row r="357" spans="1:9" ht="30">
      <c r="A357" s="18"/>
      <c r="B357" s="19"/>
      <c r="C357" s="23" t="s">
        <v>967</v>
      </c>
      <c r="D357" s="618">
        <v>2</v>
      </c>
      <c r="E357" s="28" t="s">
        <v>540</v>
      </c>
      <c r="F357" s="26"/>
      <c r="G357" s="53"/>
    </row>
    <row r="358" spans="1:9" ht="78.75" hidden="1">
      <c r="A358" s="27" t="s">
        <v>1937</v>
      </c>
      <c r="B358" s="51" t="s">
        <v>970</v>
      </c>
      <c r="D358" s="26"/>
      <c r="E358" s="28"/>
      <c r="F358" s="26"/>
      <c r="G358" s="26"/>
      <c r="H358" s="99"/>
      <c r="I358" s="99"/>
    </row>
    <row r="359" spans="1:9" ht="31.5" hidden="1">
      <c r="A359" s="27" t="s">
        <v>1939</v>
      </c>
      <c r="B359" s="19" t="s">
        <v>981</v>
      </c>
      <c r="C359" s="26"/>
      <c r="D359" s="26"/>
      <c r="E359" s="28"/>
      <c r="F359" s="26"/>
      <c r="G359" s="26"/>
      <c r="H359" s="99"/>
      <c r="I359" s="99"/>
    </row>
    <row r="360" spans="1:9" ht="40.15" customHeight="1">
      <c r="A360" s="117" t="s">
        <v>1940</v>
      </c>
      <c r="B360" s="1156" t="s">
        <v>60</v>
      </c>
      <c r="C360" s="1087"/>
      <c r="D360" s="1087"/>
      <c r="E360" s="1087"/>
      <c r="F360" s="1087"/>
      <c r="G360" s="1157"/>
      <c r="H360" s="29">
        <f>SUM(D361:D363)</f>
        <v>2</v>
      </c>
      <c r="I360" s="29">
        <f>COUNT(D361:D363)*2</f>
        <v>2</v>
      </c>
    </row>
    <row r="361" spans="1:9" ht="47.25">
      <c r="A361" s="18" t="s">
        <v>1941</v>
      </c>
      <c r="B361" s="114" t="s">
        <v>990</v>
      </c>
      <c r="C361" s="23" t="s">
        <v>991</v>
      </c>
      <c r="D361" s="618">
        <v>2</v>
      </c>
      <c r="E361" s="28" t="s">
        <v>341</v>
      </c>
      <c r="F361" s="26"/>
      <c r="G361" s="53"/>
    </row>
    <row r="362" spans="1:9" ht="31.5" hidden="1">
      <c r="A362" s="27" t="s">
        <v>992</v>
      </c>
      <c r="B362" s="114" t="s">
        <v>993</v>
      </c>
      <c r="C362" s="26"/>
      <c r="D362" s="26"/>
      <c r="E362" s="28"/>
      <c r="F362" s="26"/>
      <c r="G362" s="26"/>
      <c r="H362" s="99"/>
      <c r="I362" s="99"/>
    </row>
    <row r="363" spans="1:9" ht="47.25" hidden="1">
      <c r="A363" s="27" t="s">
        <v>1942</v>
      </c>
      <c r="B363" s="114" t="s">
        <v>995</v>
      </c>
      <c r="C363" s="26"/>
      <c r="D363" s="26"/>
      <c r="E363" s="28"/>
      <c r="F363" s="26"/>
      <c r="G363" s="26"/>
      <c r="H363" s="99"/>
      <c r="I363" s="99"/>
    </row>
    <row r="364" spans="1:9" ht="40.15" customHeight="1">
      <c r="A364" s="135" t="s">
        <v>59</v>
      </c>
      <c r="B364" s="1156" t="s">
        <v>58</v>
      </c>
      <c r="C364" s="1087"/>
      <c r="D364" s="1087"/>
      <c r="E364" s="1087"/>
      <c r="F364" s="1087"/>
      <c r="G364" s="1157"/>
      <c r="H364" s="29">
        <f>SUM(D365:D409)</f>
        <v>88</v>
      </c>
      <c r="I364" s="29">
        <f>COUNT(D365:D409)*2</f>
        <v>88</v>
      </c>
    </row>
    <row r="365" spans="1:9" ht="60">
      <c r="A365" s="18" t="s">
        <v>4402</v>
      </c>
      <c r="B365" s="114" t="s">
        <v>998</v>
      </c>
      <c r="C365" s="30" t="s">
        <v>4403</v>
      </c>
      <c r="D365" s="618">
        <v>2</v>
      </c>
      <c r="E365" s="28" t="s">
        <v>653</v>
      </c>
      <c r="F365" s="30" t="s">
        <v>4404</v>
      </c>
      <c r="G365" s="53"/>
    </row>
    <row r="366" spans="1:9" ht="45">
      <c r="A366" s="18" t="s">
        <v>336</v>
      </c>
      <c r="B366" s="114"/>
      <c r="C366" s="30" t="s">
        <v>4405</v>
      </c>
      <c r="D366" s="618">
        <v>2</v>
      </c>
      <c r="E366" s="28" t="s">
        <v>4406</v>
      </c>
      <c r="G366" s="53"/>
    </row>
    <row r="367" spans="1:9" ht="30">
      <c r="A367" s="18"/>
      <c r="B367" s="114"/>
      <c r="C367" s="30" t="s">
        <v>4301</v>
      </c>
      <c r="D367" s="618">
        <v>2</v>
      </c>
      <c r="E367" s="28" t="s">
        <v>934</v>
      </c>
      <c r="F367" s="30"/>
      <c r="G367" s="53"/>
    </row>
    <row r="368" spans="1:9" ht="60">
      <c r="A368" s="18"/>
      <c r="B368" s="114"/>
      <c r="C368" s="30" t="s">
        <v>4407</v>
      </c>
      <c r="D368" s="618">
        <v>2</v>
      </c>
      <c r="E368" s="28" t="s">
        <v>377</v>
      </c>
      <c r="F368" s="30"/>
      <c r="G368" s="53"/>
    </row>
    <row r="369" spans="1:7" ht="75">
      <c r="A369" s="18" t="s">
        <v>4408</v>
      </c>
      <c r="B369" s="114" t="s">
        <v>1000</v>
      </c>
      <c r="C369" s="30" t="s">
        <v>4409</v>
      </c>
      <c r="D369" s="618">
        <v>2</v>
      </c>
      <c r="E369" s="28" t="s">
        <v>653</v>
      </c>
      <c r="F369" s="30" t="s">
        <v>4302</v>
      </c>
      <c r="G369" s="53"/>
    </row>
    <row r="370" spans="1:7" ht="60">
      <c r="A370" s="18" t="s">
        <v>336</v>
      </c>
      <c r="B370" s="114"/>
      <c r="C370" s="30" t="s">
        <v>4410</v>
      </c>
      <c r="D370" s="618">
        <v>2</v>
      </c>
      <c r="E370" s="28" t="s">
        <v>653</v>
      </c>
      <c r="F370" s="30" t="s">
        <v>4411</v>
      </c>
      <c r="G370" s="53"/>
    </row>
    <row r="371" spans="1:7" ht="60">
      <c r="A371" s="18" t="s">
        <v>336</v>
      </c>
      <c r="B371" s="114"/>
      <c r="C371" s="30" t="s">
        <v>4412</v>
      </c>
      <c r="D371" s="618">
        <v>2</v>
      </c>
      <c r="E371" s="28" t="s">
        <v>369</v>
      </c>
      <c r="F371" s="26"/>
      <c r="G371" s="53"/>
    </row>
    <row r="372" spans="1:7" ht="75">
      <c r="A372" s="18" t="s">
        <v>336</v>
      </c>
      <c r="B372" s="114"/>
      <c r="C372" s="30" t="s">
        <v>4413</v>
      </c>
      <c r="D372" s="618">
        <v>2</v>
      </c>
      <c r="E372" s="28" t="s">
        <v>653</v>
      </c>
      <c r="F372" s="30" t="s">
        <v>4414</v>
      </c>
      <c r="G372" s="53"/>
    </row>
    <row r="373" spans="1:7" ht="60">
      <c r="A373" s="18" t="s">
        <v>336</v>
      </c>
      <c r="B373" s="114"/>
      <c r="C373" s="30" t="s">
        <v>4415</v>
      </c>
      <c r="D373" s="618">
        <v>2</v>
      </c>
      <c r="E373" s="28" t="s">
        <v>653</v>
      </c>
      <c r="F373" s="30"/>
      <c r="G373" s="53"/>
    </row>
    <row r="374" spans="1:7" ht="45">
      <c r="A374" s="18" t="s">
        <v>336</v>
      </c>
      <c r="B374" s="114"/>
      <c r="C374" s="30" t="s">
        <v>4416</v>
      </c>
      <c r="D374" s="618">
        <v>2</v>
      </c>
      <c r="E374" s="28" t="s">
        <v>653</v>
      </c>
      <c r="F374" s="26"/>
      <c r="G374" s="53"/>
    </row>
    <row r="375" spans="1:7" ht="45">
      <c r="A375" s="18" t="s">
        <v>4417</v>
      </c>
      <c r="B375" s="114" t="s">
        <v>1002</v>
      </c>
      <c r="C375" s="30" t="s">
        <v>4418</v>
      </c>
      <c r="D375" s="618">
        <v>2</v>
      </c>
      <c r="E375" s="28" t="s">
        <v>653</v>
      </c>
      <c r="F375" s="30" t="s">
        <v>4419</v>
      </c>
      <c r="G375" s="53"/>
    </row>
    <row r="376" spans="1:7" ht="45">
      <c r="A376" s="18"/>
      <c r="B376" s="114"/>
      <c r="C376" s="30" t="s">
        <v>4420</v>
      </c>
      <c r="D376" s="618">
        <v>2</v>
      </c>
      <c r="E376" s="28" t="s">
        <v>653</v>
      </c>
      <c r="F376" s="30" t="s">
        <v>4421</v>
      </c>
      <c r="G376" s="53"/>
    </row>
    <row r="377" spans="1:7" ht="75">
      <c r="A377" s="18"/>
      <c r="B377" s="114"/>
      <c r="C377" s="30" t="s">
        <v>4422</v>
      </c>
      <c r="D377" s="618">
        <v>2</v>
      </c>
      <c r="E377" s="28" t="s">
        <v>653</v>
      </c>
      <c r="F377" s="30" t="s">
        <v>4423</v>
      </c>
      <c r="G377" s="53"/>
    </row>
    <row r="378" spans="1:7" ht="45">
      <c r="A378" s="18"/>
      <c r="B378" s="114"/>
      <c r="C378" s="30" t="s">
        <v>4424</v>
      </c>
      <c r="D378" s="618">
        <v>2</v>
      </c>
      <c r="E378" s="28" t="s">
        <v>4425</v>
      </c>
      <c r="F378" s="30" t="s">
        <v>4426</v>
      </c>
      <c r="G378" s="53"/>
    </row>
    <row r="379" spans="1:7" ht="30">
      <c r="A379" s="18"/>
      <c r="B379" s="114"/>
      <c r="C379" s="30" t="s">
        <v>4427</v>
      </c>
      <c r="D379" s="618">
        <v>2</v>
      </c>
      <c r="E379" s="28" t="s">
        <v>4425</v>
      </c>
      <c r="F379" s="30" t="s">
        <v>4428</v>
      </c>
      <c r="G379" s="53"/>
    </row>
    <row r="380" spans="1:7" ht="60">
      <c r="A380" s="18"/>
      <c r="B380" s="114"/>
      <c r="C380" s="30" t="s">
        <v>4429</v>
      </c>
      <c r="D380" s="618">
        <v>2</v>
      </c>
      <c r="E380" s="28" t="s">
        <v>4425</v>
      </c>
      <c r="F380" s="30" t="s">
        <v>4430</v>
      </c>
      <c r="G380" s="53"/>
    </row>
    <row r="381" spans="1:7" ht="60">
      <c r="A381" s="18" t="s">
        <v>1003</v>
      </c>
      <c r="B381" s="114" t="s">
        <v>1004</v>
      </c>
      <c r="C381" s="30" t="s">
        <v>4431</v>
      </c>
      <c r="D381" s="618">
        <v>2</v>
      </c>
      <c r="E381" s="28" t="s">
        <v>540</v>
      </c>
      <c r="F381" s="30" t="s">
        <v>4432</v>
      </c>
      <c r="G381" s="53"/>
    </row>
    <row r="382" spans="1:7" ht="45">
      <c r="A382" s="18"/>
      <c r="B382" s="114"/>
      <c r="C382" s="30" t="s">
        <v>4433</v>
      </c>
      <c r="D382" s="618">
        <v>2</v>
      </c>
      <c r="E382" s="28" t="s">
        <v>540</v>
      </c>
      <c r="F382" s="30" t="s">
        <v>4434</v>
      </c>
      <c r="G382" s="53"/>
    </row>
    <row r="383" spans="1:7" ht="45">
      <c r="A383" s="18"/>
      <c r="B383" s="114"/>
      <c r="C383" s="30" t="s">
        <v>4435</v>
      </c>
      <c r="D383" s="618">
        <v>2</v>
      </c>
      <c r="E383" s="28" t="s">
        <v>540</v>
      </c>
      <c r="F383" s="30" t="s">
        <v>4436</v>
      </c>
      <c r="G383" s="53"/>
    </row>
    <row r="384" spans="1:7" ht="30">
      <c r="A384" s="18"/>
      <c r="B384" s="114"/>
      <c r="C384" s="30" t="s">
        <v>4437</v>
      </c>
      <c r="D384" s="618">
        <v>2</v>
      </c>
      <c r="E384" s="28" t="s">
        <v>648</v>
      </c>
      <c r="F384" s="30"/>
      <c r="G384" s="53"/>
    </row>
    <row r="385" spans="1:7" ht="75">
      <c r="A385" s="18" t="s">
        <v>1005</v>
      </c>
      <c r="B385" s="114" t="s">
        <v>1006</v>
      </c>
      <c r="C385" s="30" t="s">
        <v>4438</v>
      </c>
      <c r="D385" s="618">
        <v>2</v>
      </c>
      <c r="E385" s="28" t="s">
        <v>653</v>
      </c>
      <c r="F385" s="26"/>
      <c r="G385" s="53"/>
    </row>
    <row r="386" spans="1:7" ht="45">
      <c r="A386" s="18" t="s">
        <v>336</v>
      </c>
      <c r="B386" s="114"/>
      <c r="C386" s="30" t="s">
        <v>4439</v>
      </c>
      <c r="D386" s="618">
        <v>2</v>
      </c>
      <c r="E386" s="28" t="s">
        <v>653</v>
      </c>
      <c r="F386" s="30" t="s">
        <v>4440</v>
      </c>
      <c r="G386" s="53"/>
    </row>
    <row r="387" spans="1:7" ht="135">
      <c r="A387" s="18" t="s">
        <v>336</v>
      </c>
      <c r="B387" s="114"/>
      <c r="C387" s="30" t="s">
        <v>4441</v>
      </c>
      <c r="D387" s="618">
        <v>2</v>
      </c>
      <c r="E387" s="28" t="s">
        <v>653</v>
      </c>
      <c r="F387" s="30" t="s">
        <v>4442</v>
      </c>
      <c r="G387" s="53"/>
    </row>
    <row r="388" spans="1:7" ht="30">
      <c r="A388" s="18"/>
      <c r="B388" s="114"/>
      <c r="C388" s="30" t="s">
        <v>4443</v>
      </c>
      <c r="D388" s="618">
        <v>2</v>
      </c>
      <c r="E388" s="28" t="s">
        <v>653</v>
      </c>
      <c r="F388" s="30"/>
      <c r="G388" s="53"/>
    </row>
    <row r="389" spans="1:7" ht="45">
      <c r="A389" s="18" t="s">
        <v>336</v>
      </c>
      <c r="B389" s="114"/>
      <c r="C389" s="30" t="s">
        <v>4444</v>
      </c>
      <c r="D389" s="618">
        <v>2</v>
      </c>
      <c r="E389" s="28" t="s">
        <v>653</v>
      </c>
      <c r="F389" s="30" t="s">
        <v>4445</v>
      </c>
      <c r="G389" s="53"/>
    </row>
    <row r="390" spans="1:7" ht="60">
      <c r="A390" s="18" t="s">
        <v>1007</v>
      </c>
      <c r="B390" s="114" t="s">
        <v>1008</v>
      </c>
      <c r="C390" s="30" t="s">
        <v>4446</v>
      </c>
      <c r="D390" s="618">
        <v>2</v>
      </c>
      <c r="E390" s="28" t="s">
        <v>341</v>
      </c>
      <c r="F390" s="26" t="s">
        <v>4447</v>
      </c>
      <c r="G390" s="53"/>
    </row>
    <row r="391" spans="1:7" ht="45">
      <c r="A391" s="18"/>
      <c r="B391" s="114"/>
      <c r="C391" s="123" t="s">
        <v>4448</v>
      </c>
      <c r="D391" s="618">
        <v>2</v>
      </c>
      <c r="E391" s="28" t="s">
        <v>377</v>
      </c>
      <c r="F391" s="123" t="s">
        <v>4449</v>
      </c>
      <c r="G391" s="53"/>
    </row>
    <row r="392" spans="1:7" ht="30">
      <c r="A392" s="18"/>
      <c r="B392" s="114"/>
      <c r="C392" s="30" t="s">
        <v>4450</v>
      </c>
      <c r="D392" s="618">
        <v>2</v>
      </c>
      <c r="E392" s="28" t="s">
        <v>377</v>
      </c>
      <c r="F392" s="26" t="s">
        <v>4451</v>
      </c>
      <c r="G392" s="53"/>
    </row>
    <row r="393" spans="1:7" ht="30">
      <c r="A393" s="18"/>
      <c r="B393" s="114"/>
      <c r="C393" s="30" t="s">
        <v>4452</v>
      </c>
      <c r="D393" s="618">
        <v>2</v>
      </c>
      <c r="E393" s="28" t="s">
        <v>653</v>
      </c>
      <c r="F393" s="26"/>
      <c r="G393" s="53"/>
    </row>
    <row r="394" spans="1:7" ht="30">
      <c r="A394" s="18"/>
      <c r="B394" s="114"/>
      <c r="C394" s="30" t="s">
        <v>4453</v>
      </c>
      <c r="D394" s="618">
        <v>2</v>
      </c>
      <c r="E394" s="28" t="s">
        <v>653</v>
      </c>
      <c r="F394" s="26"/>
      <c r="G394" s="53"/>
    </row>
    <row r="395" spans="1:7" ht="45">
      <c r="A395" s="18"/>
      <c r="B395" s="114"/>
      <c r="C395" s="30" t="s">
        <v>4454</v>
      </c>
      <c r="D395" s="618">
        <v>2</v>
      </c>
      <c r="E395" s="28" t="s">
        <v>653</v>
      </c>
      <c r="F395" s="26"/>
      <c r="G395" s="53"/>
    </row>
    <row r="396" spans="1:7" ht="60">
      <c r="A396" s="18" t="s">
        <v>4455</v>
      </c>
      <c r="B396" s="114" t="s">
        <v>1010</v>
      </c>
      <c r="C396" s="30" t="s">
        <v>4456</v>
      </c>
      <c r="D396" s="618">
        <v>2</v>
      </c>
      <c r="E396" s="28" t="s">
        <v>653</v>
      </c>
      <c r="F396" s="30" t="s">
        <v>4457</v>
      </c>
      <c r="G396" s="53"/>
    </row>
    <row r="397" spans="1:7" ht="60">
      <c r="A397" s="18"/>
      <c r="B397" s="114"/>
      <c r="C397" s="30" t="s">
        <v>4458</v>
      </c>
      <c r="D397" s="618">
        <v>2</v>
      </c>
      <c r="E397" s="28" t="s">
        <v>653</v>
      </c>
      <c r="F397" s="30" t="s">
        <v>4459</v>
      </c>
      <c r="G397" s="53"/>
    </row>
    <row r="398" spans="1:7" ht="45">
      <c r="A398" s="18"/>
      <c r="B398" s="114"/>
      <c r="C398" s="30" t="s">
        <v>4460</v>
      </c>
      <c r="D398" s="618">
        <v>2</v>
      </c>
      <c r="E398" s="28" t="s">
        <v>653</v>
      </c>
      <c r="F398" s="30"/>
      <c r="G398" s="53"/>
    </row>
    <row r="399" spans="1:7" ht="30">
      <c r="A399" s="18"/>
      <c r="B399" s="114"/>
      <c r="C399" s="30" t="s">
        <v>4461</v>
      </c>
      <c r="D399" s="618">
        <v>2</v>
      </c>
      <c r="E399" s="28" t="s">
        <v>653</v>
      </c>
      <c r="F399" s="30"/>
      <c r="G399" s="53"/>
    </row>
    <row r="400" spans="1:7" ht="60">
      <c r="A400" s="18" t="s">
        <v>4462</v>
      </c>
      <c r="B400" s="19" t="s">
        <v>1012</v>
      </c>
      <c r="C400" s="30" t="s">
        <v>4456</v>
      </c>
      <c r="D400" s="618">
        <v>2</v>
      </c>
      <c r="E400" s="28" t="s">
        <v>653</v>
      </c>
      <c r="F400" s="30" t="s">
        <v>4457</v>
      </c>
      <c r="G400" s="53"/>
    </row>
    <row r="401" spans="1:9" ht="75">
      <c r="A401" s="18" t="s">
        <v>336</v>
      </c>
      <c r="B401" s="19"/>
      <c r="C401" s="30" t="s">
        <v>4463</v>
      </c>
      <c r="D401" s="618">
        <v>2</v>
      </c>
      <c r="E401" s="28" t="s">
        <v>653</v>
      </c>
      <c r="F401" s="30" t="s">
        <v>4464</v>
      </c>
      <c r="G401" s="53"/>
    </row>
    <row r="402" spans="1:9" ht="82.15" customHeight="1">
      <c r="A402" s="18" t="s">
        <v>336</v>
      </c>
      <c r="B402" s="19"/>
      <c r="C402" s="30" t="s">
        <v>4465</v>
      </c>
      <c r="D402" s="618">
        <v>2</v>
      </c>
      <c r="E402" s="28" t="s">
        <v>653</v>
      </c>
      <c r="F402" s="26"/>
      <c r="G402" s="53"/>
    </row>
    <row r="403" spans="1:9" ht="75">
      <c r="A403" s="18" t="s">
        <v>336</v>
      </c>
      <c r="B403" s="19"/>
      <c r="C403" s="30" t="s">
        <v>4466</v>
      </c>
      <c r="D403" s="618">
        <v>2</v>
      </c>
      <c r="E403" s="28" t="s">
        <v>653</v>
      </c>
      <c r="F403" s="26"/>
      <c r="G403" s="53"/>
    </row>
    <row r="404" spans="1:9" ht="45">
      <c r="A404" s="18" t="s">
        <v>336</v>
      </c>
      <c r="B404" s="19"/>
      <c r="C404" s="30" t="s">
        <v>4467</v>
      </c>
      <c r="D404" s="618">
        <v>2</v>
      </c>
      <c r="E404" s="28" t="s">
        <v>653</v>
      </c>
      <c r="F404" s="26"/>
      <c r="G404" s="53"/>
    </row>
    <row r="405" spans="1:9" ht="60">
      <c r="A405" s="18" t="s">
        <v>336</v>
      </c>
      <c r="B405" s="19"/>
      <c r="C405" s="30" t="s">
        <v>4468</v>
      </c>
      <c r="D405" s="618">
        <v>2</v>
      </c>
      <c r="E405" s="28" t="s">
        <v>653</v>
      </c>
      <c r="F405" s="30" t="s">
        <v>4469</v>
      </c>
      <c r="G405" s="53"/>
    </row>
    <row r="406" spans="1:9" ht="45">
      <c r="A406" s="18" t="s">
        <v>336</v>
      </c>
      <c r="B406" s="19"/>
      <c r="C406" s="30" t="s">
        <v>4470</v>
      </c>
      <c r="D406" s="618">
        <v>2</v>
      </c>
      <c r="E406" s="28" t="s">
        <v>653</v>
      </c>
      <c r="F406" s="26"/>
      <c r="G406" s="53"/>
    </row>
    <row r="407" spans="1:9" ht="31.5" hidden="1">
      <c r="A407" s="27" t="s">
        <v>1014</v>
      </c>
      <c r="B407" s="19" t="s">
        <v>1015</v>
      </c>
      <c r="C407" s="26"/>
      <c r="D407" s="26"/>
      <c r="E407" s="28"/>
      <c r="F407" s="26"/>
      <c r="G407" s="26"/>
      <c r="H407" s="99"/>
      <c r="I407" s="99"/>
    </row>
    <row r="408" spans="1:9" ht="63">
      <c r="A408" s="18" t="s">
        <v>4471</v>
      </c>
      <c r="B408" s="19" t="s">
        <v>1022</v>
      </c>
      <c r="C408" s="30" t="s">
        <v>4472</v>
      </c>
      <c r="D408" s="618">
        <v>2</v>
      </c>
      <c r="E408" s="28" t="s">
        <v>653</v>
      </c>
      <c r="F408" s="26"/>
      <c r="G408" s="53"/>
    </row>
    <row r="409" spans="1:9" ht="60">
      <c r="A409" s="18" t="s">
        <v>336</v>
      </c>
      <c r="B409" s="19"/>
      <c r="C409" s="30" t="s">
        <v>4473</v>
      </c>
      <c r="D409" s="618">
        <v>2</v>
      </c>
      <c r="E409" s="28" t="s">
        <v>653</v>
      </c>
      <c r="F409" s="26"/>
      <c r="G409" s="53"/>
    </row>
    <row r="410" spans="1:9" ht="40.15" hidden="1" customHeight="1">
      <c r="A410" s="162" t="s">
        <v>4474</v>
      </c>
      <c r="B410" s="1156" t="s">
        <v>56</v>
      </c>
      <c r="C410" s="1087"/>
      <c r="D410" s="1087"/>
      <c r="E410" s="1087"/>
      <c r="F410" s="1087"/>
      <c r="G410" s="1157"/>
      <c r="H410" s="99">
        <f>SUM(D411:D413)</f>
        <v>0</v>
      </c>
      <c r="I410" s="99">
        <f>COUNT(D411:D413)*2</f>
        <v>0</v>
      </c>
    </row>
    <row r="411" spans="1:9" ht="47.25" hidden="1">
      <c r="A411" s="27" t="s">
        <v>1024</v>
      </c>
      <c r="B411" s="114" t="s">
        <v>1025</v>
      </c>
      <c r="C411" s="26"/>
      <c r="D411" s="26"/>
      <c r="E411" s="28"/>
      <c r="F411" s="26"/>
      <c r="G411" s="26"/>
      <c r="H411" s="99"/>
      <c r="I411" s="99"/>
    </row>
    <row r="412" spans="1:9" ht="47.25" hidden="1">
      <c r="A412" s="27" t="s">
        <v>1026</v>
      </c>
      <c r="B412" s="114" t="s">
        <v>1027</v>
      </c>
      <c r="C412" s="26"/>
      <c r="D412" s="26"/>
      <c r="E412" s="28"/>
      <c r="F412" s="26"/>
      <c r="G412" s="26"/>
      <c r="H412" s="99"/>
      <c r="I412" s="99"/>
    </row>
    <row r="413" spans="1:9" ht="47.25" hidden="1">
      <c r="A413" s="27" t="s">
        <v>1028</v>
      </c>
      <c r="B413" s="114" t="s">
        <v>1029</v>
      </c>
      <c r="C413" s="26"/>
      <c r="D413" s="26"/>
      <c r="E413" s="28"/>
      <c r="F413" s="26"/>
      <c r="G413" s="26"/>
      <c r="H413" s="99"/>
      <c r="I413" s="99"/>
    </row>
    <row r="414" spans="1:9" ht="40.15" hidden="1" customHeight="1">
      <c r="A414" s="162" t="s">
        <v>1953</v>
      </c>
      <c r="B414" s="1156" t="s">
        <v>54</v>
      </c>
      <c r="C414" s="1087"/>
      <c r="D414" s="1087"/>
      <c r="E414" s="1087"/>
      <c r="F414" s="1087"/>
      <c r="G414" s="1157"/>
      <c r="H414" s="99">
        <f>SUM(D415:D418)</f>
        <v>0</v>
      </c>
      <c r="I414" s="99">
        <f>COUNT(D415:D418)*2</f>
        <v>0</v>
      </c>
    </row>
    <row r="415" spans="1:9" ht="31.5" hidden="1">
      <c r="A415" s="27" t="s">
        <v>1955</v>
      </c>
      <c r="B415" s="114" t="s">
        <v>1031</v>
      </c>
      <c r="C415" s="26"/>
      <c r="D415" s="26"/>
      <c r="E415" s="28"/>
      <c r="F415" s="26"/>
      <c r="G415" s="26"/>
      <c r="H415" s="99"/>
      <c r="I415" s="99"/>
    </row>
    <row r="416" spans="1:9" ht="47.25" hidden="1">
      <c r="A416" s="27" t="s">
        <v>1036</v>
      </c>
      <c r="B416" s="114" t="s">
        <v>1037</v>
      </c>
      <c r="C416" s="26"/>
      <c r="D416" s="26"/>
      <c r="E416" s="28"/>
      <c r="F416" s="26"/>
      <c r="G416" s="26"/>
      <c r="H416" s="99"/>
      <c r="I416" s="99"/>
    </row>
    <row r="417" spans="1:9" ht="31.5" hidden="1">
      <c r="A417" s="27" t="s">
        <v>1038</v>
      </c>
      <c r="B417" s="114" t="s">
        <v>1039</v>
      </c>
      <c r="C417" s="26"/>
      <c r="D417" s="26"/>
      <c r="E417" s="28"/>
      <c r="F417" s="26"/>
      <c r="G417" s="26"/>
      <c r="H417" s="99"/>
      <c r="I417" s="99"/>
    </row>
    <row r="418" spans="1:9" ht="47.25" hidden="1">
      <c r="A418" s="27" t="s">
        <v>1040</v>
      </c>
      <c r="B418" s="114" t="s">
        <v>1041</v>
      </c>
      <c r="C418" s="26"/>
      <c r="D418" s="26"/>
      <c r="E418" s="28"/>
      <c r="F418" s="26"/>
      <c r="G418" s="26"/>
      <c r="H418" s="99"/>
      <c r="I418" s="99"/>
    </row>
    <row r="419" spans="1:9" ht="40.15" hidden="1" customHeight="1">
      <c r="A419" s="124" t="s">
        <v>53</v>
      </c>
      <c r="B419" s="1175" t="s">
        <v>52</v>
      </c>
      <c r="C419" s="1090"/>
      <c r="D419" s="1090"/>
      <c r="E419" s="1090"/>
      <c r="F419" s="1090"/>
      <c r="G419" s="1176"/>
      <c r="H419" s="99">
        <f>SUM(D420:D422)</f>
        <v>0</v>
      </c>
      <c r="I419" s="99">
        <f>COUNT(D420:D422)*2</f>
        <v>0</v>
      </c>
    </row>
    <row r="420" spans="1:9" ht="47.25" hidden="1">
      <c r="A420" s="27" t="s">
        <v>1042</v>
      </c>
      <c r="B420" s="19" t="s">
        <v>1043</v>
      </c>
      <c r="C420" s="114"/>
      <c r="D420" s="26"/>
      <c r="E420" s="28"/>
      <c r="F420" s="26"/>
      <c r="G420" s="26"/>
      <c r="H420" s="99"/>
      <c r="I420" s="99"/>
    </row>
    <row r="421" spans="1:9" ht="47.25" hidden="1">
      <c r="A421" s="27" t="s">
        <v>1961</v>
      </c>
      <c r="B421" s="19" t="s">
        <v>1047</v>
      </c>
      <c r="C421" s="26"/>
      <c r="D421" s="26"/>
      <c r="E421" s="28"/>
      <c r="F421" s="26"/>
      <c r="G421" s="26"/>
      <c r="H421" s="99"/>
      <c r="I421" s="99"/>
    </row>
    <row r="422" spans="1:9" ht="78.75" hidden="1">
      <c r="A422" s="27" t="s">
        <v>1054</v>
      </c>
      <c r="B422" s="19" t="s">
        <v>1059</v>
      </c>
      <c r="C422" s="26"/>
      <c r="D422" s="26"/>
      <c r="E422" s="28"/>
      <c r="F422" s="26"/>
      <c r="G422" s="26"/>
      <c r="H422" s="99"/>
      <c r="I422" s="99"/>
    </row>
    <row r="423" spans="1:9" ht="15.75" hidden="1">
      <c r="A423" s="27"/>
      <c r="B423" s="1003" t="s">
        <v>4720</v>
      </c>
      <c r="C423" s="929"/>
      <c r="D423" s="929"/>
      <c r="E423" s="929"/>
      <c r="F423" s="929"/>
      <c r="G423" s="929"/>
      <c r="H423" s="99"/>
      <c r="I423" s="99"/>
    </row>
    <row r="424" spans="1:9" ht="40.15" hidden="1" customHeight="1">
      <c r="A424" s="124" t="s">
        <v>4475</v>
      </c>
      <c r="B424" s="1156" t="s">
        <v>50</v>
      </c>
      <c r="C424" s="1087"/>
      <c r="D424" s="1087"/>
      <c r="E424" s="1087"/>
      <c r="F424" s="1087"/>
      <c r="G424" s="1157"/>
      <c r="H424" s="99">
        <f>SUM(D425:D430)</f>
        <v>0</v>
      </c>
      <c r="I424" s="99">
        <f>COUNT(D425:D430)*2</f>
        <v>0</v>
      </c>
    </row>
    <row r="425" spans="1:9" ht="47.25" hidden="1">
      <c r="A425" s="27" t="s">
        <v>4476</v>
      </c>
      <c r="B425" s="114" t="s">
        <v>1061</v>
      </c>
      <c r="C425" s="114"/>
      <c r="D425" s="26"/>
      <c r="E425" s="28"/>
      <c r="F425" s="26"/>
      <c r="G425" s="26"/>
      <c r="H425" s="99"/>
      <c r="I425" s="99"/>
    </row>
    <row r="426" spans="1:9" ht="78.75" hidden="1">
      <c r="A426" s="27" t="s">
        <v>1062</v>
      </c>
      <c r="B426" s="114" t="s">
        <v>1063</v>
      </c>
      <c r="C426" s="26"/>
      <c r="D426" s="26"/>
      <c r="E426" s="28"/>
      <c r="F426" s="26"/>
      <c r="G426" s="26"/>
      <c r="H426" s="99"/>
      <c r="I426" s="99"/>
    </row>
    <row r="427" spans="1:9" ht="63" hidden="1">
      <c r="A427" s="27" t="s">
        <v>1064</v>
      </c>
      <c r="B427" s="114" t="s">
        <v>1065</v>
      </c>
      <c r="C427" s="26"/>
      <c r="D427" s="26"/>
      <c r="E427" s="28"/>
      <c r="F427" s="26"/>
      <c r="G427" s="26"/>
      <c r="H427" s="99"/>
      <c r="I427" s="99"/>
    </row>
    <row r="428" spans="1:9" ht="78.75" hidden="1">
      <c r="A428" s="27" t="s">
        <v>1066</v>
      </c>
      <c r="B428" s="114" t="s">
        <v>1067</v>
      </c>
      <c r="C428" s="26"/>
      <c r="D428" s="26"/>
      <c r="E428" s="28"/>
      <c r="F428" s="26"/>
      <c r="G428" s="26"/>
      <c r="H428" s="99"/>
      <c r="I428" s="99"/>
    </row>
    <row r="429" spans="1:9" ht="63" hidden="1">
      <c r="A429" s="27" t="s">
        <v>1068</v>
      </c>
      <c r="B429" s="114" t="s">
        <v>1069</v>
      </c>
      <c r="C429" s="26"/>
      <c r="D429" s="26"/>
      <c r="E429" s="28"/>
      <c r="F429" s="26"/>
      <c r="G429" s="26"/>
      <c r="H429" s="99"/>
      <c r="I429" s="99"/>
    </row>
    <row r="430" spans="1:9" ht="45" hidden="1">
      <c r="A430" s="27" t="s">
        <v>1070</v>
      </c>
      <c r="B430" s="30" t="s">
        <v>1071</v>
      </c>
      <c r="C430" s="26"/>
      <c r="D430" s="26"/>
      <c r="E430" s="28"/>
      <c r="F430" s="26"/>
      <c r="G430" s="26"/>
      <c r="H430" s="99"/>
      <c r="I430" s="99"/>
    </row>
    <row r="431" spans="1:9" ht="40.15" hidden="1" customHeight="1">
      <c r="A431" s="162" t="s">
        <v>49</v>
      </c>
      <c r="B431" s="1156" t="s">
        <v>48</v>
      </c>
      <c r="C431" s="1087"/>
      <c r="D431" s="1087"/>
      <c r="E431" s="1087"/>
      <c r="F431" s="1087"/>
      <c r="G431" s="1157"/>
      <c r="H431" s="99">
        <f>SUM(D432:D442)</f>
        <v>0</v>
      </c>
      <c r="I431" s="99">
        <f>COUNT(D432:D442)*2</f>
        <v>0</v>
      </c>
    </row>
    <row r="432" spans="1:9" ht="40.15" hidden="1" customHeight="1">
      <c r="A432" s="27" t="s">
        <v>1072</v>
      </c>
      <c r="B432" s="23" t="s">
        <v>1970</v>
      </c>
      <c r="C432" s="28"/>
      <c r="D432" s="28"/>
      <c r="E432" s="28"/>
      <c r="F432" s="28"/>
      <c r="G432" s="479"/>
      <c r="H432" s="99"/>
      <c r="I432" s="99"/>
    </row>
    <row r="433" spans="1:9" ht="40.15" hidden="1" customHeight="1">
      <c r="A433" s="27" t="s">
        <v>1073</v>
      </c>
      <c r="B433" s="23" t="s">
        <v>1981</v>
      </c>
      <c r="C433" s="28"/>
      <c r="D433" s="28"/>
      <c r="E433" s="28"/>
      <c r="F433" s="28"/>
      <c r="G433" s="479"/>
      <c r="H433" s="99"/>
      <c r="I433" s="99"/>
    </row>
    <row r="434" spans="1:9" ht="40.15" hidden="1" customHeight="1">
      <c r="A434" s="27" t="s">
        <v>1075</v>
      </c>
      <c r="B434" s="172" t="s">
        <v>1991</v>
      </c>
      <c r="C434" s="28"/>
      <c r="D434" s="28"/>
      <c r="E434" s="28"/>
      <c r="F434" s="28"/>
      <c r="G434" s="479"/>
      <c r="H434" s="99"/>
      <c r="I434" s="99"/>
    </row>
    <row r="435" spans="1:9" ht="40.15" hidden="1" customHeight="1">
      <c r="A435" s="27" t="s">
        <v>1076</v>
      </c>
      <c r="B435" s="23" t="s">
        <v>1074</v>
      </c>
      <c r="C435" s="28"/>
      <c r="D435" s="28"/>
      <c r="E435" s="28"/>
      <c r="F435" s="28"/>
      <c r="G435" s="479"/>
      <c r="H435" s="99"/>
      <c r="I435" s="99"/>
    </row>
    <row r="436" spans="1:9" ht="40.15" hidden="1" customHeight="1">
      <c r="A436" s="27" t="s">
        <v>2001</v>
      </c>
      <c r="B436" s="23" t="s">
        <v>2002</v>
      </c>
      <c r="C436" s="28"/>
      <c r="D436" s="28"/>
      <c r="E436" s="28"/>
      <c r="F436" s="28"/>
      <c r="G436" s="479"/>
      <c r="H436" s="99"/>
      <c r="I436" s="99"/>
    </row>
    <row r="437" spans="1:9" ht="40.15" hidden="1" customHeight="1">
      <c r="A437" s="27" t="s">
        <v>2007</v>
      </c>
      <c r="B437" s="23" t="s">
        <v>2008</v>
      </c>
      <c r="C437" s="28"/>
      <c r="D437" s="28"/>
      <c r="E437" s="28"/>
      <c r="F437" s="28"/>
      <c r="G437" s="479"/>
      <c r="H437" s="99"/>
      <c r="I437" s="99"/>
    </row>
    <row r="438" spans="1:9" ht="40.15" hidden="1" customHeight="1">
      <c r="A438" s="27" t="s">
        <v>2019</v>
      </c>
      <c r="B438" s="23" t="s">
        <v>2020</v>
      </c>
      <c r="C438" s="28"/>
      <c r="D438" s="28"/>
      <c r="E438" s="28"/>
      <c r="F438" s="28"/>
      <c r="G438" s="479"/>
      <c r="H438" s="99"/>
      <c r="I438" s="99"/>
    </row>
    <row r="439" spans="1:9" ht="40.15" hidden="1" customHeight="1">
      <c r="A439" s="27" t="s">
        <v>2024</v>
      </c>
      <c r="B439" s="23" t="s">
        <v>2025</v>
      </c>
      <c r="C439" s="28"/>
      <c r="D439" s="28"/>
      <c r="E439" s="28"/>
      <c r="F439" s="28"/>
      <c r="G439" s="479"/>
      <c r="H439" s="99"/>
      <c r="I439" s="99"/>
    </row>
    <row r="440" spans="1:9" ht="30" hidden="1">
      <c r="A440" s="27" t="s">
        <v>2032</v>
      </c>
      <c r="B440" s="23" t="s">
        <v>2033</v>
      </c>
      <c r="C440" s="28"/>
      <c r="D440" s="28"/>
      <c r="E440" s="28"/>
      <c r="F440" s="28"/>
      <c r="G440" s="479"/>
      <c r="H440" s="99"/>
      <c r="I440" s="99"/>
    </row>
    <row r="441" spans="1:9" ht="45" hidden="1">
      <c r="A441" s="27" t="s">
        <v>2036</v>
      </c>
      <c r="B441" s="23" t="s">
        <v>2037</v>
      </c>
      <c r="C441" s="28"/>
      <c r="D441" s="28"/>
      <c r="E441" s="28"/>
      <c r="F441" s="28"/>
      <c r="G441" s="479"/>
      <c r="H441" s="99"/>
      <c r="I441" s="99"/>
    </row>
    <row r="442" spans="1:9" ht="60" hidden="1">
      <c r="A442" s="27" t="s">
        <v>2044</v>
      </c>
      <c r="B442" s="23" t="s">
        <v>2045</v>
      </c>
      <c r="C442" s="28"/>
      <c r="D442" s="28"/>
      <c r="E442" s="28"/>
      <c r="F442" s="28"/>
      <c r="G442" s="479"/>
      <c r="H442" s="99"/>
      <c r="I442" s="99"/>
    </row>
    <row r="443" spans="1:9" ht="40.15" hidden="1" customHeight="1">
      <c r="A443" s="162" t="s">
        <v>47</v>
      </c>
      <c r="B443" s="1156" t="s">
        <v>46</v>
      </c>
      <c r="C443" s="1087"/>
      <c r="D443" s="1087"/>
      <c r="E443" s="1087"/>
      <c r="F443" s="1087"/>
      <c r="G443" s="1157"/>
      <c r="H443" s="99">
        <f>SUM(D444:D449)</f>
        <v>0</v>
      </c>
      <c r="I443" s="99">
        <f>COUNT(D444:D449)*2</f>
        <v>0</v>
      </c>
    </row>
    <row r="444" spans="1:9" ht="60" hidden="1">
      <c r="A444" s="27" t="s">
        <v>1077</v>
      </c>
      <c r="B444" s="23" t="s">
        <v>2049</v>
      </c>
      <c r="C444" s="26"/>
      <c r="D444" s="26"/>
      <c r="E444" s="28"/>
      <c r="F444" s="26"/>
      <c r="G444" s="479"/>
      <c r="H444" s="99"/>
      <c r="I444" s="99"/>
    </row>
    <row r="445" spans="1:9" ht="60" hidden="1">
      <c r="A445" s="27" t="s">
        <v>1078</v>
      </c>
      <c r="B445" s="23" t="s">
        <v>2058</v>
      </c>
      <c r="C445" s="26"/>
      <c r="D445" s="26"/>
      <c r="E445" s="28"/>
      <c r="F445" s="26"/>
      <c r="G445" s="479"/>
      <c r="H445" s="99"/>
      <c r="I445" s="99"/>
    </row>
    <row r="446" spans="1:9" ht="45" hidden="1">
      <c r="A446" s="27" t="s">
        <v>1079</v>
      </c>
      <c r="B446" s="23" t="s">
        <v>2061</v>
      </c>
      <c r="C446" s="26"/>
      <c r="D446" s="26"/>
      <c r="E446" s="28"/>
      <c r="F446" s="26"/>
      <c r="G446" s="479"/>
      <c r="H446" s="99"/>
      <c r="I446" s="99"/>
    </row>
    <row r="447" spans="1:9" ht="60" hidden="1">
      <c r="A447" s="27" t="s">
        <v>1080</v>
      </c>
      <c r="B447" s="23" t="s">
        <v>2067</v>
      </c>
      <c r="C447" s="26"/>
      <c r="D447" s="26"/>
      <c r="E447" s="28"/>
      <c r="F447" s="26"/>
      <c r="G447" s="479"/>
      <c r="H447" s="99"/>
      <c r="I447" s="99"/>
    </row>
    <row r="448" spans="1:9" ht="60" hidden="1">
      <c r="A448" s="27" t="s">
        <v>1081</v>
      </c>
      <c r="B448" s="23" t="s">
        <v>6226</v>
      </c>
      <c r="C448" s="26"/>
      <c r="D448" s="26"/>
      <c r="E448" s="28"/>
      <c r="F448" s="26"/>
      <c r="G448" s="479"/>
      <c r="H448" s="99"/>
      <c r="I448" s="99"/>
    </row>
    <row r="449" spans="1:9" ht="47.25" hidden="1">
      <c r="A449" s="27" t="s">
        <v>6224</v>
      </c>
      <c r="B449" s="116" t="s">
        <v>1082</v>
      </c>
      <c r="C449" s="26"/>
      <c r="D449" s="26"/>
      <c r="E449" s="28"/>
      <c r="F449" s="26"/>
      <c r="G449" s="479"/>
      <c r="H449" s="99"/>
      <c r="I449" s="99"/>
    </row>
    <row r="450" spans="1:9" ht="40.15" hidden="1" customHeight="1">
      <c r="A450" s="162" t="s">
        <v>45</v>
      </c>
      <c r="B450" s="1175" t="s">
        <v>44</v>
      </c>
      <c r="C450" s="1090"/>
      <c r="D450" s="1090"/>
      <c r="E450" s="1090"/>
      <c r="F450" s="1090"/>
      <c r="G450" s="1176"/>
      <c r="H450" s="99">
        <f>SUM(D451:D460)</f>
        <v>0</v>
      </c>
      <c r="I450" s="99">
        <f>COUNT(D451:D460)*2</f>
        <v>0</v>
      </c>
    </row>
    <row r="451" spans="1:9" ht="47.25" hidden="1">
      <c r="A451" s="27" t="s">
        <v>1083</v>
      </c>
      <c r="B451" s="114" t="s">
        <v>1084</v>
      </c>
      <c r="C451" s="26"/>
      <c r="D451" s="26"/>
      <c r="E451" s="28"/>
      <c r="F451" s="26"/>
      <c r="G451" s="26"/>
      <c r="H451" s="99"/>
      <c r="I451" s="99"/>
    </row>
    <row r="452" spans="1:9" ht="60" hidden="1">
      <c r="A452" s="27" t="s">
        <v>1085</v>
      </c>
      <c r="B452" s="30" t="s">
        <v>1086</v>
      </c>
      <c r="C452" s="26"/>
      <c r="D452" s="26"/>
      <c r="E452" s="28"/>
      <c r="F452" s="26"/>
      <c r="G452" s="26"/>
      <c r="H452" s="99"/>
      <c r="I452" s="99"/>
    </row>
    <row r="453" spans="1:9" ht="63" hidden="1">
      <c r="A453" s="27" t="s">
        <v>1087</v>
      </c>
      <c r="B453" s="114" t="s">
        <v>1088</v>
      </c>
      <c r="C453" s="26"/>
      <c r="D453" s="26"/>
      <c r="E453" s="28"/>
      <c r="F453" s="26"/>
      <c r="G453" s="26"/>
      <c r="H453" s="99"/>
      <c r="I453" s="99"/>
    </row>
    <row r="454" spans="1:9" ht="47.25" hidden="1">
      <c r="A454" s="27" t="s">
        <v>1089</v>
      </c>
      <c r="B454" s="114" t="s">
        <v>6227</v>
      </c>
      <c r="C454" s="26"/>
      <c r="D454" s="26"/>
      <c r="E454" s="28"/>
      <c r="F454" s="26"/>
      <c r="G454" s="26"/>
      <c r="H454" s="99"/>
      <c r="I454" s="99"/>
    </row>
    <row r="455" spans="1:9" ht="31.5" hidden="1">
      <c r="A455" s="27" t="s">
        <v>1090</v>
      </c>
      <c r="B455" s="114" t="s">
        <v>6228</v>
      </c>
      <c r="C455" s="26"/>
      <c r="D455" s="26"/>
      <c r="E455" s="28"/>
      <c r="F455" s="26"/>
      <c r="G455" s="26"/>
      <c r="H455" s="99"/>
      <c r="I455" s="99"/>
    </row>
    <row r="456" spans="1:9" ht="47.25" hidden="1">
      <c r="A456" s="27" t="s">
        <v>1092</v>
      </c>
      <c r="B456" s="19" t="s">
        <v>6229</v>
      </c>
      <c r="C456" s="26"/>
      <c r="D456" s="26"/>
      <c r="E456" s="28"/>
      <c r="F456" s="26"/>
      <c r="G456" s="26"/>
      <c r="H456" s="99"/>
      <c r="I456" s="99"/>
    </row>
    <row r="457" spans="1:9" ht="78.75" hidden="1">
      <c r="A457" s="27" t="s">
        <v>1094</v>
      </c>
      <c r="B457" s="114" t="s">
        <v>1091</v>
      </c>
      <c r="C457" s="26"/>
      <c r="D457" s="26"/>
      <c r="E457" s="28"/>
      <c r="F457" s="26"/>
      <c r="G457" s="26"/>
      <c r="H457" s="99"/>
      <c r="I457" s="99"/>
    </row>
    <row r="458" spans="1:9" ht="63" hidden="1">
      <c r="A458" s="27" t="s">
        <v>3447</v>
      </c>
      <c r="B458" s="114" t="s">
        <v>1093</v>
      </c>
      <c r="C458" s="26"/>
      <c r="D458" s="26"/>
      <c r="E458" s="28"/>
      <c r="F458" s="26"/>
      <c r="G458" s="26"/>
      <c r="H458" s="99"/>
      <c r="I458" s="99"/>
    </row>
    <row r="459" spans="1:9" ht="63" hidden="1">
      <c r="A459" s="27" t="s">
        <v>3448</v>
      </c>
      <c r="B459" s="114" t="s">
        <v>1095</v>
      </c>
      <c r="C459" s="26"/>
      <c r="D459" s="26"/>
      <c r="E459" s="28"/>
      <c r="F459" s="26"/>
      <c r="G459" s="26"/>
      <c r="H459" s="99"/>
      <c r="I459" s="99"/>
    </row>
    <row r="460" spans="1:9" ht="63" hidden="1">
      <c r="A460" s="27" t="s">
        <v>3449</v>
      </c>
      <c r="B460" s="19" t="s">
        <v>6232</v>
      </c>
      <c r="C460" s="26"/>
      <c r="D460" s="26"/>
      <c r="E460" s="28"/>
      <c r="F460" s="26"/>
      <c r="G460" s="26"/>
      <c r="H460" s="99"/>
      <c r="I460" s="99"/>
    </row>
    <row r="461" spans="1:9" ht="40.15" hidden="1" customHeight="1">
      <c r="A461" s="162" t="s">
        <v>43</v>
      </c>
      <c r="B461" s="1156" t="s">
        <v>42</v>
      </c>
      <c r="C461" s="1087"/>
      <c r="D461" s="1087"/>
      <c r="E461" s="1087"/>
      <c r="F461" s="1087"/>
      <c r="G461" s="1157"/>
      <c r="H461" s="99">
        <f>SUM(D462:D467)</f>
        <v>0</v>
      </c>
      <c r="I461" s="99">
        <f>COUNT(D462:D467)*2</f>
        <v>0</v>
      </c>
    </row>
    <row r="462" spans="1:9" ht="47.25" hidden="1">
      <c r="A462" s="27" t="s">
        <v>1096</v>
      </c>
      <c r="B462" s="114" t="s">
        <v>1097</v>
      </c>
      <c r="C462" s="26"/>
      <c r="D462" s="26"/>
      <c r="E462" s="28"/>
      <c r="F462" s="26"/>
      <c r="G462" s="26"/>
      <c r="H462" s="99"/>
      <c r="I462" s="99"/>
    </row>
    <row r="463" spans="1:9" ht="47.25" hidden="1">
      <c r="A463" s="27" t="s">
        <v>1098</v>
      </c>
      <c r="B463" s="114" t="s">
        <v>1099</v>
      </c>
      <c r="C463" s="26"/>
      <c r="D463" s="26"/>
      <c r="E463" s="28"/>
      <c r="F463" s="26"/>
      <c r="G463" s="26"/>
      <c r="H463" s="99"/>
      <c r="I463" s="99"/>
    </row>
    <row r="464" spans="1:9" ht="47.25" hidden="1">
      <c r="A464" s="27" t="s">
        <v>1100</v>
      </c>
      <c r="B464" s="114" t="s">
        <v>1101</v>
      </c>
      <c r="C464" s="26"/>
      <c r="D464" s="26"/>
      <c r="E464" s="28"/>
      <c r="F464" s="26"/>
      <c r="G464" s="26"/>
      <c r="H464" s="99"/>
      <c r="I464" s="99"/>
    </row>
    <row r="465" spans="1:9" ht="47.25" hidden="1">
      <c r="A465" s="27" t="s">
        <v>1102</v>
      </c>
      <c r="B465" s="114" t="s">
        <v>1103</v>
      </c>
      <c r="C465" s="26"/>
      <c r="D465" s="26"/>
      <c r="E465" s="28"/>
      <c r="F465" s="26"/>
      <c r="G465" s="26"/>
      <c r="H465" s="99"/>
      <c r="I465" s="99"/>
    </row>
    <row r="466" spans="1:9" ht="47.25" hidden="1">
      <c r="A466" s="27" t="s">
        <v>1104</v>
      </c>
      <c r="B466" s="114" t="s">
        <v>1105</v>
      </c>
      <c r="C466" s="26"/>
      <c r="D466" s="26"/>
      <c r="E466" s="28"/>
      <c r="F466" s="26"/>
      <c r="G466" s="26"/>
      <c r="H466" s="99"/>
      <c r="I466" s="99"/>
    </row>
    <row r="467" spans="1:9" ht="47.25" hidden="1">
      <c r="A467" s="27" t="s">
        <v>1106</v>
      </c>
      <c r="B467" s="114" t="s">
        <v>1107</v>
      </c>
      <c r="C467" s="26"/>
      <c r="D467" s="26"/>
      <c r="E467" s="28"/>
      <c r="F467" s="26"/>
      <c r="G467" s="26"/>
      <c r="H467" s="99"/>
      <c r="I467" s="99"/>
    </row>
    <row r="468" spans="1:9" ht="40.15" hidden="1" customHeight="1">
      <c r="A468" s="162" t="s">
        <v>41</v>
      </c>
      <c r="B468" s="1156" t="s">
        <v>40</v>
      </c>
      <c r="C468" s="1087"/>
      <c r="D468" s="1087"/>
      <c r="E468" s="1087"/>
      <c r="F468" s="1087"/>
      <c r="G468" s="1157"/>
      <c r="H468" s="99">
        <f>SUM(D469:D472)</f>
        <v>0</v>
      </c>
      <c r="I468" s="99">
        <f>COUNT(D469:D472)*2</f>
        <v>0</v>
      </c>
    </row>
    <row r="469" spans="1:9" ht="31.5" hidden="1">
      <c r="A469" s="27" t="s">
        <v>1108</v>
      </c>
      <c r="B469" s="114" t="s">
        <v>1109</v>
      </c>
      <c r="C469" s="26"/>
      <c r="D469" s="26"/>
      <c r="E469" s="28"/>
      <c r="F469" s="26"/>
      <c r="G469" s="26"/>
      <c r="H469" s="99"/>
      <c r="I469" s="99"/>
    </row>
    <row r="470" spans="1:9" ht="31.5" hidden="1">
      <c r="A470" s="27" t="s">
        <v>1110</v>
      </c>
      <c r="B470" s="114" t="s">
        <v>1111</v>
      </c>
      <c r="C470" s="26"/>
      <c r="D470" s="26"/>
      <c r="E470" s="28"/>
      <c r="F470" s="26"/>
      <c r="G470" s="26"/>
      <c r="H470" s="99"/>
      <c r="I470" s="99"/>
    </row>
    <row r="471" spans="1:9" ht="31.5" hidden="1">
      <c r="A471" s="27" t="s">
        <v>1112</v>
      </c>
      <c r="B471" s="114" t="s">
        <v>1113</v>
      </c>
      <c r="C471" s="26"/>
      <c r="D471" s="26"/>
      <c r="E471" s="28"/>
      <c r="F471" s="26"/>
      <c r="G471" s="26"/>
      <c r="H471" s="99"/>
      <c r="I471" s="99"/>
    </row>
    <row r="472" spans="1:9" ht="31.5" hidden="1">
      <c r="A472" s="27" t="s">
        <v>1114</v>
      </c>
      <c r="B472" s="114" t="s">
        <v>1115</v>
      </c>
      <c r="C472" s="26"/>
      <c r="D472" s="26"/>
      <c r="E472" s="28"/>
      <c r="F472" s="26"/>
      <c r="G472" s="26"/>
      <c r="H472" s="99"/>
      <c r="I472" s="99"/>
    </row>
    <row r="473" spans="1:9" ht="41.25" hidden="1" customHeight="1">
      <c r="A473" s="27"/>
      <c r="B473" s="928" t="s">
        <v>6538</v>
      </c>
      <c r="C473" s="929"/>
      <c r="D473" s="929"/>
      <c r="E473" s="929"/>
      <c r="F473" s="929"/>
      <c r="G473" s="929"/>
      <c r="H473" s="99"/>
      <c r="I473" s="99"/>
    </row>
    <row r="474" spans="1:9" ht="40.15" hidden="1" customHeight="1">
      <c r="A474" s="162" t="s">
        <v>39</v>
      </c>
      <c r="B474" s="1156" t="s">
        <v>38</v>
      </c>
      <c r="C474" s="1087"/>
      <c r="D474" s="1087"/>
      <c r="E474" s="1087"/>
      <c r="F474" s="1087"/>
      <c r="G474" s="1157"/>
      <c r="H474" s="99">
        <f>SUM(D475:D484)</f>
        <v>0</v>
      </c>
      <c r="I474" s="99">
        <f>COUNT(D475:D484)*2</f>
        <v>0</v>
      </c>
    </row>
    <row r="475" spans="1:9" ht="63" hidden="1">
      <c r="A475" s="27" t="s">
        <v>1116</v>
      </c>
      <c r="B475" s="114" t="s">
        <v>1117</v>
      </c>
      <c r="C475" s="26"/>
      <c r="D475" s="26"/>
      <c r="E475" s="28"/>
      <c r="F475" s="26"/>
      <c r="G475" s="26"/>
      <c r="H475" s="99"/>
      <c r="I475" s="99"/>
    </row>
    <row r="476" spans="1:9" ht="47.25" hidden="1">
      <c r="A476" s="27" t="s">
        <v>1118</v>
      </c>
      <c r="B476" s="114" t="s">
        <v>1119</v>
      </c>
      <c r="C476" s="26"/>
      <c r="D476" s="26"/>
      <c r="E476" s="28"/>
      <c r="F476" s="26"/>
      <c r="G476" s="26"/>
      <c r="H476" s="99"/>
      <c r="I476" s="99"/>
    </row>
    <row r="477" spans="1:9" ht="47.25" hidden="1">
      <c r="A477" s="27" t="s">
        <v>1120</v>
      </c>
      <c r="B477" s="114" t="s">
        <v>1121</v>
      </c>
      <c r="C477" s="26"/>
      <c r="D477" s="26"/>
      <c r="E477" s="28"/>
      <c r="F477" s="26"/>
      <c r="G477" s="26"/>
      <c r="H477" s="99"/>
      <c r="I477" s="99"/>
    </row>
    <row r="478" spans="1:9" ht="47.25" hidden="1">
      <c r="A478" s="27" t="s">
        <v>1122</v>
      </c>
      <c r="B478" s="114" t="s">
        <v>1123</v>
      </c>
      <c r="C478" s="26"/>
      <c r="D478" s="26"/>
      <c r="E478" s="28"/>
      <c r="F478" s="26"/>
      <c r="G478" s="26"/>
      <c r="H478" s="99"/>
      <c r="I478" s="99"/>
    </row>
    <row r="479" spans="1:9" ht="47.25" hidden="1">
      <c r="A479" s="27" t="s">
        <v>1124</v>
      </c>
      <c r="B479" s="114" t="s">
        <v>1125</v>
      </c>
      <c r="C479" s="26"/>
      <c r="D479" s="26"/>
      <c r="E479" s="28"/>
      <c r="F479" s="26"/>
      <c r="G479" s="26"/>
      <c r="H479" s="99"/>
      <c r="I479" s="99"/>
    </row>
    <row r="480" spans="1:9" ht="47.25" hidden="1">
      <c r="A480" s="27" t="s">
        <v>1126</v>
      </c>
      <c r="B480" s="114" t="s">
        <v>1127</v>
      </c>
      <c r="C480" s="26"/>
      <c r="D480" s="26"/>
      <c r="E480" s="28"/>
      <c r="F480" s="26"/>
      <c r="G480" s="26"/>
      <c r="H480" s="99"/>
      <c r="I480" s="99"/>
    </row>
    <row r="481" spans="1:9" ht="63" hidden="1">
      <c r="A481" s="27" t="s">
        <v>1128</v>
      </c>
      <c r="B481" s="114" t="s">
        <v>1129</v>
      </c>
      <c r="C481" s="26"/>
      <c r="D481" s="26"/>
      <c r="E481" s="28"/>
      <c r="F481" s="26"/>
      <c r="G481" s="26"/>
      <c r="H481" s="99"/>
      <c r="I481" s="99"/>
    </row>
    <row r="482" spans="1:9" ht="110.25" hidden="1">
      <c r="A482" s="27" t="s">
        <v>1130</v>
      </c>
      <c r="B482" s="114" t="s">
        <v>1131</v>
      </c>
      <c r="C482" s="26"/>
      <c r="D482" s="26"/>
      <c r="E482" s="28"/>
      <c r="F482" s="26"/>
      <c r="G482" s="26"/>
      <c r="H482" s="99"/>
      <c r="I482" s="99"/>
    </row>
    <row r="483" spans="1:9" ht="47.25" hidden="1">
      <c r="A483" s="27" t="s">
        <v>1132</v>
      </c>
      <c r="B483" s="114" t="s">
        <v>1133</v>
      </c>
      <c r="C483" s="26"/>
      <c r="D483" s="26"/>
      <c r="E483" s="28"/>
      <c r="F483" s="26"/>
      <c r="G483" s="26"/>
      <c r="H483" s="99"/>
      <c r="I483" s="99"/>
    </row>
    <row r="484" spans="1:9" ht="63" hidden="1">
      <c r="A484" s="27" t="s">
        <v>1134</v>
      </c>
      <c r="B484" s="114" t="s">
        <v>1135</v>
      </c>
      <c r="C484" s="26"/>
      <c r="D484" s="26"/>
      <c r="E484" s="28"/>
      <c r="F484" s="26"/>
      <c r="G484" s="26"/>
      <c r="H484" s="99"/>
      <c r="I484" s="99"/>
    </row>
    <row r="485" spans="1:9" ht="21">
      <c r="A485" s="416" t="s">
        <v>336</v>
      </c>
      <c r="B485" s="1269" t="s">
        <v>1136</v>
      </c>
      <c r="C485" s="1270"/>
      <c r="D485" s="1270"/>
      <c r="E485" s="1270"/>
      <c r="F485" s="1270"/>
      <c r="G485" s="1271"/>
      <c r="H485" s="29">
        <f>H486+H494+H506+H512+H519+H530</f>
        <v>94</v>
      </c>
      <c r="I485" s="29">
        <f>I486+I494+I506+I512+I519+I530</f>
        <v>94</v>
      </c>
    </row>
    <row r="486" spans="1:9" ht="40.15" customHeight="1">
      <c r="A486" s="135" t="s">
        <v>37</v>
      </c>
      <c r="B486" s="1156" t="s">
        <v>36</v>
      </c>
      <c r="C486" s="1087"/>
      <c r="D486" s="1087"/>
      <c r="E486" s="1087"/>
      <c r="F486" s="1087"/>
      <c r="G486" s="1157"/>
      <c r="H486" s="29">
        <f>SUM(D487:D493)</f>
        <v>8</v>
      </c>
      <c r="I486" s="29">
        <f>COUNT(D487:D493)*2</f>
        <v>8</v>
      </c>
    </row>
    <row r="487" spans="1:9" ht="31.5" hidden="1">
      <c r="A487" s="79" t="s">
        <v>1137</v>
      </c>
      <c r="B487" s="114" t="s">
        <v>1138</v>
      </c>
      <c r="C487" s="66"/>
      <c r="D487" s="66"/>
      <c r="E487" s="22"/>
      <c r="F487" s="66"/>
      <c r="G487" s="66"/>
      <c r="H487" s="99"/>
      <c r="I487" s="99"/>
    </row>
    <row r="488" spans="1:9" ht="63">
      <c r="A488" s="182" t="s">
        <v>2089</v>
      </c>
      <c r="B488" s="114" t="s">
        <v>1140</v>
      </c>
      <c r="C488" s="25" t="s">
        <v>1141</v>
      </c>
      <c r="D488" s="627">
        <v>2</v>
      </c>
      <c r="E488" s="22" t="s">
        <v>540</v>
      </c>
      <c r="F488" s="25" t="s">
        <v>1142</v>
      </c>
      <c r="G488" s="302"/>
    </row>
    <row r="489" spans="1:9" ht="31.5" hidden="1">
      <c r="A489" s="79" t="s">
        <v>1143</v>
      </c>
      <c r="B489" s="114" t="s">
        <v>1144</v>
      </c>
      <c r="C489" s="66"/>
      <c r="D489" s="66"/>
      <c r="E489" s="22"/>
      <c r="F489" s="66"/>
      <c r="G489" s="66"/>
      <c r="H489" s="99"/>
      <c r="I489" s="99"/>
    </row>
    <row r="490" spans="1:9" ht="47.25">
      <c r="A490" s="182" t="s">
        <v>1145</v>
      </c>
      <c r="B490" s="114" t="s">
        <v>1146</v>
      </c>
      <c r="C490" s="23" t="s">
        <v>1147</v>
      </c>
      <c r="D490" s="627">
        <v>2</v>
      </c>
      <c r="E490" s="22" t="s">
        <v>540</v>
      </c>
      <c r="F490" s="25" t="s">
        <v>2570</v>
      </c>
      <c r="G490" s="302"/>
    </row>
    <row r="491" spans="1:9" ht="30">
      <c r="A491" s="182"/>
      <c r="B491" s="114"/>
      <c r="C491" s="23" t="s">
        <v>1149</v>
      </c>
      <c r="D491" s="627">
        <v>2</v>
      </c>
      <c r="E491" s="22" t="s">
        <v>540</v>
      </c>
      <c r="F491" s="22"/>
      <c r="G491" s="302"/>
    </row>
    <row r="492" spans="1:9" ht="63">
      <c r="A492" s="182" t="s">
        <v>4477</v>
      </c>
      <c r="B492" s="114" t="s">
        <v>1151</v>
      </c>
      <c r="C492" s="247" t="s">
        <v>1152</v>
      </c>
      <c r="D492" s="627">
        <v>2</v>
      </c>
      <c r="E492" s="22" t="s">
        <v>540</v>
      </c>
      <c r="F492" s="30" t="s">
        <v>1153</v>
      </c>
      <c r="G492" s="302"/>
    </row>
    <row r="493" spans="1:9" ht="31.5" hidden="1">
      <c r="A493" s="79" t="s">
        <v>1154</v>
      </c>
      <c r="B493" s="114" t="s">
        <v>1155</v>
      </c>
      <c r="C493" s="66"/>
      <c r="D493" s="66"/>
      <c r="E493" s="22"/>
      <c r="F493" s="66"/>
      <c r="G493" s="66"/>
      <c r="H493" s="99"/>
      <c r="I493" s="99"/>
    </row>
    <row r="494" spans="1:9" ht="40.15" customHeight="1">
      <c r="A494" s="135" t="s">
        <v>35</v>
      </c>
      <c r="B494" s="1156" t="s">
        <v>34</v>
      </c>
      <c r="C494" s="1087"/>
      <c r="D494" s="1087"/>
      <c r="E494" s="1087"/>
      <c r="F494" s="1087"/>
      <c r="G494" s="1157"/>
      <c r="H494" s="29">
        <f>SUM(D495:D505)</f>
        <v>22</v>
      </c>
      <c r="I494" s="29">
        <f>COUNT(D495:D505)*2</f>
        <v>22</v>
      </c>
    </row>
    <row r="495" spans="1:9" ht="31.5">
      <c r="A495" s="182" t="s">
        <v>1157</v>
      </c>
      <c r="B495" s="114" t="s">
        <v>1158</v>
      </c>
      <c r="C495" s="23" t="s">
        <v>1159</v>
      </c>
      <c r="D495" s="622">
        <v>2</v>
      </c>
      <c r="E495" s="22" t="s">
        <v>341</v>
      </c>
      <c r="F495" s="50" t="s">
        <v>1160</v>
      </c>
      <c r="G495" s="302"/>
    </row>
    <row r="496" spans="1:9" ht="30">
      <c r="A496" s="182" t="s">
        <v>336</v>
      </c>
      <c r="B496" s="114"/>
      <c r="C496" s="23" t="s">
        <v>1161</v>
      </c>
      <c r="D496" s="622">
        <v>2</v>
      </c>
      <c r="E496" s="22" t="s">
        <v>379</v>
      </c>
      <c r="F496" s="50" t="s">
        <v>1162</v>
      </c>
      <c r="G496" s="302"/>
    </row>
    <row r="497" spans="1:9" ht="45">
      <c r="A497" s="182" t="s">
        <v>336</v>
      </c>
      <c r="B497" s="114"/>
      <c r="C497" s="23" t="s">
        <v>1163</v>
      </c>
      <c r="D497" s="622">
        <v>2</v>
      </c>
      <c r="E497" s="22" t="s">
        <v>379</v>
      </c>
      <c r="F497" s="50" t="s">
        <v>1164</v>
      </c>
      <c r="G497" s="302"/>
    </row>
    <row r="498" spans="1:9" ht="30">
      <c r="A498" s="182" t="s">
        <v>336</v>
      </c>
      <c r="B498" s="114"/>
      <c r="C498" s="23" t="s">
        <v>2571</v>
      </c>
      <c r="D498" s="622">
        <v>2</v>
      </c>
      <c r="E498" s="22" t="s">
        <v>379</v>
      </c>
      <c r="F498" s="50" t="s">
        <v>1166</v>
      </c>
      <c r="G498" s="302"/>
    </row>
    <row r="499" spans="1:9" ht="45">
      <c r="A499" s="182"/>
      <c r="B499" s="114"/>
      <c r="C499" s="23" t="s">
        <v>1167</v>
      </c>
      <c r="D499" s="622">
        <v>2</v>
      </c>
      <c r="E499" s="22" t="s">
        <v>341</v>
      </c>
      <c r="F499" s="50" t="s">
        <v>1168</v>
      </c>
      <c r="G499" s="302"/>
    </row>
    <row r="500" spans="1:9" ht="30">
      <c r="A500" s="182"/>
      <c r="B500" s="114"/>
      <c r="C500" s="20" t="s">
        <v>3026</v>
      </c>
      <c r="D500" s="622">
        <v>2</v>
      </c>
      <c r="E500" s="22" t="s">
        <v>341</v>
      </c>
      <c r="F500" s="26"/>
      <c r="G500" s="302"/>
    </row>
    <row r="501" spans="1:9" ht="60">
      <c r="A501" s="182"/>
      <c r="B501" s="114"/>
      <c r="C501" s="20" t="s">
        <v>3027</v>
      </c>
      <c r="D501" s="622">
        <v>2</v>
      </c>
      <c r="E501" s="22" t="s">
        <v>341</v>
      </c>
      <c r="F501" s="20"/>
      <c r="G501" s="302"/>
    </row>
    <row r="502" spans="1:9" ht="47.25">
      <c r="A502" s="182" t="s">
        <v>1169</v>
      </c>
      <c r="B502" s="114" t="s">
        <v>1170</v>
      </c>
      <c r="C502" s="23" t="s">
        <v>1171</v>
      </c>
      <c r="D502" s="622">
        <v>2</v>
      </c>
      <c r="E502" s="22" t="s">
        <v>271</v>
      </c>
      <c r="F502" s="50" t="s">
        <v>1172</v>
      </c>
      <c r="G502" s="302"/>
    </row>
    <row r="503" spans="1:9" ht="30">
      <c r="A503" s="182" t="s">
        <v>336</v>
      </c>
      <c r="B503" s="114"/>
      <c r="C503" s="23" t="s">
        <v>1173</v>
      </c>
      <c r="D503" s="622">
        <v>2</v>
      </c>
      <c r="E503" s="22" t="s">
        <v>420</v>
      </c>
      <c r="F503" s="22"/>
      <c r="G503" s="302"/>
    </row>
    <row r="504" spans="1:9" ht="47.25">
      <c r="A504" s="182" t="s">
        <v>2113</v>
      </c>
      <c r="B504" s="114" t="s">
        <v>1175</v>
      </c>
      <c r="C504" s="23" t="s">
        <v>1176</v>
      </c>
      <c r="D504" s="622">
        <v>2</v>
      </c>
      <c r="E504" s="22" t="s">
        <v>341</v>
      </c>
      <c r="F504" s="22"/>
      <c r="G504" s="302"/>
    </row>
    <row r="505" spans="1:9" ht="45">
      <c r="A505" s="182"/>
      <c r="B505" s="114"/>
      <c r="C505" s="30" t="s">
        <v>2572</v>
      </c>
      <c r="D505" s="622">
        <v>2</v>
      </c>
      <c r="E505" s="22" t="s">
        <v>379</v>
      </c>
      <c r="F505" s="25" t="s">
        <v>2573</v>
      </c>
      <c r="G505" s="389"/>
    </row>
    <row r="506" spans="1:9" ht="40.15" customHeight="1">
      <c r="A506" s="135" t="s">
        <v>33</v>
      </c>
      <c r="B506" s="1156" t="s">
        <v>32</v>
      </c>
      <c r="C506" s="1087"/>
      <c r="D506" s="1087"/>
      <c r="E506" s="1087"/>
      <c r="F506" s="1087"/>
      <c r="G506" s="1157"/>
      <c r="H506" s="29">
        <f>SUM(D507:D511)</f>
        <v>10</v>
      </c>
      <c r="I506" s="29">
        <f>COUNT(D507:D511)*2</f>
        <v>10</v>
      </c>
    </row>
    <row r="507" spans="1:9" ht="47.25">
      <c r="A507" s="182" t="s">
        <v>1179</v>
      </c>
      <c r="B507" s="191" t="s">
        <v>1180</v>
      </c>
      <c r="C507" s="30" t="s">
        <v>1181</v>
      </c>
      <c r="D507" s="618">
        <v>2</v>
      </c>
      <c r="E507" s="22" t="s">
        <v>379</v>
      </c>
      <c r="F507" s="30" t="s">
        <v>4478</v>
      </c>
      <c r="G507" s="183"/>
    </row>
    <row r="508" spans="1:9" ht="15.75">
      <c r="A508" s="182" t="s">
        <v>336</v>
      </c>
      <c r="B508" s="191"/>
      <c r="C508" s="30" t="s">
        <v>4479</v>
      </c>
      <c r="D508" s="618">
        <v>2</v>
      </c>
      <c r="E508" s="22" t="s">
        <v>379</v>
      </c>
      <c r="F508" s="30" t="s">
        <v>2423</v>
      </c>
      <c r="G508" s="183"/>
    </row>
    <row r="509" spans="1:9" ht="15.75">
      <c r="A509" s="182" t="s">
        <v>336</v>
      </c>
      <c r="B509" s="191"/>
      <c r="C509" s="30" t="s">
        <v>1182</v>
      </c>
      <c r="D509" s="618">
        <v>2</v>
      </c>
      <c r="E509" s="22" t="s">
        <v>379</v>
      </c>
      <c r="F509" s="26"/>
      <c r="G509" s="183"/>
    </row>
    <row r="510" spans="1:9" ht="31.5">
      <c r="A510" s="182" t="s">
        <v>1184</v>
      </c>
      <c r="B510" s="114" t="s">
        <v>1185</v>
      </c>
      <c r="C510" s="25" t="s">
        <v>1186</v>
      </c>
      <c r="D510" s="618">
        <v>2</v>
      </c>
      <c r="E510" s="22" t="s">
        <v>379</v>
      </c>
      <c r="F510" s="66"/>
      <c r="G510" s="183"/>
    </row>
    <row r="511" spans="1:9" ht="45">
      <c r="A511" s="182"/>
      <c r="B511" s="114"/>
      <c r="C511" s="25" t="s">
        <v>1187</v>
      </c>
      <c r="D511" s="618">
        <v>2</v>
      </c>
      <c r="E511" s="22" t="s">
        <v>420</v>
      </c>
      <c r="F511" s="66"/>
      <c r="G511" s="183"/>
    </row>
    <row r="512" spans="1:9" ht="40.15" customHeight="1">
      <c r="A512" s="135" t="s">
        <v>31</v>
      </c>
      <c r="B512" s="1156" t="s">
        <v>30</v>
      </c>
      <c r="C512" s="1087"/>
      <c r="D512" s="1087"/>
      <c r="E512" s="1087"/>
      <c r="F512" s="1087"/>
      <c r="G512" s="1157"/>
      <c r="H512" s="29">
        <f>SUM(D513:D518)</f>
        <v>12</v>
      </c>
      <c r="I512" s="29">
        <f>COUNT(D513:D518)*2</f>
        <v>12</v>
      </c>
    </row>
    <row r="513" spans="1:9" ht="75">
      <c r="A513" s="182" t="s">
        <v>1188</v>
      </c>
      <c r="B513" s="42" t="s">
        <v>1189</v>
      </c>
      <c r="C513" s="20" t="s">
        <v>1190</v>
      </c>
      <c r="D513" s="618">
        <v>2</v>
      </c>
      <c r="E513" s="22" t="s">
        <v>271</v>
      </c>
      <c r="F513" s="50" t="s">
        <v>4480</v>
      </c>
      <c r="G513" s="183"/>
    </row>
    <row r="514" spans="1:9" ht="75">
      <c r="A514" s="182" t="s">
        <v>336</v>
      </c>
      <c r="B514" s="42"/>
      <c r="C514" s="30" t="s">
        <v>4481</v>
      </c>
      <c r="D514" s="618">
        <v>2</v>
      </c>
      <c r="E514" s="22" t="s">
        <v>271</v>
      </c>
      <c r="F514" s="30" t="s">
        <v>4482</v>
      </c>
      <c r="G514" s="183"/>
    </row>
    <row r="515" spans="1:9" ht="30">
      <c r="A515" s="182"/>
      <c r="B515" s="42"/>
      <c r="C515" s="30" t="s">
        <v>2577</v>
      </c>
      <c r="D515" s="618">
        <v>2</v>
      </c>
      <c r="E515" s="22" t="s">
        <v>271</v>
      </c>
      <c r="F515" s="26" t="s">
        <v>1195</v>
      </c>
      <c r="G515" s="183"/>
    </row>
    <row r="516" spans="1:9" ht="45">
      <c r="A516" s="182"/>
      <c r="B516" s="42"/>
      <c r="C516" s="30" t="s">
        <v>1196</v>
      </c>
      <c r="D516" s="618">
        <v>2</v>
      </c>
      <c r="E516" s="22" t="s">
        <v>271</v>
      </c>
      <c r="F516" s="25" t="s">
        <v>1197</v>
      </c>
      <c r="G516" s="183"/>
    </row>
    <row r="517" spans="1:9" ht="30">
      <c r="A517" s="182"/>
      <c r="B517" s="42"/>
      <c r="C517" s="303" t="s">
        <v>1200</v>
      </c>
      <c r="D517" s="618">
        <v>2</v>
      </c>
      <c r="E517" s="22" t="s">
        <v>271</v>
      </c>
      <c r="F517" s="50"/>
      <c r="G517" s="183"/>
    </row>
    <row r="518" spans="1:9" ht="60">
      <c r="A518" s="182" t="s">
        <v>1201</v>
      </c>
      <c r="B518" s="42" t="s">
        <v>1202</v>
      </c>
      <c r="C518" s="76" t="s">
        <v>4483</v>
      </c>
      <c r="D518" s="618">
        <v>2</v>
      </c>
      <c r="E518" s="22" t="s">
        <v>271</v>
      </c>
      <c r="F518" s="30" t="s">
        <v>4484</v>
      </c>
      <c r="G518" s="183"/>
    </row>
    <row r="519" spans="1:9" ht="40.15" customHeight="1">
      <c r="A519" s="135" t="s">
        <v>29</v>
      </c>
      <c r="B519" s="1156" t="s">
        <v>28</v>
      </c>
      <c r="C519" s="1087"/>
      <c r="D519" s="1253"/>
      <c r="E519" s="1087"/>
      <c r="F519" s="1087"/>
      <c r="G519" s="1280"/>
      <c r="H519" s="29">
        <f>SUM(D520:D529)</f>
        <v>14</v>
      </c>
      <c r="I519" s="29">
        <f>COUNT(D520:D529)*2</f>
        <v>14</v>
      </c>
    </row>
    <row r="520" spans="1:9" ht="45" hidden="1">
      <c r="A520" s="79" t="s">
        <v>2153</v>
      </c>
      <c r="B520" s="30" t="s">
        <v>1211</v>
      </c>
      <c r="C520" s="66"/>
      <c r="D520" s="66"/>
      <c r="E520" s="22"/>
      <c r="F520" s="66"/>
      <c r="G520" s="66"/>
      <c r="H520" s="99"/>
      <c r="I520" s="99"/>
    </row>
    <row r="521" spans="1:9" ht="60">
      <c r="A521" s="182" t="s">
        <v>1213</v>
      </c>
      <c r="B521" s="42" t="s">
        <v>1214</v>
      </c>
      <c r="C521" s="23" t="s">
        <v>1215</v>
      </c>
      <c r="D521" s="627">
        <v>2</v>
      </c>
      <c r="E521" s="22" t="s">
        <v>379</v>
      </c>
      <c r="F521" s="25" t="s">
        <v>1216</v>
      </c>
      <c r="G521" s="302"/>
    </row>
    <row r="522" spans="1:9" ht="30">
      <c r="A522" s="182" t="s">
        <v>336</v>
      </c>
      <c r="B522" s="42"/>
      <c r="C522" s="23" t="s">
        <v>1217</v>
      </c>
      <c r="D522" s="627">
        <v>2</v>
      </c>
      <c r="E522" s="22" t="s">
        <v>379</v>
      </c>
      <c r="F522" s="25" t="s">
        <v>2579</v>
      </c>
      <c r="G522" s="302"/>
    </row>
    <row r="523" spans="1:9" ht="60">
      <c r="A523" s="182" t="s">
        <v>1219</v>
      </c>
      <c r="B523" s="42" t="s">
        <v>1220</v>
      </c>
      <c r="C523" s="23" t="s">
        <v>1221</v>
      </c>
      <c r="D523" s="627">
        <v>2</v>
      </c>
      <c r="E523" s="22" t="s">
        <v>540</v>
      </c>
      <c r="F523" s="22"/>
      <c r="G523" s="302"/>
    </row>
    <row r="524" spans="1:9" ht="30">
      <c r="A524" s="182"/>
      <c r="B524" s="42"/>
      <c r="C524" s="23" t="s">
        <v>2163</v>
      </c>
      <c r="D524" s="627">
        <v>2</v>
      </c>
      <c r="E524" s="22" t="s">
        <v>540</v>
      </c>
      <c r="F524" s="22"/>
      <c r="G524" s="302"/>
    </row>
    <row r="525" spans="1:9" ht="45">
      <c r="A525" s="182"/>
      <c r="B525" s="42"/>
      <c r="C525" s="30" t="s">
        <v>1223</v>
      </c>
      <c r="D525" s="627">
        <v>2</v>
      </c>
      <c r="E525" s="22" t="s">
        <v>540</v>
      </c>
      <c r="F525" s="22"/>
      <c r="G525" s="302"/>
    </row>
    <row r="526" spans="1:9" ht="30">
      <c r="A526" s="182"/>
      <c r="B526" s="42"/>
      <c r="C526" s="23" t="s">
        <v>1224</v>
      </c>
      <c r="D526" s="627">
        <v>2</v>
      </c>
      <c r="E526" s="22" t="s">
        <v>379</v>
      </c>
      <c r="F526" s="25" t="s">
        <v>1225</v>
      </c>
      <c r="G526" s="302"/>
    </row>
    <row r="527" spans="1:9" ht="45">
      <c r="A527" s="182"/>
      <c r="B527" s="42"/>
      <c r="C527" s="23" t="s">
        <v>1226</v>
      </c>
      <c r="D527" s="627">
        <v>2</v>
      </c>
      <c r="E527" s="22" t="s">
        <v>379</v>
      </c>
      <c r="F527" s="25" t="s">
        <v>1227</v>
      </c>
      <c r="G527" s="302"/>
    </row>
    <row r="528" spans="1:9" ht="30" hidden="1">
      <c r="A528" s="79" t="s">
        <v>2166</v>
      </c>
      <c r="B528" s="30" t="s">
        <v>1229</v>
      </c>
      <c r="C528" s="66"/>
      <c r="D528" s="66"/>
      <c r="E528" s="22"/>
      <c r="F528" s="66"/>
      <c r="G528" s="66"/>
      <c r="H528" s="99"/>
      <c r="I528" s="99"/>
    </row>
    <row r="529" spans="1:9" ht="30" hidden="1">
      <c r="A529" s="79" t="s">
        <v>1232</v>
      </c>
      <c r="B529" s="30" t="s">
        <v>1233</v>
      </c>
      <c r="C529" s="66"/>
      <c r="D529" s="66"/>
      <c r="E529" s="22"/>
      <c r="F529" s="66"/>
      <c r="G529" s="66"/>
      <c r="H529" s="99"/>
      <c r="I529" s="99"/>
    </row>
    <row r="530" spans="1:9" ht="40.15" customHeight="1">
      <c r="A530" s="135" t="s">
        <v>27</v>
      </c>
      <c r="B530" s="1156" t="s">
        <v>26</v>
      </c>
      <c r="C530" s="1087"/>
      <c r="D530" s="1087"/>
      <c r="E530" s="1087"/>
      <c r="F530" s="1087"/>
      <c r="G530" s="1157"/>
      <c r="H530" s="29">
        <f>SUM(D531:D544)</f>
        <v>28</v>
      </c>
      <c r="I530" s="29">
        <f>COUNT(D531:D544)*2</f>
        <v>28</v>
      </c>
    </row>
    <row r="531" spans="1:9" ht="47.25">
      <c r="A531" s="182" t="s">
        <v>1234</v>
      </c>
      <c r="B531" s="191" t="s">
        <v>1235</v>
      </c>
      <c r="C531" s="30" t="s">
        <v>3053</v>
      </c>
      <c r="D531" s="622">
        <v>2</v>
      </c>
      <c r="E531" s="22" t="s">
        <v>341</v>
      </c>
      <c r="F531" s="42" t="s">
        <v>3523</v>
      </c>
      <c r="G531" s="302"/>
    </row>
    <row r="532" spans="1:9" ht="30">
      <c r="A532" s="182" t="s">
        <v>336</v>
      </c>
      <c r="B532" s="191"/>
      <c r="C532" s="25" t="s">
        <v>6669</v>
      </c>
      <c r="D532" s="622">
        <v>2</v>
      </c>
      <c r="E532" s="22" t="s">
        <v>341</v>
      </c>
      <c r="F532" s="66"/>
      <c r="G532" s="302"/>
    </row>
    <row r="533" spans="1:9" ht="45">
      <c r="A533" s="182" t="s">
        <v>336</v>
      </c>
      <c r="B533" s="191"/>
      <c r="C533" s="30" t="s">
        <v>1236</v>
      </c>
      <c r="D533" s="622">
        <v>2</v>
      </c>
      <c r="E533" s="22" t="s">
        <v>379</v>
      </c>
      <c r="F533" s="66"/>
      <c r="G533" s="302"/>
    </row>
    <row r="534" spans="1:9" ht="45">
      <c r="A534" s="182" t="s">
        <v>336</v>
      </c>
      <c r="B534" s="191"/>
      <c r="C534" s="30" t="s">
        <v>1237</v>
      </c>
      <c r="D534" s="622">
        <v>2</v>
      </c>
      <c r="E534" s="22" t="s">
        <v>341</v>
      </c>
      <c r="F534" s="42" t="s">
        <v>3524</v>
      </c>
      <c r="G534" s="302"/>
    </row>
    <row r="535" spans="1:9" ht="30">
      <c r="A535" s="182"/>
      <c r="B535" s="191"/>
      <c r="C535" s="23" t="s">
        <v>1238</v>
      </c>
      <c r="D535" s="622">
        <v>2</v>
      </c>
      <c r="E535" s="22" t="s">
        <v>341</v>
      </c>
      <c r="F535" s="66"/>
      <c r="G535" s="302"/>
    </row>
    <row r="536" spans="1:9" ht="31.5">
      <c r="A536" s="182" t="s">
        <v>1239</v>
      </c>
      <c r="B536" s="191" t="s">
        <v>1240</v>
      </c>
      <c r="C536" s="23" t="s">
        <v>1241</v>
      </c>
      <c r="D536" s="629">
        <v>2</v>
      </c>
      <c r="E536" s="31" t="s">
        <v>341</v>
      </c>
      <c r="F536" s="20" t="s">
        <v>6676</v>
      </c>
      <c r="G536" s="302"/>
    </row>
    <row r="537" spans="1:9" ht="135">
      <c r="A537" s="182" t="s">
        <v>336</v>
      </c>
      <c r="B537" s="191"/>
      <c r="C537" s="23" t="s">
        <v>6671</v>
      </c>
      <c r="D537" s="52">
        <v>2</v>
      </c>
      <c r="E537" s="31" t="s">
        <v>341</v>
      </c>
      <c r="F537" s="20" t="s">
        <v>6677</v>
      </c>
      <c r="G537" s="302"/>
    </row>
    <row r="538" spans="1:9" ht="30">
      <c r="A538" s="182" t="s">
        <v>336</v>
      </c>
      <c r="B538" s="191"/>
      <c r="C538" s="23" t="s">
        <v>1243</v>
      </c>
      <c r="D538" s="52">
        <v>2</v>
      </c>
      <c r="E538" s="31" t="s">
        <v>271</v>
      </c>
      <c r="F538" s="20" t="s">
        <v>1244</v>
      </c>
      <c r="G538" s="302"/>
    </row>
    <row r="539" spans="1:9" ht="45">
      <c r="A539" s="182" t="s">
        <v>336</v>
      </c>
      <c r="B539" s="191"/>
      <c r="C539" s="23" t="s">
        <v>1245</v>
      </c>
      <c r="D539" s="52">
        <v>2</v>
      </c>
      <c r="E539" s="31" t="s">
        <v>420</v>
      </c>
      <c r="F539" s="20" t="s">
        <v>1246</v>
      </c>
      <c r="G539" s="302"/>
    </row>
    <row r="540" spans="1:9" ht="47.25">
      <c r="A540" s="182" t="s">
        <v>1247</v>
      </c>
      <c r="B540" s="191" t="s">
        <v>1248</v>
      </c>
      <c r="C540" s="30" t="s">
        <v>1250</v>
      </c>
      <c r="D540" s="622">
        <v>2</v>
      </c>
      <c r="E540" s="306" t="s">
        <v>271</v>
      </c>
      <c r="F540" s="30"/>
      <c r="G540" s="302"/>
    </row>
    <row r="541" spans="1:9" ht="30">
      <c r="A541" s="182" t="s">
        <v>336</v>
      </c>
      <c r="B541" s="66"/>
      <c r="C541" s="30" t="s">
        <v>4485</v>
      </c>
      <c r="D541" s="622">
        <v>2</v>
      </c>
      <c r="E541" s="306" t="s">
        <v>271</v>
      </c>
      <c r="F541" s="66"/>
      <c r="G541" s="302"/>
    </row>
    <row r="542" spans="1:9">
      <c r="A542" s="182" t="s">
        <v>336</v>
      </c>
      <c r="B542" s="66"/>
      <c r="C542" s="7" t="s">
        <v>1249</v>
      </c>
      <c r="D542" s="622">
        <v>2</v>
      </c>
      <c r="E542" s="22" t="s">
        <v>420</v>
      </c>
      <c r="F542" s="66"/>
      <c r="G542" s="302"/>
    </row>
    <row r="543" spans="1:9" ht="45">
      <c r="A543" s="182"/>
      <c r="B543" s="66"/>
      <c r="C543" s="30" t="s">
        <v>1251</v>
      </c>
      <c r="D543" s="622">
        <v>2</v>
      </c>
      <c r="E543" s="22" t="s">
        <v>271</v>
      </c>
      <c r="F543" s="66"/>
      <c r="G543" s="302"/>
    </row>
    <row r="544" spans="1:9" ht="30">
      <c r="A544" s="182"/>
      <c r="B544" s="66"/>
      <c r="C544" s="69" t="s">
        <v>1252</v>
      </c>
      <c r="D544" s="622">
        <v>2</v>
      </c>
      <c r="E544" s="22" t="s">
        <v>540</v>
      </c>
      <c r="F544" s="66"/>
      <c r="G544" s="302"/>
    </row>
    <row r="545" spans="1:9" ht="21">
      <c r="A545" s="98" t="s">
        <v>336</v>
      </c>
      <c r="B545" s="1277" t="s">
        <v>2184</v>
      </c>
      <c r="C545" s="1278"/>
      <c r="D545" s="1278"/>
      <c r="E545" s="1278"/>
      <c r="F545" s="1278"/>
      <c r="G545" s="1279"/>
      <c r="H545" s="29">
        <f>H546+H549+H554+H563+H578+H582+H588+H596+H600+H607</f>
        <v>80</v>
      </c>
      <c r="I545" s="29">
        <f>I546+I549+I554+I563+I578+I582+I588+I596+I600+I607</f>
        <v>80</v>
      </c>
    </row>
    <row r="546" spans="1:9" ht="40.15" customHeight="1">
      <c r="A546" s="135" t="s">
        <v>4486</v>
      </c>
      <c r="B546" s="1156" t="s">
        <v>24</v>
      </c>
      <c r="C546" s="1087"/>
      <c r="D546" s="1087"/>
      <c r="E546" s="1087"/>
      <c r="F546" s="1087"/>
      <c r="G546" s="1157"/>
      <c r="H546" s="29">
        <f>SUM(D547)</f>
        <v>2</v>
      </c>
      <c r="I546" s="29">
        <f>COUNT(D547)*2</f>
        <v>2</v>
      </c>
    </row>
    <row r="547" spans="1:9" ht="63">
      <c r="A547" s="43" t="s">
        <v>4487</v>
      </c>
      <c r="B547" s="114" t="s">
        <v>1255</v>
      </c>
      <c r="C547" s="74" t="s">
        <v>1256</v>
      </c>
      <c r="D547" s="618">
        <v>2</v>
      </c>
      <c r="E547" s="28" t="s">
        <v>540</v>
      </c>
      <c r="F547" s="26"/>
      <c r="G547" s="53"/>
    </row>
    <row r="548" spans="1:9" ht="51.75" hidden="1" customHeight="1">
      <c r="A548" s="68" t="s">
        <v>1257</v>
      </c>
      <c r="B548" s="30" t="s">
        <v>1258</v>
      </c>
      <c r="C548" s="26"/>
      <c r="D548" s="26"/>
      <c r="E548" s="28"/>
      <c r="F548" s="26"/>
      <c r="G548" s="26"/>
      <c r="H548" s="99"/>
      <c r="I548" s="99"/>
    </row>
    <row r="549" spans="1:9" ht="40.15" customHeight="1">
      <c r="A549" s="135" t="s">
        <v>23</v>
      </c>
      <c r="B549" s="1156" t="s">
        <v>22</v>
      </c>
      <c r="C549" s="1087"/>
      <c r="D549" s="1087"/>
      <c r="E549" s="1087"/>
      <c r="F549" s="1087"/>
      <c r="G549" s="1157"/>
      <c r="H549" s="29">
        <f>SUM(D550:D551)</f>
        <v>4</v>
      </c>
      <c r="I549" s="29">
        <f>COUNT(D550:D553)*2</f>
        <v>4</v>
      </c>
    </row>
    <row r="550" spans="1:9" ht="45">
      <c r="A550" s="43" t="s">
        <v>1259</v>
      </c>
      <c r="B550" s="191" t="s">
        <v>1260</v>
      </c>
      <c r="C550" s="50" t="s">
        <v>4488</v>
      </c>
      <c r="D550" s="618">
        <v>2</v>
      </c>
      <c r="E550" s="28" t="s">
        <v>648</v>
      </c>
      <c r="F550" s="26"/>
      <c r="G550" s="53"/>
    </row>
    <row r="551" spans="1:9" ht="30">
      <c r="A551" s="43"/>
      <c r="B551" s="191"/>
      <c r="C551" s="50" t="s">
        <v>4489</v>
      </c>
      <c r="D551" s="618">
        <v>2</v>
      </c>
      <c r="E551" s="28" t="s">
        <v>648</v>
      </c>
      <c r="F551" s="26"/>
      <c r="G551" s="53"/>
    </row>
    <row r="552" spans="1:9" ht="48.75" hidden="1" customHeight="1">
      <c r="A552" s="68" t="s">
        <v>1261</v>
      </c>
      <c r="B552" s="191" t="s">
        <v>1262</v>
      </c>
      <c r="C552" s="26"/>
      <c r="D552" s="53"/>
      <c r="E552" s="28"/>
      <c r="F552" s="26"/>
      <c r="G552" s="26"/>
      <c r="H552" s="99"/>
      <c r="I552" s="99"/>
    </row>
    <row r="553" spans="1:9" ht="45.75" hidden="1" customHeight="1">
      <c r="A553" s="68" t="s">
        <v>1263</v>
      </c>
      <c r="B553" s="191" t="s">
        <v>1264</v>
      </c>
      <c r="C553" s="26"/>
      <c r="D553" s="53"/>
      <c r="E553" s="28"/>
      <c r="F553" s="26"/>
      <c r="G553" s="26"/>
      <c r="H553" s="99"/>
      <c r="I553" s="99"/>
    </row>
    <row r="554" spans="1:9" ht="40.15" customHeight="1">
      <c r="A554" s="135" t="s">
        <v>21</v>
      </c>
      <c r="B554" s="1156" t="s">
        <v>20</v>
      </c>
      <c r="C554" s="1087"/>
      <c r="D554" s="1087"/>
      <c r="E554" s="1087"/>
      <c r="F554" s="1087"/>
      <c r="G554" s="1157"/>
      <c r="H554" s="29">
        <f>SUM(D555:D562)</f>
        <v>16</v>
      </c>
      <c r="I554" s="29">
        <f>COUNT(D555:D562)*2</f>
        <v>16</v>
      </c>
    </row>
    <row r="555" spans="1:9" ht="47.25">
      <c r="A555" s="18" t="s">
        <v>1265</v>
      </c>
      <c r="B555" s="191" t="s">
        <v>1266</v>
      </c>
      <c r="C555" s="50" t="s">
        <v>4490</v>
      </c>
      <c r="D555" s="618">
        <v>2</v>
      </c>
      <c r="E555" s="28" t="s">
        <v>540</v>
      </c>
      <c r="F555" s="26"/>
      <c r="G555" s="53"/>
    </row>
    <row r="556" spans="1:9" ht="30">
      <c r="A556" s="18" t="s">
        <v>336</v>
      </c>
      <c r="B556" s="191"/>
      <c r="C556" s="50" t="s">
        <v>4491</v>
      </c>
      <c r="D556" s="618">
        <v>2</v>
      </c>
      <c r="E556" s="28" t="s">
        <v>540</v>
      </c>
      <c r="F556" s="26"/>
      <c r="G556" s="53"/>
    </row>
    <row r="557" spans="1:9" ht="30">
      <c r="A557" s="18"/>
      <c r="B557" s="191"/>
      <c r="C557" s="50" t="s">
        <v>4492</v>
      </c>
      <c r="D557" s="618">
        <v>2</v>
      </c>
      <c r="E557" s="28" t="s">
        <v>540</v>
      </c>
      <c r="F557" s="26"/>
      <c r="G557" s="53"/>
    </row>
    <row r="558" spans="1:9" ht="30">
      <c r="A558" s="18"/>
      <c r="B558" s="191"/>
      <c r="C558" s="50" t="s">
        <v>4493</v>
      </c>
      <c r="D558" s="618">
        <v>2</v>
      </c>
      <c r="E558" s="28" t="s">
        <v>540</v>
      </c>
      <c r="F558" s="26"/>
      <c r="G558" s="53"/>
    </row>
    <row r="559" spans="1:9" ht="47.25">
      <c r="A559" s="18" t="s">
        <v>1269</v>
      </c>
      <c r="B559" s="191" t="s">
        <v>1270</v>
      </c>
      <c r="C559" s="50" t="s">
        <v>4494</v>
      </c>
      <c r="D559" s="618">
        <v>2</v>
      </c>
      <c r="E559" s="28" t="s">
        <v>540</v>
      </c>
      <c r="F559" s="50" t="s">
        <v>4495</v>
      </c>
      <c r="G559" s="53"/>
    </row>
    <row r="560" spans="1:9" ht="75">
      <c r="A560" s="18" t="s">
        <v>336</v>
      </c>
      <c r="B560" s="191"/>
      <c r="C560" s="50" t="s">
        <v>4496</v>
      </c>
      <c r="D560" s="618">
        <v>2</v>
      </c>
      <c r="E560" s="28" t="s">
        <v>540</v>
      </c>
      <c r="F560" s="50" t="s">
        <v>4497</v>
      </c>
      <c r="G560" s="53"/>
    </row>
    <row r="561" spans="1:9" ht="63">
      <c r="A561" s="18" t="s">
        <v>1272</v>
      </c>
      <c r="B561" s="114" t="s">
        <v>1273</v>
      </c>
      <c r="C561" s="191" t="s">
        <v>1274</v>
      </c>
      <c r="D561" s="618">
        <v>2</v>
      </c>
      <c r="E561" s="28" t="s">
        <v>540</v>
      </c>
      <c r="F561" s="26"/>
      <c r="G561" s="53"/>
    </row>
    <row r="562" spans="1:9" ht="47.25">
      <c r="A562" s="18" t="s">
        <v>336</v>
      </c>
      <c r="B562" s="26"/>
      <c r="C562" s="191" t="s">
        <v>1275</v>
      </c>
      <c r="D562" s="618">
        <v>2</v>
      </c>
      <c r="E562" s="28" t="s">
        <v>420</v>
      </c>
      <c r="F562" s="26"/>
      <c r="G562" s="53"/>
    </row>
    <row r="563" spans="1:9" ht="40.15" customHeight="1">
      <c r="A563" s="135" t="s">
        <v>19</v>
      </c>
      <c r="B563" s="1156" t="s">
        <v>18</v>
      </c>
      <c r="C563" s="1087"/>
      <c r="D563" s="1087"/>
      <c r="E563" s="1087"/>
      <c r="F563" s="1087"/>
      <c r="G563" s="1157"/>
      <c r="H563" s="29">
        <f>SUM(D564:D577)</f>
        <v>28</v>
      </c>
      <c r="I563" s="29">
        <f>COUNT(D564:D577)*2</f>
        <v>28</v>
      </c>
    </row>
    <row r="564" spans="1:9" ht="47.25">
      <c r="A564" s="18" t="s">
        <v>1276</v>
      </c>
      <c r="B564" s="191" t="s">
        <v>1277</v>
      </c>
      <c r="C564" s="123" t="s">
        <v>1278</v>
      </c>
      <c r="D564" s="618">
        <v>2</v>
      </c>
      <c r="E564" s="28" t="s">
        <v>648</v>
      </c>
      <c r="F564" s="26"/>
      <c r="G564" s="53"/>
    </row>
    <row r="565" spans="1:9" ht="30">
      <c r="A565" s="98" t="s">
        <v>336</v>
      </c>
      <c r="B565" s="191"/>
      <c r="C565" s="23" t="s">
        <v>1279</v>
      </c>
      <c r="D565" s="618">
        <v>2</v>
      </c>
      <c r="E565" s="28" t="s">
        <v>377</v>
      </c>
      <c r="F565" s="26"/>
      <c r="G565" s="53"/>
    </row>
    <row r="566" spans="1:9" ht="60">
      <c r="A566" s="18" t="s">
        <v>1280</v>
      </c>
      <c r="B566" s="191" t="s">
        <v>1281</v>
      </c>
      <c r="C566" s="50" t="s">
        <v>4498</v>
      </c>
      <c r="D566" s="618">
        <v>2</v>
      </c>
      <c r="E566" s="28" t="s">
        <v>648</v>
      </c>
      <c r="F566" s="26"/>
      <c r="G566" s="53"/>
    </row>
    <row r="567" spans="1:9" ht="45">
      <c r="A567" s="18" t="s">
        <v>336</v>
      </c>
      <c r="B567" s="191"/>
      <c r="C567" s="50" t="s">
        <v>4499</v>
      </c>
      <c r="D567" s="618">
        <v>2</v>
      </c>
      <c r="E567" s="28" t="s">
        <v>648</v>
      </c>
      <c r="F567" s="26"/>
      <c r="G567" s="53"/>
    </row>
    <row r="568" spans="1:9" ht="45">
      <c r="A568" s="18" t="s">
        <v>336</v>
      </c>
      <c r="B568" s="191"/>
      <c r="C568" s="50" t="s">
        <v>4500</v>
      </c>
      <c r="D568" s="618">
        <v>2</v>
      </c>
      <c r="E568" s="28" t="s">
        <v>648</v>
      </c>
      <c r="F568" s="26"/>
      <c r="G568" s="53"/>
    </row>
    <row r="569" spans="1:9" ht="60">
      <c r="A569" s="18" t="s">
        <v>336</v>
      </c>
      <c r="B569" s="191"/>
      <c r="C569" s="50" t="s">
        <v>4501</v>
      </c>
      <c r="D569" s="618">
        <v>2</v>
      </c>
      <c r="E569" s="28" t="s">
        <v>648</v>
      </c>
      <c r="F569" s="26"/>
      <c r="G569" s="53"/>
    </row>
    <row r="570" spans="1:9" ht="45">
      <c r="A570" s="18" t="s">
        <v>336</v>
      </c>
      <c r="B570" s="191"/>
      <c r="C570" s="50" t="s">
        <v>4502</v>
      </c>
      <c r="D570" s="618">
        <v>2</v>
      </c>
      <c r="E570" s="28" t="s">
        <v>648</v>
      </c>
      <c r="F570" s="26"/>
      <c r="G570" s="53"/>
    </row>
    <row r="571" spans="1:9" ht="45">
      <c r="A571" s="18" t="s">
        <v>336</v>
      </c>
      <c r="B571" s="191"/>
      <c r="C571" s="50" t="s">
        <v>4503</v>
      </c>
      <c r="D571" s="618">
        <v>2</v>
      </c>
      <c r="E571" s="28" t="s">
        <v>648</v>
      </c>
      <c r="F571" s="26"/>
      <c r="G571" s="53"/>
    </row>
    <row r="572" spans="1:9" ht="45">
      <c r="A572" s="18" t="s">
        <v>336</v>
      </c>
      <c r="B572" s="191"/>
      <c r="C572" s="50" t="s">
        <v>4504</v>
      </c>
      <c r="D572" s="618">
        <v>2</v>
      </c>
      <c r="E572" s="28" t="s">
        <v>648</v>
      </c>
      <c r="F572" s="26"/>
      <c r="G572" s="53"/>
    </row>
    <row r="573" spans="1:9" ht="45">
      <c r="A573" s="18" t="s">
        <v>336</v>
      </c>
      <c r="B573" s="191"/>
      <c r="C573" s="50" t="s">
        <v>4505</v>
      </c>
      <c r="D573" s="618">
        <v>2</v>
      </c>
      <c r="E573" s="28" t="s">
        <v>648</v>
      </c>
      <c r="F573" s="26"/>
      <c r="G573" s="53"/>
    </row>
    <row r="574" spans="1:9" ht="90">
      <c r="A574" s="18" t="s">
        <v>336</v>
      </c>
      <c r="B574" s="191"/>
      <c r="C574" s="50" t="s">
        <v>4506</v>
      </c>
      <c r="D574" s="618">
        <v>2</v>
      </c>
      <c r="E574" s="28" t="s">
        <v>648</v>
      </c>
      <c r="F574" s="26"/>
      <c r="G574" s="53"/>
    </row>
    <row r="575" spans="1:9" ht="60">
      <c r="A575" s="18" t="s">
        <v>336</v>
      </c>
      <c r="B575" s="191"/>
      <c r="C575" s="50" t="s">
        <v>4507</v>
      </c>
      <c r="D575" s="618">
        <v>2</v>
      </c>
      <c r="E575" s="28" t="s">
        <v>648</v>
      </c>
      <c r="F575" s="26"/>
      <c r="G575" s="53"/>
    </row>
    <row r="576" spans="1:9" ht="47.25">
      <c r="A576" s="18" t="s">
        <v>1295</v>
      </c>
      <c r="B576" s="191" t="s">
        <v>1296</v>
      </c>
      <c r="C576" s="50" t="s">
        <v>2608</v>
      </c>
      <c r="D576" s="618">
        <v>2</v>
      </c>
      <c r="E576" s="28" t="s">
        <v>540</v>
      </c>
      <c r="F576" s="26"/>
      <c r="G576" s="53"/>
    </row>
    <row r="577" spans="1:9" ht="75">
      <c r="A577" s="18" t="s">
        <v>1298</v>
      </c>
      <c r="B577" s="191" t="s">
        <v>1299</v>
      </c>
      <c r="C577" s="50" t="s">
        <v>1300</v>
      </c>
      <c r="D577" s="618">
        <v>2</v>
      </c>
      <c r="E577" s="28" t="s">
        <v>341</v>
      </c>
      <c r="F577" s="30" t="s">
        <v>4508</v>
      </c>
      <c r="G577" s="53"/>
    </row>
    <row r="578" spans="1:9" ht="40.15" customHeight="1">
      <c r="A578" s="135" t="s">
        <v>1302</v>
      </c>
      <c r="B578" s="1156" t="s">
        <v>16</v>
      </c>
      <c r="C578" s="1257"/>
      <c r="D578" s="1087"/>
      <c r="E578" s="1087"/>
      <c r="F578" s="1257"/>
      <c r="G578" s="1157"/>
      <c r="H578" s="29">
        <f>SUM(D579:D581)</f>
        <v>6</v>
      </c>
      <c r="I578" s="29">
        <f>COUNT(D579:D581)*2</f>
        <v>6</v>
      </c>
    </row>
    <row r="579" spans="1:9" ht="31.5">
      <c r="A579" s="18" t="s">
        <v>1303</v>
      </c>
      <c r="B579" s="191" t="s">
        <v>1304</v>
      </c>
      <c r="C579" s="50" t="s">
        <v>1305</v>
      </c>
      <c r="D579" s="618">
        <v>2</v>
      </c>
      <c r="E579" s="28" t="s">
        <v>540</v>
      </c>
      <c r="F579" s="26"/>
      <c r="G579" s="53"/>
    </row>
    <row r="580" spans="1:9" ht="47.25">
      <c r="A580" s="18" t="s">
        <v>1306</v>
      </c>
      <c r="B580" s="191" t="s">
        <v>1307</v>
      </c>
      <c r="C580" s="25" t="s">
        <v>1308</v>
      </c>
      <c r="D580" s="618">
        <v>2</v>
      </c>
      <c r="E580" s="28" t="s">
        <v>540</v>
      </c>
      <c r="F580" s="26"/>
      <c r="G580" s="53"/>
    </row>
    <row r="581" spans="1:9" ht="31.5">
      <c r="A581" s="18" t="s">
        <v>4509</v>
      </c>
      <c r="B581" s="191" t="s">
        <v>1310</v>
      </c>
      <c r="C581" s="23" t="s">
        <v>1311</v>
      </c>
      <c r="D581" s="618">
        <v>2</v>
      </c>
      <c r="E581" s="28" t="s">
        <v>540</v>
      </c>
      <c r="F581" s="26"/>
      <c r="G581" s="53"/>
    </row>
    <row r="582" spans="1:9" ht="40.15" customHeight="1">
      <c r="A582" s="135" t="s">
        <v>15</v>
      </c>
      <c r="B582" s="1281" t="s">
        <v>14</v>
      </c>
      <c r="C582" s="1282"/>
      <c r="D582" s="1282"/>
      <c r="E582" s="1282"/>
      <c r="F582" s="1282"/>
      <c r="G582" s="1283"/>
      <c r="H582" s="29">
        <f>SUM(D583:D587)</f>
        <v>10</v>
      </c>
      <c r="I582" s="29">
        <f>COUNT(D583:D587)*2</f>
        <v>10</v>
      </c>
    </row>
    <row r="583" spans="1:9" ht="31.5">
      <c r="A583" s="18" t="s">
        <v>1312</v>
      </c>
      <c r="B583" s="19" t="s">
        <v>1313</v>
      </c>
      <c r="C583" s="25" t="s">
        <v>1314</v>
      </c>
      <c r="D583" s="618">
        <v>2</v>
      </c>
      <c r="E583" s="28" t="s">
        <v>653</v>
      </c>
      <c r="F583" s="26"/>
      <c r="G583" s="53"/>
    </row>
    <row r="584" spans="1:9" ht="47.25">
      <c r="A584" s="18" t="s">
        <v>4510</v>
      </c>
      <c r="B584" s="19" t="s">
        <v>1316</v>
      </c>
      <c r="C584" s="30" t="s">
        <v>4511</v>
      </c>
      <c r="D584" s="618">
        <v>2</v>
      </c>
      <c r="E584" s="28" t="s">
        <v>653</v>
      </c>
      <c r="F584" s="26"/>
      <c r="G584" s="53"/>
    </row>
    <row r="585" spans="1:9" ht="47.25">
      <c r="A585" s="18" t="s">
        <v>4512</v>
      </c>
      <c r="B585" s="51" t="s">
        <v>1321</v>
      </c>
      <c r="C585" s="123" t="s">
        <v>1322</v>
      </c>
      <c r="D585" s="618">
        <v>2</v>
      </c>
      <c r="E585" s="28" t="s">
        <v>653</v>
      </c>
      <c r="F585" s="26"/>
      <c r="G585" s="53"/>
    </row>
    <row r="586" spans="1:9" ht="47.25">
      <c r="A586" s="18" t="s">
        <v>1323</v>
      </c>
      <c r="B586" s="19" t="s">
        <v>1324</v>
      </c>
      <c r="C586" s="50" t="s">
        <v>1325</v>
      </c>
      <c r="D586" s="618">
        <v>2</v>
      </c>
      <c r="E586" s="28" t="s">
        <v>653</v>
      </c>
      <c r="F586" s="26"/>
      <c r="G586" s="53"/>
    </row>
    <row r="587" spans="1:9" ht="63">
      <c r="A587" s="18" t="s">
        <v>1326</v>
      </c>
      <c r="B587" s="19" t="s">
        <v>3062</v>
      </c>
      <c r="C587" s="25" t="s">
        <v>1328</v>
      </c>
      <c r="D587" s="618">
        <v>2</v>
      </c>
      <c r="E587" s="28" t="s">
        <v>653</v>
      </c>
      <c r="F587" s="26"/>
      <c r="G587" s="53"/>
    </row>
    <row r="588" spans="1:9" ht="40.15" customHeight="1">
      <c r="A588" s="135" t="s">
        <v>13</v>
      </c>
      <c r="B588" s="933" t="s">
        <v>1329</v>
      </c>
      <c r="C588" s="934"/>
      <c r="D588" s="923"/>
      <c r="E588" s="934"/>
      <c r="F588" s="934"/>
      <c r="G588" s="1004"/>
      <c r="H588" s="29">
        <f>SUM(D589:D595)</f>
        <v>6</v>
      </c>
      <c r="I588" s="29">
        <f>COUNT(D589:D595)*2</f>
        <v>6</v>
      </c>
    </row>
    <row r="589" spans="1:9" ht="31.5" hidden="1" customHeight="1">
      <c r="A589" s="27" t="s">
        <v>1330</v>
      </c>
      <c r="B589" s="50" t="s">
        <v>1332</v>
      </c>
      <c r="C589" s="50" t="s">
        <v>1333</v>
      </c>
      <c r="D589" s="90"/>
      <c r="E589" s="26" t="s">
        <v>540</v>
      </c>
      <c r="F589" s="91" t="s">
        <v>1334</v>
      </c>
      <c r="G589" s="26"/>
      <c r="H589" s="99"/>
      <c r="I589" s="99"/>
    </row>
    <row r="590" spans="1:9" ht="90" hidden="1">
      <c r="A590" s="27" t="s">
        <v>1335</v>
      </c>
      <c r="B590" s="50" t="s">
        <v>1336</v>
      </c>
      <c r="C590" s="50" t="s">
        <v>1337</v>
      </c>
      <c r="D590" s="90"/>
      <c r="E590" s="26" t="s">
        <v>540</v>
      </c>
      <c r="F590" s="91" t="s">
        <v>1338</v>
      </c>
      <c r="G590" s="53"/>
      <c r="H590" s="99"/>
      <c r="I590" s="99"/>
    </row>
    <row r="591" spans="1:9" ht="120" hidden="1">
      <c r="A591" s="27" t="s">
        <v>1339</v>
      </c>
      <c r="B591" s="50" t="s">
        <v>1340</v>
      </c>
      <c r="C591" s="50" t="s">
        <v>1341</v>
      </c>
      <c r="D591" s="90"/>
      <c r="E591" s="26" t="s">
        <v>540</v>
      </c>
      <c r="F591" s="91" t="s">
        <v>1342</v>
      </c>
      <c r="G591" s="53"/>
      <c r="H591" s="99"/>
      <c r="I591" s="99"/>
    </row>
    <row r="592" spans="1:9" ht="120">
      <c r="A592" s="63" t="s">
        <v>1343</v>
      </c>
      <c r="B592" s="50" t="s">
        <v>1344</v>
      </c>
      <c r="C592" s="50" t="s">
        <v>1345</v>
      </c>
      <c r="D592" s="544">
        <v>2</v>
      </c>
      <c r="E592" s="26" t="s">
        <v>540</v>
      </c>
      <c r="F592" s="91" t="s">
        <v>1346</v>
      </c>
      <c r="G592" s="53"/>
    </row>
    <row r="593" spans="1:9" ht="90">
      <c r="A593" s="63" t="s">
        <v>1347</v>
      </c>
      <c r="B593" s="50" t="s">
        <v>1348</v>
      </c>
      <c r="C593" s="50" t="s">
        <v>1349</v>
      </c>
      <c r="D593" s="544">
        <v>2</v>
      </c>
      <c r="E593" s="26" t="s">
        <v>540</v>
      </c>
      <c r="F593" s="91" t="s">
        <v>1350</v>
      </c>
      <c r="G593" s="53"/>
    </row>
    <row r="594" spans="1:9" ht="105" hidden="1">
      <c r="A594" s="27" t="s">
        <v>1351</v>
      </c>
      <c r="B594" s="50" t="s">
        <v>1352</v>
      </c>
      <c r="C594" s="50" t="s">
        <v>1353</v>
      </c>
      <c r="D594" s="90"/>
      <c r="E594" s="26" t="s">
        <v>540</v>
      </c>
      <c r="F594" s="91" t="s">
        <v>1354</v>
      </c>
      <c r="G594" s="53"/>
      <c r="H594" s="99"/>
      <c r="I594" s="99"/>
    </row>
    <row r="595" spans="1:9" ht="120">
      <c r="A595" s="63" t="s">
        <v>1355</v>
      </c>
      <c r="B595" s="50" t="s">
        <v>1356</v>
      </c>
      <c r="C595" s="50" t="s">
        <v>1357</v>
      </c>
      <c r="D595" s="544">
        <v>2</v>
      </c>
      <c r="E595" s="26" t="s">
        <v>540</v>
      </c>
      <c r="F595" s="91" t="s">
        <v>1358</v>
      </c>
      <c r="G595" s="53"/>
    </row>
    <row r="596" spans="1:9" ht="40.15" customHeight="1">
      <c r="A596" s="135" t="s">
        <v>12</v>
      </c>
      <c r="B596" s="1156" t="s">
        <v>11</v>
      </c>
      <c r="C596" s="1087"/>
      <c r="D596" s="1087"/>
      <c r="E596" s="1087"/>
      <c r="F596" s="1087"/>
      <c r="G596" s="1157"/>
      <c r="H596" s="29">
        <f>SUM(D597:D599)</f>
        <v>6</v>
      </c>
      <c r="I596" s="29">
        <f>COUNT(D597:D599)*2</f>
        <v>6</v>
      </c>
    </row>
    <row r="597" spans="1:9" ht="46.5" customHeight="1">
      <c r="A597" s="18" t="s">
        <v>1359</v>
      </c>
      <c r="B597" s="507" t="s">
        <v>1360</v>
      </c>
      <c r="C597" s="55" t="s">
        <v>1361</v>
      </c>
      <c r="D597" s="656">
        <v>2</v>
      </c>
      <c r="E597" s="59" t="s">
        <v>540</v>
      </c>
      <c r="F597" s="59" t="s">
        <v>1362</v>
      </c>
      <c r="G597" s="295"/>
    </row>
    <row r="598" spans="1:9" ht="30">
      <c r="A598" s="98" t="s">
        <v>336</v>
      </c>
      <c r="B598" s="507"/>
      <c r="C598" s="55" t="s">
        <v>1363</v>
      </c>
      <c r="D598" s="644">
        <v>2</v>
      </c>
      <c r="E598" s="59" t="s">
        <v>271</v>
      </c>
      <c r="F598" s="59" t="s">
        <v>1364</v>
      </c>
      <c r="G598" s="295"/>
    </row>
    <row r="599" spans="1:9" ht="31.5">
      <c r="A599" s="18" t="s">
        <v>1365</v>
      </c>
      <c r="B599" s="675" t="s">
        <v>1366</v>
      </c>
      <c r="C599" s="59" t="s">
        <v>2273</v>
      </c>
      <c r="D599" s="644">
        <v>2</v>
      </c>
      <c r="E599" s="508" t="s">
        <v>540</v>
      </c>
      <c r="F599" s="55" t="s">
        <v>1367</v>
      </c>
      <c r="G599" s="295"/>
    </row>
    <row r="600" spans="1:9" ht="15.75" hidden="1">
      <c r="A600" s="92" t="s">
        <v>10</v>
      </c>
      <c r="B600" s="1284" t="s">
        <v>1368</v>
      </c>
      <c r="C600" s="1285"/>
      <c r="D600" s="1285"/>
      <c r="E600" s="1285"/>
      <c r="F600" s="1285"/>
      <c r="G600" s="1286"/>
      <c r="H600" s="99">
        <f>SUM(D601:D606)</f>
        <v>0</v>
      </c>
      <c r="I600" s="99">
        <f>COUNT(D601:D606)*2</f>
        <v>0</v>
      </c>
    </row>
    <row r="601" spans="1:9" ht="45" hidden="1">
      <c r="A601" s="92" t="s">
        <v>1369</v>
      </c>
      <c r="B601" s="50" t="s">
        <v>1370</v>
      </c>
      <c r="C601" s="50"/>
      <c r="D601" s="50"/>
      <c r="E601" s="50"/>
      <c r="F601" s="50"/>
      <c r="G601" s="50"/>
      <c r="H601" s="99"/>
      <c r="I601" s="99"/>
    </row>
    <row r="602" spans="1:9" ht="60" hidden="1">
      <c r="A602" s="92" t="s">
        <v>1371</v>
      </c>
      <c r="B602" s="50" t="s">
        <v>1372</v>
      </c>
      <c r="C602" s="50"/>
      <c r="D602" s="50"/>
      <c r="E602" s="50"/>
      <c r="F602" s="50"/>
      <c r="G602" s="50"/>
      <c r="H602" s="99"/>
      <c r="I602" s="99"/>
    </row>
    <row r="603" spans="1:9" ht="60" hidden="1">
      <c r="A603" s="92" t="s">
        <v>1373</v>
      </c>
      <c r="B603" s="50" t="s">
        <v>1374</v>
      </c>
      <c r="C603" s="50"/>
      <c r="D603" s="50"/>
      <c r="E603" s="50"/>
      <c r="F603" s="50"/>
      <c r="G603" s="50"/>
      <c r="H603" s="99"/>
      <c r="I603" s="99"/>
    </row>
    <row r="604" spans="1:9" ht="75" hidden="1">
      <c r="A604" s="92" t="s">
        <v>1375</v>
      </c>
      <c r="B604" s="50" t="s">
        <v>1376</v>
      </c>
      <c r="C604" s="50"/>
      <c r="D604" s="50"/>
      <c r="E604" s="50"/>
      <c r="F604" s="50"/>
      <c r="G604" s="50"/>
      <c r="H604" s="99"/>
      <c r="I604" s="99"/>
    </row>
    <row r="605" spans="1:9" ht="30" hidden="1">
      <c r="A605" s="92" t="s">
        <v>1377</v>
      </c>
      <c r="B605" s="50" t="s">
        <v>1378</v>
      </c>
      <c r="C605" s="50"/>
      <c r="D605" s="50"/>
      <c r="E605" s="50"/>
      <c r="F605" s="50"/>
      <c r="G605" s="50"/>
      <c r="H605" s="99"/>
      <c r="I605" s="99"/>
    </row>
    <row r="606" spans="1:9" ht="30" hidden="1">
      <c r="A606" s="92" t="s">
        <v>1379</v>
      </c>
      <c r="B606" s="50" t="s">
        <v>1380</v>
      </c>
      <c r="C606" s="50"/>
      <c r="D606" s="50"/>
      <c r="E606" s="50"/>
      <c r="F606" s="50"/>
      <c r="G606" s="50"/>
      <c r="H606" s="99"/>
      <c r="I606" s="99"/>
    </row>
    <row r="607" spans="1:9" ht="15.75">
      <c r="A607" s="60" t="s">
        <v>1381</v>
      </c>
      <c r="B607" s="930" t="s">
        <v>8</v>
      </c>
      <c r="C607" s="931"/>
      <c r="D607" s="931"/>
      <c r="E607" s="931"/>
      <c r="F607" s="931"/>
      <c r="G607" s="935"/>
      <c r="H607" s="29">
        <f>SUM(D608:D617)</f>
        <v>2</v>
      </c>
      <c r="I607" s="29">
        <f>COUNT(D608:D617)*2</f>
        <v>2</v>
      </c>
    </row>
    <row r="608" spans="1:9" ht="75" hidden="1">
      <c r="A608" s="92" t="s">
        <v>1382</v>
      </c>
      <c r="B608" s="50" t="s">
        <v>1383</v>
      </c>
      <c r="C608" s="276"/>
      <c r="D608" s="276"/>
      <c r="E608" s="276"/>
      <c r="F608" s="276"/>
      <c r="G608" s="276"/>
      <c r="H608" s="99"/>
      <c r="I608" s="99"/>
    </row>
    <row r="609" spans="1:9" ht="60" hidden="1">
      <c r="A609" s="92" t="s">
        <v>1384</v>
      </c>
      <c r="B609" s="50" t="s">
        <v>1385</v>
      </c>
      <c r="C609" s="276"/>
      <c r="D609" s="276"/>
      <c r="E609" s="276"/>
      <c r="F609" s="276"/>
      <c r="G609" s="276"/>
      <c r="H609" s="99"/>
      <c r="I609" s="99"/>
    </row>
    <row r="610" spans="1:9" ht="60" hidden="1">
      <c r="A610" s="92" t="s">
        <v>1386</v>
      </c>
      <c r="B610" s="50" t="s">
        <v>1387</v>
      </c>
      <c r="C610" s="276"/>
      <c r="D610" s="276"/>
      <c r="E610" s="276"/>
      <c r="F610" s="276"/>
      <c r="G610" s="276"/>
      <c r="H610" s="99"/>
      <c r="I610" s="99"/>
    </row>
    <row r="611" spans="1:9" ht="45" hidden="1">
      <c r="A611" s="92" t="s">
        <v>1388</v>
      </c>
      <c r="B611" s="50" t="s">
        <v>1389</v>
      </c>
      <c r="C611" s="276"/>
      <c r="D611" s="276"/>
      <c r="E611" s="276"/>
      <c r="F611" s="276"/>
      <c r="G611" s="276"/>
      <c r="H611" s="99"/>
      <c r="I611" s="99"/>
    </row>
    <row r="612" spans="1:9" ht="45" hidden="1">
      <c r="A612" s="92" t="s">
        <v>1390</v>
      </c>
      <c r="B612" s="50" t="s">
        <v>1391</v>
      </c>
      <c r="C612" s="276"/>
      <c r="D612" s="276"/>
      <c r="E612" s="276"/>
      <c r="F612" s="276"/>
      <c r="G612" s="276"/>
      <c r="H612" s="99"/>
      <c r="I612" s="99"/>
    </row>
    <row r="613" spans="1:9" ht="75">
      <c r="A613" s="60" t="s">
        <v>1392</v>
      </c>
      <c r="B613" s="50" t="s">
        <v>2274</v>
      </c>
      <c r="C613" s="50" t="s">
        <v>1394</v>
      </c>
      <c r="D613" s="630">
        <v>2</v>
      </c>
      <c r="E613" s="34" t="s">
        <v>540</v>
      </c>
      <c r="F613" s="50" t="s">
        <v>1395</v>
      </c>
      <c r="G613" s="21"/>
    </row>
    <row r="614" spans="1:9" ht="75" hidden="1">
      <c r="A614" s="27" t="s">
        <v>1396</v>
      </c>
      <c r="B614" s="50" t="s">
        <v>1397</v>
      </c>
      <c r="C614" s="50"/>
      <c r="D614" s="21"/>
      <c r="E614" s="28"/>
      <c r="F614" s="50"/>
      <c r="G614" s="21"/>
      <c r="H614" s="99"/>
      <c r="I614" s="99"/>
    </row>
    <row r="615" spans="1:9" ht="30" hidden="1">
      <c r="A615" s="27" t="s">
        <v>1398</v>
      </c>
      <c r="B615" s="50" t="s">
        <v>1399</v>
      </c>
      <c r="C615" s="50"/>
      <c r="D615" s="21"/>
      <c r="E615" s="28"/>
      <c r="F615" s="50"/>
      <c r="G615" s="21"/>
      <c r="H615" s="99"/>
      <c r="I615" s="99"/>
    </row>
    <row r="616" spans="1:9" ht="45" hidden="1">
      <c r="A616" s="27" t="s">
        <v>1400</v>
      </c>
      <c r="B616" s="50" t="s">
        <v>1401</v>
      </c>
      <c r="C616" s="50"/>
      <c r="D616" s="21"/>
      <c r="E616" s="28"/>
      <c r="F616" s="50"/>
      <c r="G616" s="21"/>
      <c r="H616" s="99"/>
      <c r="I616" s="99"/>
    </row>
    <row r="617" spans="1:9" ht="60" hidden="1">
      <c r="A617" s="27" t="s">
        <v>1402</v>
      </c>
      <c r="B617" s="50" t="s">
        <v>1403</v>
      </c>
      <c r="C617" s="50"/>
      <c r="D617" s="21"/>
      <c r="E617" s="28"/>
      <c r="F617" s="50"/>
      <c r="G617" s="21"/>
      <c r="H617" s="99"/>
      <c r="I617" s="99"/>
    </row>
    <row r="618" spans="1:9" ht="21">
      <c r="A618" s="286" t="s">
        <v>336</v>
      </c>
      <c r="B618" s="1269" t="s">
        <v>1404</v>
      </c>
      <c r="C618" s="1270"/>
      <c r="D618" s="1270"/>
      <c r="E618" s="1270"/>
      <c r="F618" s="1270"/>
      <c r="G618" s="1271"/>
      <c r="H618" s="29">
        <f>H619+H628+H634+H641</f>
        <v>40</v>
      </c>
      <c r="I618" s="29">
        <f>I619+I628+I634+I641</f>
        <v>40</v>
      </c>
    </row>
    <row r="619" spans="1:9" ht="40.15" customHeight="1">
      <c r="A619" s="117" t="s">
        <v>7</v>
      </c>
      <c r="B619" s="1156" t="s">
        <v>6</v>
      </c>
      <c r="C619" s="1087"/>
      <c r="D619" s="1087"/>
      <c r="E619" s="1087"/>
      <c r="F619" s="1087"/>
      <c r="G619" s="1157"/>
      <c r="H619" s="29">
        <f>SUM(D620:D627)</f>
        <v>14</v>
      </c>
      <c r="I619" s="29">
        <f>COUNT(D620:D627)*2</f>
        <v>14</v>
      </c>
    </row>
    <row r="620" spans="1:9" ht="30">
      <c r="A620" s="18" t="s">
        <v>1405</v>
      </c>
      <c r="B620" s="30" t="s">
        <v>1406</v>
      </c>
      <c r="C620" s="30" t="s">
        <v>4513</v>
      </c>
      <c r="D620" s="622">
        <v>2</v>
      </c>
      <c r="E620" s="417" t="s">
        <v>648</v>
      </c>
      <c r="F620" s="50" t="s">
        <v>4514</v>
      </c>
      <c r="G620" s="183"/>
    </row>
    <row r="621" spans="1:9" ht="45">
      <c r="A621" s="18" t="s">
        <v>336</v>
      </c>
      <c r="B621" s="30"/>
      <c r="C621" s="30" t="s">
        <v>4515</v>
      </c>
      <c r="D621" s="622">
        <v>2</v>
      </c>
      <c r="E621" s="417" t="s">
        <v>648</v>
      </c>
      <c r="F621" s="50" t="s">
        <v>4516</v>
      </c>
      <c r="G621" s="183"/>
    </row>
    <row r="622" spans="1:9" ht="45">
      <c r="A622" s="18" t="s">
        <v>336</v>
      </c>
      <c r="B622" s="30"/>
      <c r="C622" s="418" t="s">
        <v>4517</v>
      </c>
      <c r="D622" s="622">
        <v>2</v>
      </c>
      <c r="E622" s="417" t="s">
        <v>648</v>
      </c>
      <c r="F622" s="50" t="s">
        <v>4518</v>
      </c>
      <c r="G622" s="183"/>
    </row>
    <row r="623" spans="1:9" ht="30">
      <c r="A623" s="18" t="s">
        <v>336</v>
      </c>
      <c r="B623" s="30"/>
      <c r="C623" s="418" t="s">
        <v>4519</v>
      </c>
      <c r="D623" s="622">
        <v>2</v>
      </c>
      <c r="E623" s="417" t="s">
        <v>648</v>
      </c>
      <c r="F623" s="66" t="s">
        <v>4520</v>
      </c>
      <c r="G623" s="183"/>
    </row>
    <row r="624" spans="1:9">
      <c r="A624" s="18" t="s">
        <v>336</v>
      </c>
      <c r="B624" s="30"/>
      <c r="C624" s="418" t="s">
        <v>4521</v>
      </c>
      <c r="D624" s="622">
        <v>2</v>
      </c>
      <c r="E624" s="417" t="s">
        <v>648</v>
      </c>
      <c r="F624" s="66" t="s">
        <v>4520</v>
      </c>
      <c r="G624" s="183"/>
    </row>
    <row r="625" spans="1:9" ht="45">
      <c r="A625" s="18" t="s">
        <v>336</v>
      </c>
      <c r="B625" s="30"/>
      <c r="C625" s="418" t="s">
        <v>4522</v>
      </c>
      <c r="D625" s="622">
        <v>2</v>
      </c>
      <c r="E625" s="417" t="s">
        <v>648</v>
      </c>
      <c r="F625" s="66"/>
      <c r="G625" s="183"/>
    </row>
    <row r="626" spans="1:9" ht="44.25" customHeight="1">
      <c r="A626" s="18"/>
      <c r="B626" s="161"/>
      <c r="C626" s="50" t="s">
        <v>4523</v>
      </c>
      <c r="D626" s="622">
        <v>2</v>
      </c>
      <c r="E626" s="417" t="s">
        <v>648</v>
      </c>
      <c r="F626" s="50" t="s">
        <v>4524</v>
      </c>
      <c r="G626" s="183"/>
    </row>
    <row r="627" spans="1:9" ht="55.5" hidden="1" customHeight="1">
      <c r="A627" s="27" t="s">
        <v>2282</v>
      </c>
      <c r="B627" s="161" t="s">
        <v>2616</v>
      </c>
      <c r="C627" s="66"/>
      <c r="D627" s="66"/>
      <c r="E627" s="417"/>
      <c r="F627" s="66"/>
      <c r="G627" s="66"/>
      <c r="H627" s="99"/>
      <c r="I627" s="99"/>
    </row>
    <row r="628" spans="1:9" ht="40.15" customHeight="1">
      <c r="A628" s="117" t="s">
        <v>5</v>
      </c>
      <c r="B628" s="1156" t="s">
        <v>4</v>
      </c>
      <c r="C628" s="1087"/>
      <c r="D628" s="1087"/>
      <c r="E628" s="1087"/>
      <c r="F628" s="1087"/>
      <c r="G628" s="1157"/>
      <c r="H628" s="29">
        <f>SUM(D629:D633)</f>
        <v>8</v>
      </c>
      <c r="I628" s="29">
        <f>COUNT(D629:D633)*2</f>
        <v>8</v>
      </c>
    </row>
    <row r="629" spans="1:9" ht="45">
      <c r="A629" s="18" t="s">
        <v>1419</v>
      </c>
      <c r="B629" s="30" t="s">
        <v>1420</v>
      </c>
      <c r="C629" s="30" t="s">
        <v>4183</v>
      </c>
      <c r="D629" s="622">
        <v>2</v>
      </c>
      <c r="E629" s="22" t="s">
        <v>648</v>
      </c>
      <c r="F629" s="50" t="s">
        <v>4525</v>
      </c>
      <c r="G629" s="183"/>
    </row>
    <row r="630" spans="1:9" ht="30">
      <c r="A630" s="18" t="s">
        <v>336</v>
      </c>
      <c r="B630" s="30"/>
      <c r="C630" s="30" t="s">
        <v>4526</v>
      </c>
      <c r="D630" s="622">
        <v>2</v>
      </c>
      <c r="E630" s="22" t="s">
        <v>648</v>
      </c>
      <c r="F630" s="50" t="s">
        <v>4527</v>
      </c>
      <c r="G630" s="183"/>
    </row>
    <row r="631" spans="1:9" ht="30">
      <c r="A631" s="18" t="s">
        <v>336</v>
      </c>
      <c r="B631" s="30"/>
      <c r="C631" s="418" t="s">
        <v>4528</v>
      </c>
      <c r="D631" s="622">
        <v>2</v>
      </c>
      <c r="E631" s="22" t="s">
        <v>648</v>
      </c>
      <c r="F631" s="50" t="s">
        <v>4529</v>
      </c>
      <c r="G631" s="183"/>
    </row>
    <row r="632" spans="1:9" ht="30">
      <c r="A632" s="18" t="s">
        <v>336</v>
      </c>
      <c r="B632" s="30"/>
      <c r="C632" s="417" t="s">
        <v>4530</v>
      </c>
      <c r="D632" s="622">
        <v>2</v>
      </c>
      <c r="E632" s="22" t="s">
        <v>648</v>
      </c>
      <c r="F632" s="50" t="s">
        <v>4531</v>
      </c>
      <c r="G632" s="183"/>
    </row>
    <row r="633" spans="1:9" ht="41.25" hidden="1" customHeight="1">
      <c r="A633" s="27" t="s">
        <v>1428</v>
      </c>
      <c r="B633" s="161" t="s">
        <v>2621</v>
      </c>
      <c r="C633" s="66"/>
      <c r="D633" s="66"/>
      <c r="E633" s="22"/>
      <c r="F633" s="66"/>
      <c r="G633" s="66"/>
      <c r="H633" s="99"/>
      <c r="I633" s="99"/>
    </row>
    <row r="634" spans="1:9" ht="40.15" customHeight="1">
      <c r="A634" s="117" t="s">
        <v>3</v>
      </c>
      <c r="B634" s="1156" t="s">
        <v>2</v>
      </c>
      <c r="C634" s="1087"/>
      <c r="D634" s="1087"/>
      <c r="E634" s="1087"/>
      <c r="F634" s="1087"/>
      <c r="G634" s="1157"/>
      <c r="H634" s="29">
        <f>SUM(D635:D640)</f>
        <v>10</v>
      </c>
      <c r="I634" s="29">
        <f>COUNT(D635:D640)*2</f>
        <v>10</v>
      </c>
    </row>
    <row r="635" spans="1:9" ht="45">
      <c r="A635" s="18" t="s">
        <v>1430</v>
      </c>
      <c r="B635" s="30" t="s">
        <v>1431</v>
      </c>
      <c r="C635" s="419" t="s">
        <v>4532</v>
      </c>
      <c r="D635" s="622">
        <v>2</v>
      </c>
      <c r="E635" s="22" t="s">
        <v>648</v>
      </c>
      <c r="F635" s="50" t="s">
        <v>4533</v>
      </c>
      <c r="G635" s="302"/>
    </row>
    <row r="636" spans="1:9" ht="60">
      <c r="A636" s="18" t="s">
        <v>336</v>
      </c>
      <c r="B636" s="30"/>
      <c r="C636" s="50" t="s">
        <v>4534</v>
      </c>
      <c r="D636" s="622">
        <v>2</v>
      </c>
      <c r="E636" s="22" t="s">
        <v>648</v>
      </c>
      <c r="F636" s="50" t="s">
        <v>4535</v>
      </c>
      <c r="G636" s="220"/>
    </row>
    <row r="637" spans="1:9" ht="30">
      <c r="A637" s="18" t="s">
        <v>336</v>
      </c>
      <c r="B637" s="30"/>
      <c r="C637" s="50" t="s">
        <v>4536</v>
      </c>
      <c r="D637" s="622">
        <v>2</v>
      </c>
      <c r="E637" s="22" t="s">
        <v>648</v>
      </c>
      <c r="F637" s="50" t="s">
        <v>4537</v>
      </c>
      <c r="G637" s="220"/>
    </row>
    <row r="638" spans="1:9" ht="45">
      <c r="A638" s="18" t="s">
        <v>336</v>
      </c>
      <c r="B638" s="30"/>
      <c r="C638" s="50" t="s">
        <v>4538</v>
      </c>
      <c r="D638" s="622">
        <v>2</v>
      </c>
      <c r="E638" s="22" t="s">
        <v>648</v>
      </c>
      <c r="F638" s="50" t="s">
        <v>4539</v>
      </c>
      <c r="G638" s="220"/>
    </row>
    <row r="639" spans="1:9" ht="30">
      <c r="A639" s="18" t="s">
        <v>336</v>
      </c>
      <c r="B639" s="30"/>
      <c r="C639" s="50" t="s">
        <v>4540</v>
      </c>
      <c r="D639" s="622">
        <v>2</v>
      </c>
      <c r="E639" s="22" t="s">
        <v>648</v>
      </c>
      <c r="F639" s="50" t="s">
        <v>4541</v>
      </c>
      <c r="G639" s="220"/>
    </row>
    <row r="640" spans="1:9" ht="66" hidden="1" customHeight="1">
      <c r="A640" s="27" t="s">
        <v>1435</v>
      </c>
      <c r="B640" s="161" t="s">
        <v>2627</v>
      </c>
      <c r="C640" s="66"/>
      <c r="D640" s="66"/>
      <c r="E640" s="22"/>
      <c r="F640" s="66"/>
      <c r="G640" s="66"/>
      <c r="H640" s="99"/>
      <c r="I640" s="99"/>
    </row>
    <row r="641" spans="1:9" ht="40.15" customHeight="1">
      <c r="A641" s="117" t="s">
        <v>1</v>
      </c>
      <c r="B641" s="1156" t="s">
        <v>0</v>
      </c>
      <c r="C641" s="1087"/>
      <c r="D641" s="1087"/>
      <c r="E641" s="1087"/>
      <c r="F641" s="1087"/>
      <c r="G641" s="1157"/>
      <c r="H641" s="29">
        <f>SUM(D642:D646)</f>
        <v>8</v>
      </c>
      <c r="I641" s="29">
        <f>COUNT(D642:D646)*2</f>
        <v>8</v>
      </c>
    </row>
    <row r="642" spans="1:9" ht="45">
      <c r="A642" s="18" t="s">
        <v>1437</v>
      </c>
      <c r="B642" s="30" t="s">
        <v>1438</v>
      </c>
      <c r="C642" s="50" t="s">
        <v>4542</v>
      </c>
      <c r="D642" s="622">
        <v>2</v>
      </c>
      <c r="E642" s="22" t="s">
        <v>648</v>
      </c>
      <c r="F642" s="66"/>
      <c r="G642" s="183"/>
    </row>
    <row r="643" spans="1:9" ht="45">
      <c r="A643" s="18" t="s">
        <v>336</v>
      </c>
      <c r="B643" s="30"/>
      <c r="C643" s="50" t="s">
        <v>4543</v>
      </c>
      <c r="D643" s="622">
        <v>2</v>
      </c>
      <c r="E643" s="22" t="s">
        <v>648</v>
      </c>
      <c r="F643" s="66"/>
      <c r="G643" s="183"/>
    </row>
    <row r="644" spans="1:9" ht="30">
      <c r="A644" s="18" t="s">
        <v>336</v>
      </c>
      <c r="B644" s="30"/>
      <c r="C644" s="25" t="s">
        <v>4544</v>
      </c>
      <c r="D644" s="622">
        <v>2</v>
      </c>
      <c r="E644" s="22" t="s">
        <v>648</v>
      </c>
      <c r="F644" s="66"/>
      <c r="G644" s="183"/>
    </row>
    <row r="645" spans="1:9" ht="45">
      <c r="A645" s="18" t="s">
        <v>336</v>
      </c>
      <c r="B645" s="30"/>
      <c r="C645" s="418" t="s">
        <v>4545</v>
      </c>
      <c r="D645" s="622">
        <v>2</v>
      </c>
      <c r="E645" s="22" t="s">
        <v>648</v>
      </c>
      <c r="F645" s="50" t="s">
        <v>4546</v>
      </c>
      <c r="G645" s="183"/>
    </row>
    <row r="646" spans="1:9" ht="39.75" hidden="1" customHeight="1">
      <c r="A646" s="27" t="s">
        <v>1443</v>
      </c>
      <c r="B646" s="161" t="s">
        <v>2631</v>
      </c>
      <c r="C646" s="66"/>
      <c r="D646" s="66"/>
      <c r="E646" s="22"/>
      <c r="F646" s="66"/>
      <c r="G646" s="66"/>
      <c r="H646" s="99"/>
      <c r="I646" s="99"/>
    </row>
    <row r="647" spans="1:9">
      <c r="A647" s="324"/>
      <c r="B647" s="99"/>
      <c r="C647" s="99"/>
      <c r="D647" s="631"/>
      <c r="E647" s="99"/>
      <c r="F647" s="99"/>
    </row>
    <row r="648" spans="1:9">
      <c r="A648" s="717"/>
      <c r="B648" s="101"/>
      <c r="C648" s="101"/>
      <c r="D648" s="738"/>
      <c r="E648" s="101"/>
      <c r="F648" s="101"/>
      <c r="G648" s="99"/>
    </row>
    <row r="649" spans="1:9">
      <c r="A649" s="717"/>
      <c r="B649" s="101" t="s">
        <v>1446</v>
      </c>
      <c r="C649" s="101" t="s">
        <v>2316</v>
      </c>
      <c r="D649" s="738" t="s">
        <v>2795</v>
      </c>
      <c r="E649" s="101">
        <f>H2</f>
        <v>13</v>
      </c>
      <c r="F649" s="101"/>
      <c r="G649" s="99"/>
    </row>
    <row r="650" spans="1:9">
      <c r="A650" s="717" t="s">
        <v>176</v>
      </c>
      <c r="B650" s="101">
        <f>IF(E649=0,0,H43)</f>
        <v>18</v>
      </c>
      <c r="C650" s="101">
        <f>IF(E649=0,0,I43)</f>
        <v>18</v>
      </c>
      <c r="D650" s="754">
        <f>IF(D658=0,0,B650/C650)</f>
        <v>1</v>
      </c>
      <c r="E650" s="101"/>
      <c r="F650" s="101"/>
      <c r="G650" s="99"/>
    </row>
    <row r="651" spans="1:9">
      <c r="A651" s="717" t="s">
        <v>178</v>
      </c>
      <c r="B651" s="101">
        <f>IF(E649=0,0,H101)</f>
        <v>42</v>
      </c>
      <c r="C651" s="101">
        <f>IF(E649=0,0,I101)</f>
        <v>42</v>
      </c>
      <c r="D651" s="754">
        <f>IF(D658=0,0,B60:B651/C651)</f>
        <v>1</v>
      </c>
      <c r="E651" s="101"/>
      <c r="F651" s="101"/>
      <c r="G651" s="99"/>
    </row>
    <row r="652" spans="1:9">
      <c r="A652" s="717" t="s">
        <v>180</v>
      </c>
      <c r="B652" s="101">
        <f>IF(E649=0,0,H151)</f>
        <v>102</v>
      </c>
      <c r="C652" s="101">
        <f>IF(E649=0,0,I151)</f>
        <v>102</v>
      </c>
      <c r="D652" s="754">
        <f>IF(D658=0,0,B652/C652)</f>
        <v>1</v>
      </c>
      <c r="E652" s="101"/>
      <c r="F652" s="101"/>
      <c r="G652" s="99"/>
    </row>
    <row r="653" spans="1:9">
      <c r="A653" s="717" t="s">
        <v>182</v>
      </c>
      <c r="B653" s="716">
        <f>IF(E649=0,0,H221)</f>
        <v>96</v>
      </c>
      <c r="C653" s="716">
        <f>IF(E649=0,0,I221)</f>
        <v>96</v>
      </c>
      <c r="D653" s="754">
        <f>IF(D658=0,0,B653/C653)</f>
        <v>1</v>
      </c>
      <c r="E653" s="101"/>
      <c r="F653" s="101"/>
      <c r="G653" s="99"/>
    </row>
    <row r="654" spans="1:9">
      <c r="A654" s="717" t="s">
        <v>184</v>
      </c>
      <c r="B654" s="716">
        <f>IF(E649=0,0,H299)</f>
        <v>124</v>
      </c>
      <c r="C654" s="716">
        <f>IF(E649=0,0,I299)</f>
        <v>124</v>
      </c>
      <c r="D654" s="754">
        <f>IF(D658=0,0,B654/C654)</f>
        <v>1</v>
      </c>
      <c r="E654" s="101"/>
      <c r="F654" s="101"/>
      <c r="G654" s="99"/>
    </row>
    <row r="655" spans="1:9">
      <c r="A655" s="717" t="s">
        <v>186</v>
      </c>
      <c r="B655" s="716">
        <f>IF(E649=0,0,H485)</f>
        <v>94</v>
      </c>
      <c r="C655" s="716">
        <f>IF(E649=0,0,I485)</f>
        <v>94</v>
      </c>
      <c r="D655" s="754">
        <f>IF(D658=0,0,B655/C655)</f>
        <v>1</v>
      </c>
      <c r="E655" s="101"/>
      <c r="F655" s="101"/>
      <c r="G655" s="99"/>
    </row>
    <row r="656" spans="1:9">
      <c r="A656" s="717" t="s">
        <v>187</v>
      </c>
      <c r="B656" s="716">
        <f>IF(E649=0,0, H545)</f>
        <v>80</v>
      </c>
      <c r="C656" s="716">
        <f>IF(E649=0,0,I545)</f>
        <v>80</v>
      </c>
      <c r="D656" s="754">
        <f>IF(D658=0,0,B656/C656)</f>
        <v>1</v>
      </c>
      <c r="E656" s="101"/>
      <c r="F656" s="101"/>
      <c r="G656" s="99"/>
    </row>
    <row r="657" spans="1:7">
      <c r="A657" s="717" t="s">
        <v>189</v>
      </c>
      <c r="B657" s="716">
        <f>IF(E649=0,0,H618)</f>
        <v>40</v>
      </c>
      <c r="C657" s="716">
        <f>IF(E649=0,0,I618)</f>
        <v>40</v>
      </c>
      <c r="D657" s="754">
        <f>IF(D658=0,0,B657/C657)</f>
        <v>1</v>
      </c>
      <c r="E657" s="101"/>
      <c r="F657" s="101"/>
      <c r="G657" s="99"/>
    </row>
    <row r="658" spans="1:7">
      <c r="A658" s="717" t="s">
        <v>1449</v>
      </c>
      <c r="B658" s="101">
        <f>IF(E649=0,0,SUM(B650:B657))</f>
        <v>596</v>
      </c>
      <c r="C658" s="101">
        <f>IF(E649=0,0,SUM(C650:C657))</f>
        <v>596</v>
      </c>
      <c r="D658" s="754">
        <f>IF(E649=0,0,B658/C658)</f>
        <v>1</v>
      </c>
      <c r="E658" s="101"/>
      <c r="F658" s="101"/>
      <c r="G658" s="99"/>
    </row>
    <row r="659" spans="1:7">
      <c r="A659" s="717"/>
      <c r="B659" s="101"/>
      <c r="C659" s="101"/>
      <c r="D659" s="738"/>
      <c r="E659" s="101"/>
      <c r="F659" s="101"/>
      <c r="G659" s="99"/>
    </row>
    <row r="660" spans="1:7">
      <c r="A660" s="717"/>
      <c r="B660" s="101"/>
      <c r="C660" s="101"/>
      <c r="D660" s="738"/>
      <c r="E660" s="101"/>
      <c r="F660" s="101"/>
      <c r="G660" s="99"/>
    </row>
    <row r="661" spans="1:7">
      <c r="A661" s="717">
        <v>0</v>
      </c>
      <c r="B661" s="101"/>
      <c r="C661" s="101"/>
      <c r="D661" s="738"/>
      <c r="E661" s="101"/>
      <c r="F661" s="101"/>
      <c r="G661" s="99"/>
    </row>
    <row r="662" spans="1:7">
      <c r="A662" s="717">
        <v>1</v>
      </c>
      <c r="B662" s="101"/>
      <c r="C662" s="101"/>
      <c r="D662" s="738"/>
      <c r="E662" s="101"/>
      <c r="F662" s="101"/>
      <c r="G662" s="99"/>
    </row>
    <row r="663" spans="1:7">
      <c r="A663" s="717">
        <v>2</v>
      </c>
      <c r="B663" s="101"/>
      <c r="C663" s="101"/>
      <c r="D663" s="738"/>
      <c r="E663" s="101"/>
      <c r="F663" s="101"/>
      <c r="G663" s="99"/>
    </row>
    <row r="664" spans="1:7">
      <c r="A664" s="717"/>
      <c r="B664" s="101"/>
      <c r="C664" s="101"/>
      <c r="D664" s="738"/>
      <c r="E664" s="101"/>
      <c r="F664" s="101"/>
      <c r="G664" s="99"/>
    </row>
    <row r="665" spans="1:7">
      <c r="A665" s="801"/>
      <c r="B665" s="100"/>
      <c r="C665" s="100"/>
      <c r="D665" s="793"/>
      <c r="E665" s="100"/>
      <c r="F665" s="100"/>
      <c r="G665" s="99"/>
    </row>
    <row r="666" spans="1:7">
      <c r="A666" s="324"/>
      <c r="B666" s="99"/>
      <c r="C666" s="99"/>
      <c r="D666" s="631"/>
      <c r="E666" s="99"/>
      <c r="F666" s="99"/>
      <c r="G666" s="99"/>
    </row>
    <row r="667" spans="1:7">
      <c r="A667" s="324"/>
      <c r="B667" s="99"/>
      <c r="C667" s="99"/>
      <c r="D667" s="631"/>
      <c r="E667" s="99"/>
      <c r="F667" s="99"/>
      <c r="G667" s="99"/>
    </row>
    <row r="668" spans="1:7">
      <c r="A668" s="324"/>
      <c r="B668" s="99"/>
      <c r="C668" s="99"/>
      <c r="D668" s="631"/>
      <c r="E668" s="99"/>
      <c r="F668" s="99"/>
      <c r="G668" s="99"/>
    </row>
    <row r="669" spans="1:7">
      <c r="A669" s="324"/>
      <c r="B669" s="99"/>
      <c r="C669" s="99"/>
      <c r="D669" s="631"/>
      <c r="E669" s="99"/>
      <c r="F669" s="99"/>
      <c r="G669" s="99"/>
    </row>
    <row r="670" spans="1:7">
      <c r="A670" s="324"/>
      <c r="B670" s="99"/>
      <c r="C670" s="99"/>
      <c r="D670" s="631"/>
      <c r="E670" s="99"/>
      <c r="F670" s="99"/>
      <c r="G670" s="99"/>
    </row>
    <row r="671" spans="1:7">
      <c r="A671" s="324"/>
      <c r="B671" s="99"/>
      <c r="C671" s="99"/>
      <c r="D671" s="631"/>
      <c r="E671" s="99"/>
      <c r="F671" s="99"/>
      <c r="G671" s="99"/>
    </row>
    <row r="672" spans="1:7">
      <c r="A672" s="324"/>
      <c r="B672" s="99"/>
      <c r="C672" s="99"/>
      <c r="D672" s="631"/>
      <c r="E672" s="99"/>
      <c r="F672" s="99"/>
      <c r="G672" s="99"/>
    </row>
    <row r="673" spans="1:7">
      <c r="A673" s="324"/>
      <c r="B673" s="99"/>
      <c r="C673" s="99"/>
      <c r="D673" s="631"/>
      <c r="E673" s="99"/>
      <c r="F673" s="99"/>
      <c r="G673" s="99"/>
    </row>
    <row r="674" spans="1:7">
      <c r="A674" s="324"/>
      <c r="B674" s="99"/>
      <c r="C674" s="99"/>
      <c r="D674" s="631"/>
      <c r="E674" s="99"/>
      <c r="F674" s="99"/>
      <c r="G674" s="99"/>
    </row>
    <row r="675" spans="1:7">
      <c r="A675" s="324"/>
      <c r="B675" s="99"/>
      <c r="C675" s="99"/>
      <c r="D675" s="631"/>
      <c r="E675" s="99"/>
      <c r="F675" s="99"/>
      <c r="G675" s="99"/>
    </row>
    <row r="676" spans="1:7">
      <c r="A676" s="324"/>
      <c r="B676" s="99"/>
      <c r="C676" s="99"/>
      <c r="D676" s="631"/>
      <c r="E676" s="99"/>
      <c r="F676" s="99"/>
      <c r="G676" s="99"/>
    </row>
    <row r="677" spans="1:7">
      <c r="A677" s="324"/>
      <c r="B677" s="99"/>
      <c r="C677" s="99"/>
      <c r="D677" s="631"/>
      <c r="E677" s="99"/>
      <c r="F677" s="99"/>
      <c r="G677" s="99"/>
    </row>
    <row r="678" spans="1:7">
      <c r="A678" s="324"/>
      <c r="B678" s="99"/>
      <c r="C678" s="99"/>
      <c r="D678" s="631"/>
      <c r="E678" s="99"/>
      <c r="F678" s="99"/>
      <c r="G678" s="99"/>
    </row>
    <row r="679" spans="1:7">
      <c r="A679" s="324"/>
      <c r="B679" s="99"/>
      <c r="C679" s="99"/>
      <c r="D679" s="631"/>
      <c r="E679" s="99"/>
      <c r="F679" s="99"/>
      <c r="G679" s="99"/>
    </row>
    <row r="680" spans="1:7">
      <c r="A680" s="324"/>
      <c r="B680" s="99"/>
      <c r="C680" s="99"/>
      <c r="D680" s="631"/>
      <c r="E680" s="99"/>
      <c r="F680" s="99"/>
      <c r="G680" s="99"/>
    </row>
    <row r="681" spans="1:7">
      <c r="A681" s="324"/>
      <c r="B681" s="99"/>
      <c r="C681" s="99"/>
      <c r="D681" s="631"/>
      <c r="E681" s="99"/>
      <c r="F681" s="99"/>
      <c r="G681" s="99"/>
    </row>
    <row r="682" spans="1:7">
      <c r="A682" s="324"/>
      <c r="B682" s="99"/>
      <c r="C682" s="99"/>
      <c r="D682" s="631"/>
      <c r="E682" s="99"/>
      <c r="F682" s="99"/>
      <c r="G682" s="99"/>
    </row>
  </sheetData>
  <sheetProtection sheet="1" objects="1" scenarios="1"/>
  <protectedRanges>
    <protectedRange sqref="D592:D595" name="Range5"/>
    <protectedRange sqref="G208:G219" name="Range3"/>
    <protectedRange sqref="D537:D539" name="Range1_4"/>
    <protectedRange sqref="D208:D219" name="Range2"/>
    <protectedRange sqref="D536" name="Range4"/>
  </protectedRanges>
  <autoFilter ref="A42:G646">
    <filterColumn colId="0">
      <colorFilter dxfId="9"/>
    </filterColumn>
  </autoFilter>
  <mergeCells count="125">
    <mergeCell ref="B618:G618"/>
    <mergeCell ref="B619:G619"/>
    <mergeCell ref="B628:G628"/>
    <mergeCell ref="B634:G634"/>
    <mergeCell ref="B641:G641"/>
    <mergeCell ref="B578:G578"/>
    <mergeCell ref="B582:G582"/>
    <mergeCell ref="B588:G588"/>
    <mergeCell ref="B596:G596"/>
    <mergeCell ref="B600:G600"/>
    <mergeCell ref="B607:G607"/>
    <mergeCell ref="B530:G530"/>
    <mergeCell ref="B545:G545"/>
    <mergeCell ref="B546:G546"/>
    <mergeCell ref="B549:G549"/>
    <mergeCell ref="B554:G554"/>
    <mergeCell ref="B563:G563"/>
    <mergeCell ref="B485:G485"/>
    <mergeCell ref="B486:G486"/>
    <mergeCell ref="B494:G494"/>
    <mergeCell ref="B506:G506"/>
    <mergeCell ref="B512:G512"/>
    <mergeCell ref="B519:G519"/>
    <mergeCell ref="B431:G431"/>
    <mergeCell ref="B443:G443"/>
    <mergeCell ref="B450:G450"/>
    <mergeCell ref="B461:G461"/>
    <mergeCell ref="B468:G468"/>
    <mergeCell ref="B474:G474"/>
    <mergeCell ref="B360:G360"/>
    <mergeCell ref="B364:G364"/>
    <mergeCell ref="B410:G410"/>
    <mergeCell ref="B414:G414"/>
    <mergeCell ref="B419:G419"/>
    <mergeCell ref="B424:G424"/>
    <mergeCell ref="B423:G423"/>
    <mergeCell ref="B473:G473"/>
    <mergeCell ref="B326:G326"/>
    <mergeCell ref="B329:G329"/>
    <mergeCell ref="B335:G335"/>
    <mergeCell ref="B344:G344"/>
    <mergeCell ref="B348:G348"/>
    <mergeCell ref="B352:G352"/>
    <mergeCell ref="B299:G299"/>
    <mergeCell ref="B300:G300"/>
    <mergeCell ref="B306:G306"/>
    <mergeCell ref="B309:G309"/>
    <mergeCell ref="B316:G316"/>
    <mergeCell ref="B323:G323"/>
    <mergeCell ref="B277:G277"/>
    <mergeCell ref="B281:G281"/>
    <mergeCell ref="B284:G284"/>
    <mergeCell ref="B287:G287"/>
    <mergeCell ref="B291:G291"/>
    <mergeCell ref="B296:G296"/>
    <mergeCell ref="B222:G222"/>
    <mergeCell ref="B233:G233"/>
    <mergeCell ref="B248:G248"/>
    <mergeCell ref="B255:G255"/>
    <mergeCell ref="B268:G268"/>
    <mergeCell ref="B273:G273"/>
    <mergeCell ref="B168:G168"/>
    <mergeCell ref="B176:G176"/>
    <mergeCell ref="B183:G183"/>
    <mergeCell ref="B190:G190"/>
    <mergeCell ref="B195:G195"/>
    <mergeCell ref="B221:G221"/>
    <mergeCell ref="B114:G114"/>
    <mergeCell ref="B120:G120"/>
    <mergeCell ref="B125:G125"/>
    <mergeCell ref="B132:G132"/>
    <mergeCell ref="B151:G151"/>
    <mergeCell ref="B152:G152"/>
    <mergeCell ref="B139:G139"/>
    <mergeCell ref="B207:G207"/>
    <mergeCell ref="B72:G72"/>
    <mergeCell ref="B76:G76"/>
    <mergeCell ref="B89:G89"/>
    <mergeCell ref="B98:G98"/>
    <mergeCell ref="B101:G101"/>
    <mergeCell ref="B102:G102"/>
    <mergeCell ref="B37:I37"/>
    <mergeCell ref="A38:I40"/>
    <mergeCell ref="A41:G41"/>
    <mergeCell ref="B43:G43"/>
    <mergeCell ref="B44:G44"/>
    <mergeCell ref="B66:G66"/>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8">
    <dataValidation type="list" allowBlank="1" showInputMessage="1" showErrorMessage="1" sqref="D601:D606 D608:D617 D102:D138 D45:D87 D300:D422 D659:D1048576 D98:D100 D474:D484 D222:D298 D619:D649 D486:D544 D42 D140:D206 D89:D96 D208:D220 D424:D472 D589:D599 D546:D581 D583:D587">
      <formula1>$A$661:$A$663</formula1>
    </dataValidation>
    <dataValidation type="list" allowBlank="1" showInputMessage="1" showErrorMessage="1" sqref="D601:D606">
      <formula1>$A$717:$A$719</formula1>
    </dataValidation>
    <dataValidation type="list" allowBlank="1" showInputMessage="1" showErrorMessage="1" sqref="D588">
      <formula1>$A$747:$A$749</formula1>
    </dataValidation>
    <dataValidation type="list" allowBlank="1" showInputMessage="1" showErrorMessage="1" sqref="D43">
      <formula1>$A$674:$A$676</formula1>
    </dataValidation>
    <dataValidation type="list" allowBlank="1" showInputMessage="1" showErrorMessage="1" sqref="D423">
      <formula1>$A$837:$A$839</formula1>
    </dataValidation>
    <dataValidation type="list" allowBlank="1" showInputMessage="1" showErrorMessage="1" sqref="D473">
      <formula1>$A$836:$A$838</formula1>
    </dataValidation>
    <dataValidation type="list" allowBlank="1" showInputMessage="1" showErrorMessage="1" sqref="D88">
      <formula1>$A$1040:$A$1042</formula1>
    </dataValidation>
    <dataValidation type="list" allowBlank="1" showInputMessage="1" showErrorMessage="1" sqref="D97">
      <formula1>$A$1033:$A$1035</formula1>
    </dataValidation>
  </dataValidations>
  <pageMargins left="0.70866141732283472" right="0.70866141732283472" top="0.74803149606299213" bottom="0.74803149606299213" header="0.31496062992125984" footer="0.31496062992125984"/>
  <pageSetup paperSize="9" scale="52" orientation="portrait" r:id="rId1"/>
  <headerFooter>
    <oddHeader>&amp;LChecklist No. 12&amp;CBlood Bank &amp;RVersion- NHSRC/3.0</oddHeader>
    <oddFooter>Page &amp;P</oddFooter>
  </headerFooter>
</worksheet>
</file>

<file path=xl/worksheets/sheet15.xml><?xml version="1.0" encoding="utf-8"?>
<worksheet xmlns="http://schemas.openxmlformats.org/spreadsheetml/2006/main" xmlns:r="http://schemas.openxmlformats.org/officeDocument/2006/relationships">
  <sheetPr filterMode="1">
    <tabColor rgb="FF00B050"/>
  </sheetPr>
  <dimension ref="A1:I685"/>
  <sheetViews>
    <sheetView view="pageBreakPreview" topLeftCell="A658" zoomScale="60" zoomScaleNormal="70" zoomScalePageLayoutView="70" workbookViewId="0">
      <selection activeCell="H673" sqref="H673"/>
    </sheetView>
  </sheetViews>
  <sheetFormatPr defaultColWidth="9.140625" defaultRowHeight="15"/>
  <cols>
    <col min="1" max="1" width="17.7109375" style="443" customWidth="1"/>
    <col min="2" max="2" width="31.7109375" style="7" customWidth="1"/>
    <col min="3" max="3" width="29" style="7" customWidth="1"/>
    <col min="4" max="4" width="9.7109375" style="393" customWidth="1"/>
    <col min="5" max="5" width="11.7109375" style="37" customWidth="1"/>
    <col min="6" max="6" width="28.140625" style="7" customWidth="1"/>
    <col min="7" max="7" width="19.7109375" style="7" customWidth="1"/>
    <col min="8" max="8" width="6.7109375" style="29" customWidth="1"/>
    <col min="9" max="9" width="6.28515625" style="29" customWidth="1"/>
    <col min="10" max="16384" width="9.140625" style="7"/>
  </cols>
  <sheetData>
    <row r="1" spans="1:9" ht="33.75">
      <c r="A1" s="857" t="s">
        <v>162</v>
      </c>
      <c r="B1" s="858"/>
      <c r="C1" s="858"/>
      <c r="D1" s="858"/>
      <c r="E1" s="858"/>
      <c r="F1" s="858"/>
      <c r="G1" s="1112" t="s">
        <v>7017</v>
      </c>
      <c r="H1" s="1113"/>
      <c r="I1" s="1114"/>
    </row>
    <row r="2" spans="1:9" ht="33.75">
      <c r="A2" s="857" t="s">
        <v>4547</v>
      </c>
      <c r="B2" s="858"/>
      <c r="C2" s="858"/>
      <c r="D2" s="858"/>
      <c r="E2" s="858"/>
      <c r="F2" s="858"/>
      <c r="G2" s="858"/>
      <c r="H2" s="964">
        <v>14</v>
      </c>
      <c r="I2" s="965"/>
    </row>
    <row r="3" spans="1:9" ht="28.5">
      <c r="A3" s="895" t="s">
        <v>166</v>
      </c>
      <c r="B3" s="895"/>
      <c r="C3" s="895"/>
      <c r="D3" s="895"/>
      <c r="E3" s="895"/>
      <c r="F3" s="895"/>
      <c r="G3" s="895"/>
      <c r="H3" s="966"/>
      <c r="I3" s="966"/>
    </row>
    <row r="4" spans="1:9" ht="28.5">
      <c r="A4" s="967" t="s">
        <v>167</v>
      </c>
      <c r="B4" s="967"/>
      <c r="C4" s="885"/>
      <c r="D4" s="885"/>
      <c r="E4" s="885"/>
      <c r="F4" s="8" t="s">
        <v>168</v>
      </c>
      <c r="G4" s="885"/>
      <c r="H4" s="963"/>
      <c r="I4" s="963"/>
    </row>
    <row r="5" spans="1:9" ht="28.5">
      <c r="A5" s="881" t="s">
        <v>169</v>
      </c>
      <c r="B5" s="882"/>
      <c r="C5" s="883"/>
      <c r="D5" s="883"/>
      <c r="E5" s="883"/>
      <c r="F5" s="9" t="s">
        <v>170</v>
      </c>
      <c r="G5" s="885"/>
      <c r="H5" s="963"/>
      <c r="I5" s="963"/>
    </row>
    <row r="6" spans="1:9" ht="42">
      <c r="A6" s="887" t="s">
        <v>171</v>
      </c>
      <c r="B6" s="887"/>
      <c r="C6" s="888"/>
      <c r="D6" s="888"/>
      <c r="E6" s="888"/>
      <c r="F6" s="9" t="s">
        <v>172</v>
      </c>
      <c r="G6" s="885"/>
      <c r="H6" s="963"/>
      <c r="I6" s="963"/>
    </row>
    <row r="7" spans="1:9" ht="33.75">
      <c r="A7" s="1127" t="s">
        <v>4548</v>
      </c>
      <c r="B7" s="1128"/>
      <c r="C7" s="1128"/>
      <c r="D7" s="1128"/>
      <c r="E7" s="1128"/>
      <c r="F7" s="1128"/>
      <c r="G7" s="1128"/>
      <c r="H7" s="1128"/>
      <c r="I7" s="1128"/>
    </row>
    <row r="8" spans="1:9" ht="33.6" customHeight="1">
      <c r="A8" s="1009" t="s">
        <v>174</v>
      </c>
      <c r="B8" s="1009"/>
      <c r="C8" s="1009"/>
      <c r="D8" s="948" t="s">
        <v>4549</v>
      </c>
      <c r="E8" s="948"/>
      <c r="F8" s="948"/>
      <c r="G8" s="948"/>
      <c r="H8" s="949"/>
      <c r="I8" s="949"/>
    </row>
    <row r="9" spans="1:9" ht="33.6" customHeight="1">
      <c r="A9" s="103" t="s">
        <v>176</v>
      </c>
      <c r="B9" s="104" t="s">
        <v>177</v>
      </c>
      <c r="C9" s="284">
        <f>Lab!D667</f>
        <v>1</v>
      </c>
      <c r="D9" s="951">
        <f>D675</f>
        <v>1</v>
      </c>
      <c r="E9" s="952"/>
      <c r="F9" s="952"/>
      <c r="G9" s="952"/>
      <c r="H9" s="953"/>
      <c r="I9" s="954"/>
    </row>
    <row r="10" spans="1:9" ht="33.6" customHeight="1">
      <c r="A10" s="103" t="s">
        <v>178</v>
      </c>
      <c r="B10" s="104" t="s">
        <v>179</v>
      </c>
      <c r="C10" s="284">
        <f>Lab!D668</f>
        <v>1</v>
      </c>
      <c r="D10" s="955"/>
      <c r="E10" s="956"/>
      <c r="F10" s="956"/>
      <c r="G10" s="956"/>
      <c r="H10" s="957"/>
      <c r="I10" s="958"/>
    </row>
    <row r="11" spans="1:9" ht="33.6" customHeight="1">
      <c r="A11" s="103" t="s">
        <v>180</v>
      </c>
      <c r="B11" s="104" t="s">
        <v>181</v>
      </c>
      <c r="C11" s="284">
        <f>Lab!D669</f>
        <v>1</v>
      </c>
      <c r="D11" s="955"/>
      <c r="E11" s="956"/>
      <c r="F11" s="956"/>
      <c r="G11" s="956"/>
      <c r="H11" s="957"/>
      <c r="I11" s="958"/>
    </row>
    <row r="12" spans="1:9" ht="33.6" customHeight="1">
      <c r="A12" s="103" t="s">
        <v>182</v>
      </c>
      <c r="B12" s="104" t="s">
        <v>183</v>
      </c>
      <c r="C12" s="284">
        <f>Lab!D670</f>
        <v>1</v>
      </c>
      <c r="D12" s="955"/>
      <c r="E12" s="956"/>
      <c r="F12" s="956"/>
      <c r="G12" s="956"/>
      <c r="H12" s="957"/>
      <c r="I12" s="958"/>
    </row>
    <row r="13" spans="1:9" ht="33.6" customHeight="1">
      <c r="A13" s="103" t="s">
        <v>184</v>
      </c>
      <c r="B13" s="104" t="s">
        <v>185</v>
      </c>
      <c r="C13" s="284">
        <f>Lab!D671</f>
        <v>1</v>
      </c>
      <c r="D13" s="955"/>
      <c r="E13" s="956"/>
      <c r="F13" s="956"/>
      <c r="G13" s="956"/>
      <c r="H13" s="957"/>
      <c r="I13" s="958"/>
    </row>
    <row r="14" spans="1:9" ht="33.6" customHeight="1">
      <c r="A14" s="103" t="s">
        <v>186</v>
      </c>
      <c r="B14" s="104" t="s">
        <v>146</v>
      </c>
      <c r="C14" s="284">
        <f>Lab!D672</f>
        <v>1</v>
      </c>
      <c r="D14" s="955"/>
      <c r="E14" s="956"/>
      <c r="F14" s="956"/>
      <c r="G14" s="956"/>
      <c r="H14" s="957"/>
      <c r="I14" s="958"/>
    </row>
    <row r="15" spans="1:9" ht="33.6" customHeight="1">
      <c r="A15" s="103" t="s">
        <v>187</v>
      </c>
      <c r="B15" s="104" t="s">
        <v>1454</v>
      </c>
      <c r="C15" s="284">
        <f>Lab!D673</f>
        <v>1</v>
      </c>
      <c r="D15" s="955"/>
      <c r="E15" s="956"/>
      <c r="F15" s="956"/>
      <c r="G15" s="956"/>
      <c r="H15" s="957"/>
      <c r="I15" s="958"/>
    </row>
    <row r="16" spans="1:9" ht="33.6" customHeight="1">
      <c r="A16" s="103" t="s">
        <v>189</v>
      </c>
      <c r="B16" s="104" t="s">
        <v>190</v>
      </c>
      <c r="C16" s="284">
        <f>Lab!D674</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1161"/>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1158"/>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1161"/>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1162"/>
      <c r="E36" s="981"/>
      <c r="F36" s="981"/>
      <c r="G36" s="981"/>
      <c r="H36" s="982"/>
      <c r="I36" s="983"/>
    </row>
    <row r="37" spans="1:9" ht="33.6" customHeight="1">
      <c r="A37" s="12"/>
      <c r="B37" s="903" t="s">
        <v>195</v>
      </c>
      <c r="C37" s="903"/>
      <c r="D37" s="854"/>
      <c r="E37" s="903"/>
      <c r="F37" s="903"/>
      <c r="G37" s="903"/>
      <c r="H37" s="1135"/>
      <c r="I37" s="1135"/>
    </row>
    <row r="38" spans="1:9" ht="33.6" customHeight="1">
      <c r="A38" s="906"/>
      <c r="B38" s="906"/>
      <c r="C38" s="906"/>
      <c r="D38" s="906"/>
      <c r="E38" s="906"/>
      <c r="F38" s="906"/>
      <c r="G38" s="906"/>
      <c r="H38" s="988"/>
      <c r="I38" s="988"/>
    </row>
    <row r="39" spans="1:9" ht="33.6" customHeight="1">
      <c r="A39" s="906"/>
      <c r="B39" s="906"/>
      <c r="C39" s="906"/>
      <c r="D39" s="906"/>
      <c r="E39" s="906"/>
      <c r="F39" s="906"/>
      <c r="G39" s="906"/>
      <c r="H39" s="988"/>
      <c r="I39" s="988"/>
    </row>
    <row r="40" spans="1:9" ht="33.6" customHeight="1">
      <c r="A40" s="906"/>
      <c r="B40" s="906"/>
      <c r="C40" s="906"/>
      <c r="D40" s="906"/>
      <c r="E40" s="906"/>
      <c r="F40" s="906"/>
      <c r="G40" s="906"/>
      <c r="H40" s="988"/>
      <c r="I40" s="988"/>
    </row>
    <row r="41" spans="1:9" ht="26.25">
      <c r="A41" s="1254" t="s">
        <v>4547</v>
      </c>
      <c r="B41" s="1255"/>
      <c r="C41" s="1255"/>
      <c r="D41" s="1255"/>
      <c r="E41" s="1255"/>
      <c r="F41" s="1255"/>
      <c r="G41" s="1256"/>
    </row>
    <row r="42" spans="1:9" ht="40.15" customHeight="1">
      <c r="A42" s="420" t="s">
        <v>4550</v>
      </c>
      <c r="B42" s="356" t="s">
        <v>2800</v>
      </c>
      <c r="C42" s="356" t="s">
        <v>199</v>
      </c>
      <c r="D42" s="420" t="s">
        <v>3990</v>
      </c>
      <c r="E42" s="421" t="s">
        <v>4551</v>
      </c>
      <c r="F42" s="422" t="s">
        <v>3756</v>
      </c>
      <c r="G42" s="422" t="s">
        <v>203</v>
      </c>
    </row>
    <row r="43" spans="1:9" ht="21">
      <c r="A43" s="403"/>
      <c r="B43" s="1072" t="s">
        <v>204</v>
      </c>
      <c r="C43" s="1074"/>
      <c r="D43" s="1074"/>
      <c r="E43" s="1074"/>
      <c r="F43" s="1074"/>
      <c r="G43" s="1074"/>
      <c r="H43" s="29">
        <f>H70+H82+H105+H44+H64+H96</f>
        <v>30</v>
      </c>
      <c r="I43" s="29">
        <f>I70+I82+I105+I44+I64+I96</f>
        <v>30</v>
      </c>
    </row>
    <row r="44" spans="1:9" ht="40.15" hidden="1" customHeight="1">
      <c r="A44" s="423" t="s">
        <v>1459</v>
      </c>
      <c r="B44" s="1156" t="s">
        <v>142</v>
      </c>
      <c r="C44" s="1087"/>
      <c r="D44" s="1087"/>
      <c r="E44" s="1087"/>
      <c r="F44" s="1087"/>
      <c r="G44" s="1157"/>
      <c r="H44" s="99">
        <f>SUM(D45:D63)</f>
        <v>0</v>
      </c>
      <c r="I44" s="99">
        <f>COUNT(D45:D63)*2</f>
        <v>0</v>
      </c>
    </row>
    <row r="45" spans="1:9" ht="31.5" hidden="1">
      <c r="A45" s="424" t="s">
        <v>1461</v>
      </c>
      <c r="B45" s="19" t="s">
        <v>206</v>
      </c>
      <c r="C45" s="26"/>
      <c r="D45" s="537"/>
      <c r="E45" s="28"/>
      <c r="F45" s="26"/>
      <c r="G45" s="26"/>
      <c r="H45" s="99"/>
      <c r="I45" s="99"/>
    </row>
    <row r="46" spans="1:9" ht="31.5" hidden="1">
      <c r="A46" s="424" t="s">
        <v>1462</v>
      </c>
      <c r="B46" s="19" t="s">
        <v>211</v>
      </c>
      <c r="C46" s="26"/>
      <c r="D46" s="537"/>
      <c r="E46" s="28"/>
      <c r="F46" s="26"/>
      <c r="G46" s="26"/>
      <c r="H46" s="99"/>
      <c r="I46" s="99"/>
    </row>
    <row r="47" spans="1:9" ht="31.5" hidden="1">
      <c r="A47" s="424" t="s">
        <v>1463</v>
      </c>
      <c r="B47" s="19" t="s">
        <v>215</v>
      </c>
      <c r="C47" s="26"/>
      <c r="D47" s="537"/>
      <c r="E47" s="28"/>
      <c r="F47" s="26"/>
      <c r="G47" s="26"/>
      <c r="H47" s="99"/>
      <c r="I47" s="99"/>
    </row>
    <row r="48" spans="1:9" ht="31.5" hidden="1">
      <c r="A48" s="424" t="s">
        <v>1464</v>
      </c>
      <c r="B48" s="19" t="s">
        <v>1465</v>
      </c>
      <c r="C48" s="26"/>
      <c r="D48" s="537"/>
      <c r="E48" s="28"/>
      <c r="F48" s="26"/>
      <c r="G48" s="26"/>
      <c r="H48" s="99"/>
      <c r="I48" s="99"/>
    </row>
    <row r="49" spans="1:9" ht="31.5" hidden="1">
      <c r="A49" s="424" t="s">
        <v>1466</v>
      </c>
      <c r="B49" s="19" t="s">
        <v>223</v>
      </c>
      <c r="C49" s="26"/>
      <c r="D49" s="537"/>
      <c r="E49" s="28"/>
      <c r="F49" s="26"/>
      <c r="G49" s="26"/>
      <c r="H49" s="99"/>
      <c r="I49" s="99"/>
    </row>
    <row r="50" spans="1:9" ht="31.5" hidden="1">
      <c r="A50" s="424" t="s">
        <v>1467</v>
      </c>
      <c r="B50" s="19" t="s">
        <v>227</v>
      </c>
      <c r="C50" s="26"/>
      <c r="D50" s="537"/>
      <c r="E50" s="28"/>
      <c r="F50" s="26"/>
      <c r="G50" s="26"/>
      <c r="H50" s="99"/>
      <c r="I50" s="99"/>
    </row>
    <row r="51" spans="1:9" ht="31.5" hidden="1">
      <c r="A51" s="424" t="s">
        <v>1468</v>
      </c>
      <c r="B51" s="19" t="s">
        <v>231</v>
      </c>
      <c r="C51" s="26"/>
      <c r="D51" s="537"/>
      <c r="E51" s="28"/>
      <c r="F51" s="26"/>
      <c r="G51" s="26"/>
      <c r="H51" s="99"/>
      <c r="I51" s="99"/>
    </row>
    <row r="52" spans="1:9" ht="31.5" hidden="1">
      <c r="A52" s="424" t="s">
        <v>234</v>
      </c>
      <c r="B52" s="19" t="s">
        <v>235</v>
      </c>
      <c r="C52" s="26"/>
      <c r="D52" s="537"/>
      <c r="E52" s="28"/>
      <c r="F52" s="26"/>
      <c r="G52" s="26"/>
      <c r="H52" s="99"/>
      <c r="I52" s="99"/>
    </row>
    <row r="53" spans="1:9" ht="31.5" hidden="1">
      <c r="A53" s="424" t="s">
        <v>1469</v>
      </c>
      <c r="B53" s="19" t="s">
        <v>237</v>
      </c>
      <c r="C53" s="26"/>
      <c r="D53" s="537"/>
      <c r="E53" s="28"/>
      <c r="F53" s="26"/>
      <c r="G53" s="26"/>
      <c r="H53" s="99"/>
      <c r="I53" s="99"/>
    </row>
    <row r="54" spans="1:9" ht="31.5" hidden="1">
      <c r="A54" s="424" t="s">
        <v>240</v>
      </c>
      <c r="B54" s="19" t="s">
        <v>241</v>
      </c>
      <c r="C54" s="26"/>
      <c r="D54" s="537"/>
      <c r="E54" s="28"/>
      <c r="F54" s="26"/>
      <c r="G54" s="26"/>
      <c r="H54" s="99"/>
      <c r="I54" s="99"/>
    </row>
    <row r="55" spans="1:9" ht="31.5" hidden="1">
      <c r="A55" s="424" t="s">
        <v>242</v>
      </c>
      <c r="B55" s="19" t="s">
        <v>243</v>
      </c>
      <c r="C55" s="26"/>
      <c r="D55" s="537"/>
      <c r="E55" s="28"/>
      <c r="F55" s="26"/>
      <c r="G55" s="26"/>
      <c r="H55" s="99"/>
      <c r="I55" s="99"/>
    </row>
    <row r="56" spans="1:9" ht="31.5" hidden="1">
      <c r="A56" s="424" t="s">
        <v>244</v>
      </c>
      <c r="B56" s="19" t="s">
        <v>245</v>
      </c>
      <c r="C56" s="26"/>
      <c r="D56" s="537"/>
      <c r="E56" s="28"/>
      <c r="F56" s="26"/>
      <c r="G56" s="26"/>
      <c r="H56" s="99"/>
      <c r="I56" s="99"/>
    </row>
    <row r="57" spans="1:9" ht="31.5" hidden="1">
      <c r="A57" s="424" t="s">
        <v>1470</v>
      </c>
      <c r="B57" s="19" t="s">
        <v>247</v>
      </c>
      <c r="C57" s="26"/>
      <c r="D57" s="537"/>
      <c r="E57" s="28"/>
      <c r="F57" s="26"/>
      <c r="G57" s="26"/>
      <c r="H57" s="99"/>
      <c r="I57" s="99"/>
    </row>
    <row r="58" spans="1:9" ht="31.5" hidden="1">
      <c r="A58" s="27" t="s">
        <v>1471</v>
      </c>
      <c r="B58" s="19" t="s">
        <v>253</v>
      </c>
      <c r="C58" s="229"/>
      <c r="D58" s="676"/>
      <c r="E58" s="59"/>
      <c r="F58" s="26"/>
      <c r="G58" s="26"/>
      <c r="H58" s="99"/>
      <c r="I58" s="99"/>
    </row>
    <row r="59" spans="1:9" ht="15.75" hidden="1">
      <c r="A59" s="425"/>
      <c r="B59" s="19"/>
      <c r="C59" s="229"/>
      <c r="D59" s="676"/>
      <c r="E59" s="59"/>
      <c r="F59" s="26"/>
      <c r="G59" s="26"/>
      <c r="H59" s="99"/>
      <c r="I59" s="99"/>
    </row>
    <row r="60" spans="1:9" ht="30" hidden="1" customHeight="1">
      <c r="A60" s="424" t="s">
        <v>256</v>
      </c>
      <c r="B60" s="19" t="s">
        <v>257</v>
      </c>
      <c r="C60" s="26"/>
      <c r="D60" s="537"/>
      <c r="E60" s="28"/>
      <c r="F60" s="26"/>
      <c r="G60" s="26"/>
      <c r="H60" s="99"/>
      <c r="I60" s="99"/>
    </row>
    <row r="61" spans="1:9" ht="31.5" hidden="1">
      <c r="A61" s="424" t="s">
        <v>1474</v>
      </c>
      <c r="B61" s="19" t="s">
        <v>259</v>
      </c>
      <c r="C61" s="26"/>
      <c r="D61" s="537"/>
      <c r="E61" s="28"/>
      <c r="F61" s="26"/>
      <c r="G61" s="26"/>
      <c r="H61" s="99"/>
      <c r="I61" s="99"/>
    </row>
    <row r="62" spans="1:9" ht="31.5" hidden="1">
      <c r="A62" s="424" t="s">
        <v>262</v>
      </c>
      <c r="B62" s="19" t="s">
        <v>263</v>
      </c>
      <c r="C62" s="26"/>
      <c r="D62" s="537"/>
      <c r="E62" s="28"/>
      <c r="F62" s="26"/>
      <c r="G62" s="26"/>
      <c r="H62" s="99"/>
      <c r="I62" s="99"/>
    </row>
    <row r="63" spans="1:9" ht="31.5" hidden="1">
      <c r="A63" s="424" t="s">
        <v>264</v>
      </c>
      <c r="B63" s="19" t="s">
        <v>265</v>
      </c>
      <c r="C63" s="26"/>
      <c r="D63" s="537"/>
      <c r="E63" s="28"/>
      <c r="F63" s="26"/>
      <c r="G63" s="26"/>
      <c r="H63" s="99"/>
      <c r="I63" s="99"/>
    </row>
    <row r="64" spans="1:9" ht="40.15" hidden="1" customHeight="1">
      <c r="A64" s="423" t="s">
        <v>141</v>
      </c>
      <c r="B64" s="1156" t="s">
        <v>140</v>
      </c>
      <c r="C64" s="1087"/>
      <c r="D64" s="1087"/>
      <c r="E64" s="1087"/>
      <c r="F64" s="1087"/>
      <c r="G64" s="1157"/>
      <c r="H64" s="99">
        <f>SUM(D65:D69)</f>
        <v>0</v>
      </c>
      <c r="I64" s="99">
        <f>COUNT(D65:D69)*2</f>
        <v>0</v>
      </c>
    </row>
    <row r="65" spans="1:9" ht="31.5" hidden="1">
      <c r="A65" s="425" t="s">
        <v>4552</v>
      </c>
      <c r="B65" s="114" t="s">
        <v>267</v>
      </c>
      <c r="C65" s="26"/>
      <c r="D65" s="537"/>
      <c r="E65" s="28"/>
      <c r="F65" s="26"/>
      <c r="G65" s="26"/>
      <c r="H65" s="99"/>
      <c r="I65" s="99"/>
    </row>
    <row r="66" spans="1:9" ht="31.5" hidden="1">
      <c r="A66" s="425" t="s">
        <v>4553</v>
      </c>
      <c r="B66" s="114" t="s">
        <v>269</v>
      </c>
      <c r="C66" s="161"/>
      <c r="D66" s="676"/>
      <c r="E66" s="59"/>
      <c r="F66" s="245"/>
      <c r="G66" s="26"/>
      <c r="H66" s="99"/>
      <c r="I66" s="99"/>
    </row>
    <row r="67" spans="1:9" ht="31.5" hidden="1">
      <c r="A67" s="425" t="s">
        <v>4554</v>
      </c>
      <c r="B67" s="114" t="s">
        <v>273</v>
      </c>
      <c r="C67" s="26"/>
      <c r="D67" s="537"/>
      <c r="E67" s="28"/>
      <c r="F67" s="26"/>
      <c r="G67" s="26"/>
      <c r="H67" s="99"/>
      <c r="I67" s="99"/>
    </row>
    <row r="68" spans="1:9" ht="31.5" hidden="1">
      <c r="A68" s="425" t="s">
        <v>4555</v>
      </c>
      <c r="B68" s="114" t="s">
        <v>275</v>
      </c>
      <c r="C68" s="26"/>
      <c r="D68" s="537"/>
      <c r="E68" s="28"/>
      <c r="F68" s="26"/>
      <c r="G68" s="26"/>
      <c r="H68" s="99"/>
      <c r="I68" s="99"/>
    </row>
    <row r="69" spans="1:9" ht="31.5" hidden="1">
      <c r="A69" s="425" t="s">
        <v>4556</v>
      </c>
      <c r="B69" s="114" t="s">
        <v>278</v>
      </c>
      <c r="C69" s="26"/>
      <c r="D69" s="537"/>
      <c r="E69" s="28"/>
      <c r="F69" s="26"/>
      <c r="G69" s="26"/>
      <c r="H69" s="99"/>
      <c r="I69" s="99"/>
    </row>
    <row r="70" spans="1:9" ht="40.15" customHeight="1">
      <c r="A70" s="426" t="s">
        <v>279</v>
      </c>
      <c r="B70" s="1156" t="s">
        <v>138</v>
      </c>
      <c r="C70" s="1087"/>
      <c r="D70" s="1087"/>
      <c r="E70" s="1087"/>
      <c r="F70" s="1087"/>
      <c r="G70" s="1157"/>
      <c r="H70" s="29">
        <f>SUM(D71:D81)</f>
        <v>18</v>
      </c>
      <c r="I70" s="29">
        <f>COUNT(D71:D81)*2</f>
        <v>18</v>
      </c>
    </row>
    <row r="71" spans="1:9" ht="31.5" hidden="1">
      <c r="A71" s="425" t="s">
        <v>1495</v>
      </c>
      <c r="B71" s="114" t="s">
        <v>281</v>
      </c>
      <c r="C71" s="26"/>
      <c r="D71" s="537"/>
      <c r="E71" s="28"/>
      <c r="F71" s="26"/>
      <c r="G71" s="26"/>
      <c r="H71" s="99"/>
      <c r="I71" s="99"/>
    </row>
    <row r="72" spans="1:9" ht="47.25" customHeight="1">
      <c r="A72" s="18" t="s">
        <v>1496</v>
      </c>
      <c r="B72" s="114" t="s">
        <v>286</v>
      </c>
      <c r="C72" s="229" t="s">
        <v>4557</v>
      </c>
      <c r="D72" s="618">
        <v>2</v>
      </c>
      <c r="E72" s="28" t="s">
        <v>540</v>
      </c>
      <c r="F72" s="50"/>
      <c r="G72" s="53"/>
    </row>
    <row r="73" spans="1:9" ht="60">
      <c r="A73" s="18"/>
      <c r="B73" s="114"/>
      <c r="C73" s="229" t="s">
        <v>4558</v>
      </c>
      <c r="D73" s="618">
        <v>2</v>
      </c>
      <c r="E73" s="28" t="s">
        <v>540</v>
      </c>
      <c r="F73" s="50"/>
      <c r="G73" s="53"/>
    </row>
    <row r="74" spans="1:9" ht="30">
      <c r="A74" s="18"/>
      <c r="B74" s="114"/>
      <c r="C74" s="50" t="s">
        <v>4559</v>
      </c>
      <c r="D74" s="618">
        <v>2</v>
      </c>
      <c r="E74" s="22" t="s">
        <v>271</v>
      </c>
      <c r="F74" s="50"/>
      <c r="G74" s="53"/>
    </row>
    <row r="75" spans="1:9" ht="30">
      <c r="A75" s="215"/>
      <c r="B75" s="114"/>
      <c r="C75" s="50" t="s">
        <v>4560</v>
      </c>
      <c r="D75" s="618">
        <v>2</v>
      </c>
      <c r="E75" s="22" t="s">
        <v>271</v>
      </c>
      <c r="F75" s="50"/>
      <c r="G75" s="53"/>
    </row>
    <row r="76" spans="1:9" ht="30">
      <c r="A76" s="215"/>
      <c r="B76" s="114"/>
      <c r="C76" s="50" t="s">
        <v>4561</v>
      </c>
      <c r="D76" s="618">
        <v>2</v>
      </c>
      <c r="E76" s="22" t="s">
        <v>271</v>
      </c>
      <c r="F76" s="50"/>
      <c r="G76" s="53"/>
    </row>
    <row r="77" spans="1:9" ht="30">
      <c r="A77" s="215"/>
      <c r="B77" s="114"/>
      <c r="C77" s="50" t="s">
        <v>4562</v>
      </c>
      <c r="D77" s="618">
        <v>2</v>
      </c>
      <c r="E77" s="22" t="s">
        <v>271</v>
      </c>
      <c r="F77" s="50"/>
      <c r="G77" s="53"/>
    </row>
    <row r="78" spans="1:9" ht="30">
      <c r="A78" s="215"/>
      <c r="B78" s="114"/>
      <c r="C78" s="50" t="s">
        <v>4563</v>
      </c>
      <c r="D78" s="618">
        <v>2</v>
      </c>
      <c r="E78" s="22" t="s">
        <v>271</v>
      </c>
      <c r="F78" s="50"/>
      <c r="G78" s="53"/>
    </row>
    <row r="79" spans="1:9" ht="30">
      <c r="A79" s="215"/>
      <c r="B79" s="114"/>
      <c r="C79" s="50" t="s">
        <v>4564</v>
      </c>
      <c r="D79" s="618">
        <v>2</v>
      </c>
      <c r="E79" s="22" t="s">
        <v>271</v>
      </c>
      <c r="F79" s="50"/>
      <c r="G79" s="53"/>
    </row>
    <row r="80" spans="1:9" ht="30">
      <c r="A80" s="215"/>
      <c r="B80" s="114"/>
      <c r="C80" s="50" t="s">
        <v>4565</v>
      </c>
      <c r="D80" s="618">
        <v>2</v>
      </c>
      <c r="E80" s="22" t="s">
        <v>271</v>
      </c>
      <c r="F80" s="50"/>
      <c r="G80" s="53"/>
    </row>
    <row r="81" spans="1:9" ht="47.25" hidden="1">
      <c r="A81" s="425" t="s">
        <v>4566</v>
      </c>
      <c r="B81" s="114" t="s">
        <v>290</v>
      </c>
      <c r="C81" s="26"/>
      <c r="D81" s="537"/>
      <c r="E81" s="28"/>
      <c r="F81" s="26"/>
      <c r="G81" s="26"/>
      <c r="H81" s="99"/>
      <c r="I81" s="99"/>
    </row>
    <row r="82" spans="1:9" ht="40.15" customHeight="1">
      <c r="A82" s="427" t="s">
        <v>137</v>
      </c>
      <c r="B82" s="1156" t="s">
        <v>136</v>
      </c>
      <c r="C82" s="1087"/>
      <c r="D82" s="1087"/>
      <c r="E82" s="1087"/>
      <c r="F82" s="1087"/>
      <c r="G82" s="1157"/>
      <c r="H82" s="29">
        <f>SUM(D83:D95)</f>
        <v>10</v>
      </c>
      <c r="I82" s="29">
        <f>COUNT(D83:D95)*2</f>
        <v>10</v>
      </c>
    </row>
    <row r="83" spans="1:9" ht="63">
      <c r="A83" s="215" t="s">
        <v>292</v>
      </c>
      <c r="B83" s="19" t="s">
        <v>293</v>
      </c>
      <c r="C83" s="50" t="s">
        <v>4567</v>
      </c>
      <c r="D83" s="624">
        <v>2</v>
      </c>
      <c r="E83" s="25" t="s">
        <v>271</v>
      </c>
      <c r="F83" s="66"/>
      <c r="G83" s="53"/>
    </row>
    <row r="84" spans="1:9" ht="30">
      <c r="A84" s="215"/>
      <c r="B84" s="19"/>
      <c r="C84" s="50" t="s">
        <v>4568</v>
      </c>
      <c r="D84" s="624">
        <v>2</v>
      </c>
      <c r="E84" s="25" t="s">
        <v>271</v>
      </c>
      <c r="F84" s="50" t="s">
        <v>4569</v>
      </c>
      <c r="G84" s="53"/>
    </row>
    <row r="85" spans="1:9" ht="63">
      <c r="A85" s="215" t="s">
        <v>294</v>
      </c>
      <c r="B85" s="19" t="s">
        <v>295</v>
      </c>
      <c r="C85" s="50" t="s">
        <v>4570</v>
      </c>
      <c r="D85" s="624">
        <v>2</v>
      </c>
      <c r="E85" s="25" t="s">
        <v>271</v>
      </c>
      <c r="F85" s="26"/>
      <c r="G85" s="53"/>
    </row>
    <row r="86" spans="1:9" ht="63">
      <c r="A86" s="215" t="s">
        <v>4571</v>
      </c>
      <c r="B86" s="19" t="s">
        <v>297</v>
      </c>
      <c r="C86" s="50" t="s">
        <v>4572</v>
      </c>
      <c r="D86" s="624">
        <v>2</v>
      </c>
      <c r="E86" s="25" t="s">
        <v>271</v>
      </c>
      <c r="F86" s="26"/>
      <c r="G86" s="53"/>
    </row>
    <row r="87" spans="1:9" ht="47.25" hidden="1">
      <c r="A87" s="425" t="s">
        <v>298</v>
      </c>
      <c r="B87" s="19" t="s">
        <v>299</v>
      </c>
      <c r="C87" s="50"/>
      <c r="D87" s="537"/>
      <c r="E87" s="28"/>
      <c r="F87" s="26"/>
      <c r="G87" s="26"/>
      <c r="H87" s="99"/>
      <c r="I87" s="99"/>
    </row>
    <row r="88" spans="1:9" ht="63" hidden="1">
      <c r="A88" s="425" t="s">
        <v>300</v>
      </c>
      <c r="B88" s="19" t="s">
        <v>1501</v>
      </c>
      <c r="C88" s="26"/>
      <c r="D88" s="537"/>
      <c r="E88" s="28"/>
      <c r="F88" s="26"/>
      <c r="G88" s="26"/>
      <c r="H88" s="99"/>
      <c r="I88" s="99"/>
    </row>
    <row r="89" spans="1:9" ht="47.25" hidden="1">
      <c r="A89" s="425" t="s">
        <v>4573</v>
      </c>
      <c r="B89" s="19" t="s">
        <v>303</v>
      </c>
      <c r="C89" s="26"/>
      <c r="D89" s="537"/>
      <c r="E89" s="28"/>
      <c r="F89" s="26"/>
      <c r="G89" s="327"/>
      <c r="H89" s="99"/>
      <c r="I89" s="99"/>
    </row>
    <row r="90" spans="1:9" ht="63" hidden="1">
      <c r="A90" s="425" t="s">
        <v>304</v>
      </c>
      <c r="B90" s="19" t="s">
        <v>305</v>
      </c>
      <c r="C90" s="26"/>
      <c r="D90" s="537"/>
      <c r="E90" s="28"/>
      <c r="F90" s="26"/>
      <c r="G90" s="327"/>
      <c r="H90" s="99"/>
      <c r="I90" s="99"/>
    </row>
    <row r="91" spans="1:9" ht="110.25">
      <c r="A91" s="215" t="s">
        <v>306</v>
      </c>
      <c r="B91" s="19" t="s">
        <v>307</v>
      </c>
      <c r="C91" s="50" t="s">
        <v>4574</v>
      </c>
      <c r="D91" s="624">
        <v>2</v>
      </c>
      <c r="E91" s="28" t="s">
        <v>540</v>
      </c>
      <c r="F91" s="26"/>
      <c r="G91" s="363"/>
    </row>
    <row r="92" spans="1:9" ht="63" hidden="1">
      <c r="A92" s="425" t="s">
        <v>4575</v>
      </c>
      <c r="B92" s="19" t="s">
        <v>309</v>
      </c>
      <c r="C92" s="26"/>
      <c r="D92" s="537"/>
      <c r="E92" s="28"/>
      <c r="F92" s="26"/>
      <c r="G92" s="327"/>
      <c r="H92" s="99"/>
      <c r="I92" s="99"/>
    </row>
    <row r="93" spans="1:9" ht="63" hidden="1">
      <c r="A93" s="425" t="s">
        <v>310</v>
      </c>
      <c r="B93" s="19" t="s">
        <v>4576</v>
      </c>
      <c r="C93" s="26"/>
      <c r="D93" s="537"/>
      <c r="E93" s="28"/>
      <c r="F93" s="26"/>
      <c r="G93" s="327"/>
      <c r="H93" s="99"/>
      <c r="I93" s="99"/>
    </row>
    <row r="94" spans="1:9" ht="45" hidden="1">
      <c r="A94" s="425" t="s">
        <v>312</v>
      </c>
      <c r="B94" s="23" t="s">
        <v>313</v>
      </c>
      <c r="C94" s="26"/>
      <c r="D94" s="537"/>
      <c r="E94" s="28"/>
      <c r="F94" s="26"/>
      <c r="G94" s="327"/>
      <c r="H94" s="99"/>
      <c r="I94" s="99"/>
    </row>
    <row r="95" spans="1:9" ht="45" hidden="1">
      <c r="A95" s="425" t="s">
        <v>3093</v>
      </c>
      <c r="B95" s="23" t="s">
        <v>6186</v>
      </c>
      <c r="C95" s="30"/>
      <c r="D95" s="52"/>
      <c r="E95" s="28"/>
      <c r="F95" s="26"/>
      <c r="G95" s="479"/>
      <c r="H95" s="99"/>
      <c r="I95" s="99"/>
    </row>
    <row r="96" spans="1:9" ht="40.15" hidden="1" customHeight="1">
      <c r="A96" s="423" t="s">
        <v>1502</v>
      </c>
      <c r="B96" s="1156" t="s">
        <v>134</v>
      </c>
      <c r="C96" s="1087"/>
      <c r="D96" s="1087"/>
      <c r="E96" s="1087"/>
      <c r="F96" s="1087"/>
      <c r="G96" s="1157"/>
      <c r="H96" s="99">
        <f>SUM(D97:D104)</f>
        <v>0</v>
      </c>
      <c r="I96" s="99">
        <f>COUNT(D97:D104)*2</f>
        <v>0</v>
      </c>
    </row>
    <row r="97" spans="1:9" ht="31.5" hidden="1">
      <c r="A97" s="425" t="s">
        <v>314</v>
      </c>
      <c r="B97" s="19" t="s">
        <v>315</v>
      </c>
      <c r="C97" s="26"/>
      <c r="D97" s="537"/>
      <c r="E97" s="28"/>
      <c r="F97" s="26"/>
      <c r="G97" s="26"/>
      <c r="H97" s="99"/>
      <c r="I97" s="99"/>
    </row>
    <row r="98" spans="1:9" ht="31.5" hidden="1">
      <c r="A98" s="425" t="s">
        <v>316</v>
      </c>
      <c r="B98" s="19" t="s">
        <v>317</v>
      </c>
      <c r="C98" s="26"/>
      <c r="D98" s="537"/>
      <c r="E98" s="28"/>
      <c r="F98" s="26"/>
      <c r="G98" s="26"/>
      <c r="H98" s="99"/>
      <c r="I98" s="99"/>
    </row>
    <row r="99" spans="1:9" ht="31.5" hidden="1">
      <c r="A99" s="425" t="s">
        <v>1504</v>
      </c>
      <c r="B99" s="19" t="s">
        <v>319</v>
      </c>
      <c r="C99" s="26"/>
      <c r="D99" s="537"/>
      <c r="E99" s="28"/>
      <c r="F99" s="26"/>
      <c r="G99" s="26"/>
      <c r="H99" s="99"/>
      <c r="I99" s="99"/>
    </row>
    <row r="100" spans="1:9" ht="31.5" hidden="1">
      <c r="A100" s="425" t="s">
        <v>321</v>
      </c>
      <c r="B100" s="19" t="s">
        <v>322</v>
      </c>
      <c r="C100" s="26"/>
      <c r="D100" s="537"/>
      <c r="E100" s="28"/>
      <c r="F100" s="26"/>
      <c r="G100" s="26"/>
      <c r="H100" s="99"/>
      <c r="I100" s="99"/>
    </row>
    <row r="101" spans="1:9" ht="31.5" hidden="1">
      <c r="A101" s="425" t="s">
        <v>323</v>
      </c>
      <c r="B101" s="19" t="s">
        <v>324</v>
      </c>
      <c r="C101" s="26"/>
      <c r="D101" s="537"/>
      <c r="E101" s="28"/>
      <c r="F101" s="26"/>
      <c r="G101" s="26"/>
      <c r="H101" s="99"/>
      <c r="I101" s="99"/>
    </row>
    <row r="102" spans="1:9" ht="31.5" hidden="1">
      <c r="A102" s="425" t="s">
        <v>325</v>
      </c>
      <c r="B102" s="19" t="s">
        <v>326</v>
      </c>
      <c r="C102" s="26"/>
      <c r="D102" s="537"/>
      <c r="E102" s="28"/>
      <c r="F102" s="26"/>
      <c r="G102" s="26"/>
      <c r="H102" s="99"/>
      <c r="I102" s="99"/>
    </row>
    <row r="103" spans="1:9" ht="31.5" hidden="1">
      <c r="A103" s="425" t="s">
        <v>1505</v>
      </c>
      <c r="B103" s="19" t="s">
        <v>328</v>
      </c>
      <c r="C103" s="26"/>
      <c r="D103" s="537"/>
      <c r="E103" s="28"/>
      <c r="F103" s="26"/>
      <c r="G103" s="26"/>
      <c r="H103" s="99"/>
      <c r="I103" s="99"/>
    </row>
    <row r="104" spans="1:9" ht="31.5" hidden="1">
      <c r="A104" s="425" t="s">
        <v>3095</v>
      </c>
      <c r="B104" s="19" t="s">
        <v>3096</v>
      </c>
      <c r="C104" s="23"/>
      <c r="D104" s="534"/>
      <c r="E104" s="22"/>
      <c r="F104" s="28"/>
      <c r="G104" s="480"/>
      <c r="H104" s="99"/>
      <c r="I104" s="99"/>
    </row>
    <row r="105" spans="1:9" ht="40.15" customHeight="1">
      <c r="A105" s="427" t="s">
        <v>1506</v>
      </c>
      <c r="B105" s="1175" t="s">
        <v>132</v>
      </c>
      <c r="C105" s="1090"/>
      <c r="D105" s="1090"/>
      <c r="E105" s="1090"/>
      <c r="F105" s="1090"/>
      <c r="G105" s="1176"/>
      <c r="H105" s="29">
        <f>SUM(D106:D107)</f>
        <v>2</v>
      </c>
      <c r="I105" s="29">
        <f>COUNT(D106:D107)*2</f>
        <v>2</v>
      </c>
    </row>
    <row r="106" spans="1:9" ht="63">
      <c r="A106" s="215" t="s">
        <v>4577</v>
      </c>
      <c r="B106" s="19" t="s">
        <v>331</v>
      </c>
      <c r="C106" s="50" t="s">
        <v>4578</v>
      </c>
      <c r="D106" s="618">
        <v>2</v>
      </c>
      <c r="E106" s="28" t="s">
        <v>540</v>
      </c>
      <c r="F106" s="26"/>
      <c r="G106" s="53"/>
    </row>
    <row r="107" spans="1:9" ht="78.75" hidden="1">
      <c r="A107" s="424" t="s">
        <v>4579</v>
      </c>
      <c r="B107" s="19" t="s">
        <v>335</v>
      </c>
      <c r="C107" s="26"/>
      <c r="D107" s="537"/>
      <c r="E107" s="28"/>
      <c r="F107" s="26"/>
      <c r="G107" s="26"/>
      <c r="H107" s="99"/>
      <c r="I107" s="99"/>
    </row>
    <row r="108" spans="1:9" ht="21">
      <c r="A108" s="403"/>
      <c r="B108" s="1072" t="s">
        <v>337</v>
      </c>
      <c r="C108" s="1074"/>
      <c r="D108" s="1074"/>
      <c r="E108" s="1074"/>
      <c r="F108" s="1074"/>
      <c r="G108" s="1074"/>
      <c r="H108" s="29">
        <f>H109+H120+H126+H131+H137+H145</f>
        <v>42</v>
      </c>
      <c r="I108" s="29">
        <f>I109+I120+I126+I131+I137+I145</f>
        <v>42</v>
      </c>
    </row>
    <row r="109" spans="1:9" ht="40.15" customHeight="1">
      <c r="A109" s="427" t="s">
        <v>1508</v>
      </c>
      <c r="B109" s="989" t="s">
        <v>130</v>
      </c>
      <c r="C109" s="997"/>
      <c r="D109" s="997"/>
      <c r="E109" s="997"/>
      <c r="F109" s="997"/>
      <c r="G109" s="998"/>
      <c r="H109" s="29">
        <f>SUM(D110:D119)</f>
        <v>14</v>
      </c>
      <c r="I109" s="29">
        <f>COUNT(D110:D119)*2</f>
        <v>14</v>
      </c>
    </row>
    <row r="110" spans="1:9" ht="45">
      <c r="A110" s="18" t="s">
        <v>1510</v>
      </c>
      <c r="B110" s="36" t="s">
        <v>339</v>
      </c>
      <c r="C110" s="90" t="s">
        <v>4580</v>
      </c>
      <c r="D110" s="618">
        <v>2</v>
      </c>
      <c r="E110" s="28" t="s">
        <v>341</v>
      </c>
      <c r="F110" s="30" t="s">
        <v>2353</v>
      </c>
      <c r="G110" s="53"/>
    </row>
    <row r="111" spans="1:9" ht="31.5">
      <c r="A111" s="402"/>
      <c r="B111" s="36"/>
      <c r="C111" s="224" t="s">
        <v>3774</v>
      </c>
      <c r="D111" s="618">
        <v>2</v>
      </c>
      <c r="E111" s="28" t="s">
        <v>341</v>
      </c>
      <c r="F111" s="26"/>
      <c r="G111" s="53"/>
    </row>
    <row r="112" spans="1:9" ht="47.25">
      <c r="A112" s="18" t="s">
        <v>1513</v>
      </c>
      <c r="B112" s="36" t="s">
        <v>347</v>
      </c>
      <c r="C112" s="30" t="s">
        <v>4581</v>
      </c>
      <c r="D112" s="618">
        <v>2</v>
      </c>
      <c r="E112" s="28" t="s">
        <v>341</v>
      </c>
      <c r="F112" s="26"/>
      <c r="G112" s="53"/>
    </row>
    <row r="113" spans="1:9" ht="45">
      <c r="A113" s="18"/>
      <c r="B113" s="36"/>
      <c r="C113" s="30" t="s">
        <v>4582</v>
      </c>
      <c r="D113" s="618">
        <v>2</v>
      </c>
      <c r="E113" s="28" t="s">
        <v>341</v>
      </c>
      <c r="F113" s="26"/>
      <c r="G113" s="53"/>
    </row>
    <row r="114" spans="1:9" ht="47.25" hidden="1">
      <c r="A114" s="27" t="s">
        <v>352</v>
      </c>
      <c r="B114" s="36" t="s">
        <v>353</v>
      </c>
      <c r="C114" s="26"/>
      <c r="D114" s="537"/>
      <c r="E114" s="28"/>
      <c r="F114" s="26"/>
      <c r="G114" s="26"/>
      <c r="H114" s="99"/>
      <c r="I114" s="99"/>
    </row>
    <row r="115" spans="1:9" ht="47.25">
      <c r="A115" s="18" t="s">
        <v>1516</v>
      </c>
      <c r="B115" s="36" t="s">
        <v>355</v>
      </c>
      <c r="C115" s="90" t="s">
        <v>4583</v>
      </c>
      <c r="D115" s="618">
        <v>2</v>
      </c>
      <c r="E115" s="28" t="s">
        <v>341</v>
      </c>
      <c r="F115" s="26"/>
      <c r="G115" s="53"/>
    </row>
    <row r="116" spans="1:9" ht="63" hidden="1">
      <c r="A116" s="27" t="s">
        <v>1518</v>
      </c>
      <c r="B116" s="36" t="s">
        <v>357</v>
      </c>
      <c r="C116" s="90"/>
      <c r="D116" s="537"/>
      <c r="E116" s="28"/>
      <c r="F116" s="26"/>
      <c r="G116" s="26"/>
      <c r="H116" s="99"/>
      <c r="I116" s="99"/>
    </row>
    <row r="117" spans="1:9" ht="47.25">
      <c r="A117" s="18" t="s">
        <v>356</v>
      </c>
      <c r="B117" s="36" t="s">
        <v>360</v>
      </c>
      <c r="C117" s="40" t="s">
        <v>361</v>
      </c>
      <c r="D117" s="618">
        <v>2</v>
      </c>
      <c r="E117" s="28" t="s">
        <v>341</v>
      </c>
      <c r="F117" s="26"/>
      <c r="G117" s="53"/>
    </row>
    <row r="118" spans="1:9" ht="47.25" hidden="1">
      <c r="A118" s="27" t="s">
        <v>1520</v>
      </c>
      <c r="B118" s="36" t="s">
        <v>363</v>
      </c>
      <c r="C118" s="26"/>
      <c r="D118" s="537"/>
      <c r="E118" s="28"/>
      <c r="F118" s="26"/>
      <c r="G118" s="26"/>
      <c r="H118" s="99"/>
      <c r="I118" s="99"/>
    </row>
    <row r="119" spans="1:9" ht="47.25">
      <c r="A119" s="18" t="s">
        <v>366</v>
      </c>
      <c r="B119" s="36" t="s">
        <v>367</v>
      </c>
      <c r="C119" s="90" t="s">
        <v>4584</v>
      </c>
      <c r="D119" s="618">
        <v>2</v>
      </c>
      <c r="E119" s="28" t="s">
        <v>341</v>
      </c>
      <c r="F119" s="26"/>
      <c r="G119" s="53"/>
    </row>
    <row r="120" spans="1:9" ht="40.15" customHeight="1">
      <c r="A120" s="427" t="s">
        <v>1521</v>
      </c>
      <c r="B120" s="916" t="s">
        <v>4585</v>
      </c>
      <c r="C120" s="923"/>
      <c r="D120" s="923"/>
      <c r="E120" s="923"/>
      <c r="F120" s="923"/>
      <c r="G120" s="924"/>
      <c r="H120" s="29">
        <f>SUM(D121:D125)</f>
        <v>4</v>
      </c>
      <c r="I120" s="29">
        <f>COUNT(D121:D125)*2</f>
        <v>4</v>
      </c>
    </row>
    <row r="121" spans="1:9" ht="31.5">
      <c r="A121" s="18" t="s">
        <v>1523</v>
      </c>
      <c r="B121" s="44" t="s">
        <v>371</v>
      </c>
      <c r="C121" s="30" t="s">
        <v>4586</v>
      </c>
      <c r="D121" s="618">
        <v>2</v>
      </c>
      <c r="E121" s="28" t="s">
        <v>341</v>
      </c>
      <c r="F121" s="26"/>
      <c r="G121" s="53"/>
    </row>
    <row r="122" spans="1:9" ht="78.75" hidden="1">
      <c r="A122" s="27" t="s">
        <v>382</v>
      </c>
      <c r="B122" s="44" t="s">
        <v>383</v>
      </c>
      <c r="C122" s="26"/>
      <c r="D122" s="537"/>
      <c r="E122" s="28"/>
      <c r="F122" s="26"/>
      <c r="G122" s="26"/>
      <c r="H122" s="99"/>
      <c r="I122" s="99"/>
    </row>
    <row r="123" spans="1:9" ht="63">
      <c r="A123" s="18" t="s">
        <v>1526</v>
      </c>
      <c r="B123" s="225" t="s">
        <v>385</v>
      </c>
      <c r="C123" s="30" t="s">
        <v>4587</v>
      </c>
      <c r="D123" s="618">
        <v>2</v>
      </c>
      <c r="E123" s="28" t="s">
        <v>341</v>
      </c>
      <c r="F123" s="26"/>
      <c r="G123" s="53"/>
    </row>
    <row r="124" spans="1:9" ht="47.25" hidden="1">
      <c r="A124" s="27" t="s">
        <v>1531</v>
      </c>
      <c r="B124" s="44" t="s">
        <v>393</v>
      </c>
      <c r="C124" s="26"/>
      <c r="D124" s="537"/>
      <c r="E124" s="28"/>
      <c r="F124" s="26"/>
      <c r="G124" s="26"/>
      <c r="H124" s="99"/>
      <c r="I124" s="99"/>
    </row>
    <row r="125" spans="1:9" ht="47.25" hidden="1">
      <c r="A125" s="27" t="s">
        <v>394</v>
      </c>
      <c r="B125" s="47" t="s">
        <v>395</v>
      </c>
      <c r="C125" s="26"/>
      <c r="D125" s="537"/>
      <c r="E125" s="28"/>
      <c r="F125" s="26"/>
      <c r="G125" s="26"/>
      <c r="H125" s="99"/>
      <c r="I125" s="99"/>
    </row>
    <row r="126" spans="1:9" ht="40.15" customHeight="1">
      <c r="A126" s="427" t="s">
        <v>1534</v>
      </c>
      <c r="B126" s="989" t="s">
        <v>126</v>
      </c>
      <c r="C126" s="997"/>
      <c r="D126" s="997"/>
      <c r="E126" s="997"/>
      <c r="F126" s="997"/>
      <c r="G126" s="998"/>
      <c r="H126" s="29">
        <f>SUM(D127:D130)</f>
        <v>6</v>
      </c>
      <c r="I126" s="29">
        <f>COUNT(D127:D130)*2</f>
        <v>6</v>
      </c>
    </row>
    <row r="127" spans="1:9" ht="31.5" hidden="1">
      <c r="A127" s="27" t="s">
        <v>1536</v>
      </c>
      <c r="B127" s="44" t="s">
        <v>397</v>
      </c>
      <c r="C127" s="26"/>
      <c r="D127" s="537"/>
      <c r="E127" s="28"/>
      <c r="F127" s="26"/>
      <c r="G127" s="26"/>
      <c r="H127" s="99"/>
      <c r="I127" s="99"/>
    </row>
    <row r="128" spans="1:9" ht="60">
      <c r="A128" s="18" t="s">
        <v>1543</v>
      </c>
      <c r="B128" s="44" t="s">
        <v>401</v>
      </c>
      <c r="C128" s="30" t="s">
        <v>4588</v>
      </c>
      <c r="D128" s="618">
        <v>2</v>
      </c>
      <c r="E128" s="28" t="s">
        <v>208</v>
      </c>
      <c r="F128" s="30" t="s">
        <v>4589</v>
      </c>
      <c r="G128" s="53"/>
    </row>
    <row r="129" spans="1:9" ht="63">
      <c r="A129" s="18" t="s">
        <v>1546</v>
      </c>
      <c r="B129" s="44" t="s">
        <v>405</v>
      </c>
      <c r="C129" s="23" t="s">
        <v>406</v>
      </c>
      <c r="D129" s="618">
        <v>2</v>
      </c>
      <c r="E129" s="28" t="s">
        <v>680</v>
      </c>
      <c r="F129" s="26"/>
      <c r="G129" s="53"/>
    </row>
    <row r="130" spans="1:9" ht="78.75">
      <c r="A130" s="18" t="s">
        <v>1557</v>
      </c>
      <c r="B130" s="44" t="s">
        <v>409</v>
      </c>
      <c r="C130" s="90" t="s">
        <v>4590</v>
      </c>
      <c r="D130" s="618">
        <v>2</v>
      </c>
      <c r="E130" s="28" t="s">
        <v>208</v>
      </c>
      <c r="F130" s="26"/>
      <c r="G130" s="53"/>
    </row>
    <row r="131" spans="1:9" ht="40.15" customHeight="1">
      <c r="A131" s="427" t="s">
        <v>1560</v>
      </c>
      <c r="B131" s="989" t="s">
        <v>124</v>
      </c>
      <c r="C131" s="997"/>
      <c r="D131" s="997"/>
      <c r="E131" s="997"/>
      <c r="F131" s="997"/>
      <c r="G131" s="998"/>
      <c r="H131" s="29">
        <f>SUM(D132:D136)</f>
        <v>6</v>
      </c>
      <c r="I131" s="29">
        <f>COUNT(D132:D136)*2</f>
        <v>6</v>
      </c>
    </row>
    <row r="132" spans="1:9" ht="63">
      <c r="A132" s="18" t="s">
        <v>1562</v>
      </c>
      <c r="B132" s="224" t="s">
        <v>412</v>
      </c>
      <c r="C132" s="90" t="s">
        <v>4591</v>
      </c>
      <c r="D132" s="618">
        <v>2</v>
      </c>
      <c r="E132" s="28" t="s">
        <v>255</v>
      </c>
      <c r="F132" s="90" t="s">
        <v>4592</v>
      </c>
      <c r="G132" s="53"/>
    </row>
    <row r="133" spans="1:9" ht="47.25" hidden="1">
      <c r="A133" s="27" t="s">
        <v>1566</v>
      </c>
      <c r="B133" s="224" t="s">
        <v>415</v>
      </c>
      <c r="D133" s="537"/>
      <c r="E133" s="28"/>
      <c r="G133" s="26"/>
      <c r="H133" s="99"/>
      <c r="I133" s="99"/>
    </row>
    <row r="134" spans="1:9" ht="31.5" hidden="1">
      <c r="A134" s="27" t="s">
        <v>1567</v>
      </c>
      <c r="B134" s="224" t="s">
        <v>418</v>
      </c>
      <c r="C134" s="90"/>
      <c r="D134" s="537"/>
      <c r="E134" s="28"/>
      <c r="F134" s="30"/>
      <c r="G134" s="26"/>
      <c r="H134" s="99"/>
      <c r="I134" s="99"/>
    </row>
    <row r="135" spans="1:9" ht="47.25">
      <c r="A135" s="18" t="s">
        <v>1568</v>
      </c>
      <c r="B135" s="224" t="s">
        <v>422</v>
      </c>
      <c r="C135" s="90" t="s">
        <v>4593</v>
      </c>
      <c r="D135" s="618">
        <v>2</v>
      </c>
      <c r="E135" s="28" t="s">
        <v>442</v>
      </c>
      <c r="F135" s="26"/>
      <c r="G135" s="53"/>
    </row>
    <row r="136" spans="1:9" ht="60">
      <c r="A136" s="18" t="s">
        <v>1571</v>
      </c>
      <c r="B136" s="114" t="s">
        <v>427</v>
      </c>
      <c r="C136" s="25" t="s">
        <v>2660</v>
      </c>
      <c r="D136" s="618">
        <v>2</v>
      </c>
      <c r="E136" s="28" t="s">
        <v>341</v>
      </c>
      <c r="F136" s="26"/>
      <c r="G136" s="53"/>
    </row>
    <row r="137" spans="1:9" ht="40.15" customHeight="1">
      <c r="A137" s="427" t="s">
        <v>1572</v>
      </c>
      <c r="B137" s="989" t="s">
        <v>122</v>
      </c>
      <c r="C137" s="997"/>
      <c r="D137" s="997"/>
      <c r="E137" s="997"/>
      <c r="F137" s="997"/>
      <c r="G137" s="998"/>
      <c r="H137" s="29">
        <f>SUM(D138:D144)</f>
        <v>12</v>
      </c>
      <c r="I137" s="29">
        <f>COUNT(D138:D144)*2</f>
        <v>12</v>
      </c>
    </row>
    <row r="138" spans="1:9" ht="63">
      <c r="A138" s="18" t="s">
        <v>429</v>
      </c>
      <c r="B138" s="44" t="s">
        <v>430</v>
      </c>
      <c r="C138" s="90" t="s">
        <v>4594</v>
      </c>
      <c r="D138" s="618">
        <v>2</v>
      </c>
      <c r="E138" s="28" t="s">
        <v>432</v>
      </c>
      <c r="F138" s="26"/>
      <c r="G138" s="53"/>
    </row>
    <row r="139" spans="1:9" ht="60">
      <c r="A139" s="18" t="s">
        <v>1576</v>
      </c>
      <c r="B139" s="44" t="s">
        <v>434</v>
      </c>
      <c r="C139" s="23" t="s">
        <v>4595</v>
      </c>
      <c r="D139" s="618">
        <v>2</v>
      </c>
      <c r="E139" s="28" t="s">
        <v>432</v>
      </c>
      <c r="F139" s="26"/>
      <c r="G139" s="53"/>
    </row>
    <row r="140" spans="1:9" ht="47.25">
      <c r="A140" s="18" t="s">
        <v>1577</v>
      </c>
      <c r="B140" s="44" t="s">
        <v>437</v>
      </c>
      <c r="C140" s="23" t="s">
        <v>4028</v>
      </c>
      <c r="D140" s="618">
        <v>2</v>
      </c>
      <c r="E140" s="28" t="s">
        <v>432</v>
      </c>
      <c r="F140" s="26"/>
      <c r="G140" s="53"/>
    </row>
    <row r="141" spans="1:9" ht="60">
      <c r="A141" s="18"/>
      <c r="B141" s="44"/>
      <c r="C141" s="23" t="s">
        <v>4596</v>
      </c>
      <c r="D141" s="618">
        <v>2</v>
      </c>
      <c r="E141" s="28" t="s">
        <v>432</v>
      </c>
      <c r="F141" s="26"/>
      <c r="G141" s="53"/>
    </row>
    <row r="142" spans="1:9" ht="63">
      <c r="A142" s="18" t="s">
        <v>1578</v>
      </c>
      <c r="B142" s="44" t="s">
        <v>440</v>
      </c>
      <c r="C142" s="90" t="s">
        <v>4597</v>
      </c>
      <c r="D142" s="618">
        <v>2</v>
      </c>
      <c r="E142" s="28" t="s">
        <v>442</v>
      </c>
      <c r="F142" s="26"/>
      <c r="G142" s="53"/>
    </row>
    <row r="143" spans="1:9" ht="63">
      <c r="A143" s="18" t="s">
        <v>2384</v>
      </c>
      <c r="B143" s="44" t="s">
        <v>444</v>
      </c>
      <c r="C143" s="90" t="s">
        <v>4598</v>
      </c>
      <c r="D143" s="618">
        <v>2</v>
      </c>
      <c r="E143" s="28" t="s">
        <v>442</v>
      </c>
      <c r="F143" s="26"/>
      <c r="G143" s="53"/>
    </row>
    <row r="144" spans="1:9" ht="63" hidden="1">
      <c r="A144" s="27" t="s">
        <v>445</v>
      </c>
      <c r="B144" s="160" t="s">
        <v>446</v>
      </c>
      <c r="C144" s="26"/>
      <c r="D144" s="537"/>
      <c r="E144" s="28"/>
      <c r="F144" s="26"/>
      <c r="G144" s="26"/>
      <c r="H144" s="99"/>
      <c r="I144" s="99"/>
    </row>
    <row r="145" spans="1:9" ht="15.75" hidden="1">
      <c r="A145" s="32" t="s">
        <v>6233</v>
      </c>
      <c r="B145" s="930" t="s">
        <v>3118</v>
      </c>
      <c r="C145" s="931"/>
      <c r="D145" s="931"/>
      <c r="E145" s="931"/>
      <c r="F145" s="931"/>
      <c r="G145" s="935"/>
      <c r="H145" s="99">
        <f>SUM(D146:D156)</f>
        <v>0</v>
      </c>
      <c r="I145" s="99">
        <f>COUNT(D146:D156)*2</f>
        <v>0</v>
      </c>
    </row>
    <row r="146" spans="1:9" ht="75" hidden="1">
      <c r="A146" s="32" t="s">
        <v>3119</v>
      </c>
      <c r="B146" s="50" t="s">
        <v>3120</v>
      </c>
      <c r="C146" s="50" t="s">
        <v>6187</v>
      </c>
      <c r="D146" s="538"/>
      <c r="E146" s="26"/>
      <c r="F146" s="50" t="s">
        <v>6188</v>
      </c>
      <c r="G146" s="482"/>
      <c r="H146" s="99"/>
      <c r="I146" s="99"/>
    </row>
    <row r="147" spans="1:9" ht="45" hidden="1">
      <c r="A147" s="32" t="s">
        <v>3121</v>
      </c>
      <c r="B147" s="50" t="s">
        <v>3122</v>
      </c>
      <c r="C147" s="50" t="s">
        <v>6189</v>
      </c>
      <c r="D147" s="538"/>
      <c r="E147" s="26"/>
      <c r="F147" s="50" t="s">
        <v>6190</v>
      </c>
      <c r="G147" s="482"/>
      <c r="H147" s="99"/>
      <c r="I147" s="99"/>
    </row>
    <row r="148" spans="1:9" ht="135" hidden="1">
      <c r="A148" s="32" t="s">
        <v>3123</v>
      </c>
      <c r="B148" s="50" t="s">
        <v>3124</v>
      </c>
      <c r="C148" s="50" t="s">
        <v>6191</v>
      </c>
      <c r="D148" s="538"/>
      <c r="E148" s="26"/>
      <c r="F148" s="50" t="s">
        <v>6192</v>
      </c>
      <c r="G148" s="482"/>
      <c r="H148" s="99"/>
      <c r="I148" s="99"/>
    </row>
    <row r="149" spans="1:9" ht="105" hidden="1">
      <c r="A149" s="32" t="s">
        <v>3125</v>
      </c>
      <c r="B149" s="50" t="s">
        <v>3126</v>
      </c>
      <c r="C149" s="50" t="s">
        <v>6193</v>
      </c>
      <c r="D149" s="538"/>
      <c r="E149" s="26"/>
      <c r="F149" s="50" t="s">
        <v>6194</v>
      </c>
      <c r="G149" s="482"/>
      <c r="H149" s="99"/>
      <c r="I149" s="99"/>
    </row>
    <row r="150" spans="1:9" ht="135" hidden="1">
      <c r="A150" s="32" t="s">
        <v>3127</v>
      </c>
      <c r="B150" s="50" t="s">
        <v>3128</v>
      </c>
      <c r="C150" s="50" t="s">
        <v>6195</v>
      </c>
      <c r="D150" s="538"/>
      <c r="E150" s="26"/>
      <c r="F150" s="50" t="s">
        <v>6196</v>
      </c>
      <c r="G150" s="482"/>
      <c r="H150" s="99"/>
      <c r="I150" s="99"/>
    </row>
    <row r="151" spans="1:9" ht="30" hidden="1">
      <c r="A151" s="32" t="s">
        <v>3129</v>
      </c>
      <c r="B151" s="50" t="s">
        <v>3130</v>
      </c>
      <c r="C151" s="55"/>
      <c r="D151" s="618"/>
      <c r="E151" s="59"/>
      <c r="F151" s="55"/>
      <c r="G151" s="482"/>
      <c r="H151" s="99"/>
      <c r="I151" s="99"/>
    </row>
    <row r="152" spans="1:9" ht="75" hidden="1">
      <c r="A152" s="32" t="s">
        <v>6234</v>
      </c>
      <c r="B152" s="50" t="s">
        <v>3132</v>
      </c>
      <c r="C152" s="50" t="s">
        <v>4137</v>
      </c>
      <c r="D152" s="618"/>
      <c r="E152" s="28"/>
      <c r="F152" s="26"/>
      <c r="G152" s="482"/>
      <c r="H152" s="99"/>
      <c r="I152" s="99"/>
    </row>
    <row r="153" spans="1:9" ht="75" hidden="1">
      <c r="A153" s="32" t="s">
        <v>3133</v>
      </c>
      <c r="B153" s="50" t="s">
        <v>3134</v>
      </c>
      <c r="C153" s="50" t="s">
        <v>6197</v>
      </c>
      <c r="D153" s="538"/>
      <c r="E153" s="26"/>
      <c r="F153" s="50" t="s">
        <v>6198</v>
      </c>
      <c r="G153" s="482"/>
      <c r="H153" s="99"/>
      <c r="I153" s="99"/>
    </row>
    <row r="154" spans="1:9" ht="165" hidden="1">
      <c r="A154" s="32" t="s">
        <v>3135</v>
      </c>
      <c r="B154" s="50" t="s">
        <v>3136</v>
      </c>
      <c r="C154" s="50" t="s">
        <v>6199</v>
      </c>
      <c r="D154" s="538"/>
      <c r="E154" s="26"/>
      <c r="F154" s="50" t="s">
        <v>6200</v>
      </c>
      <c r="G154" s="482"/>
      <c r="H154" s="99"/>
      <c r="I154" s="99"/>
    </row>
    <row r="155" spans="1:9" ht="135" hidden="1">
      <c r="A155" s="32" t="s">
        <v>3137</v>
      </c>
      <c r="B155" s="50" t="s">
        <v>3138</v>
      </c>
      <c r="C155" s="50" t="s">
        <v>6201</v>
      </c>
      <c r="D155" s="538"/>
      <c r="E155" s="26"/>
      <c r="F155" s="50" t="s">
        <v>6202</v>
      </c>
      <c r="G155" s="482"/>
      <c r="H155" s="99"/>
      <c r="I155" s="99"/>
    </row>
    <row r="156" spans="1:9" ht="45" hidden="1">
      <c r="A156" s="32" t="s">
        <v>3139</v>
      </c>
      <c r="B156" s="50" t="s">
        <v>3140</v>
      </c>
      <c r="C156" s="50" t="s">
        <v>6203</v>
      </c>
      <c r="D156" s="539"/>
      <c r="E156" s="7"/>
      <c r="F156" s="50" t="s">
        <v>6204</v>
      </c>
      <c r="G156" s="482"/>
      <c r="H156" s="99"/>
      <c r="I156" s="99"/>
    </row>
    <row r="157" spans="1:9" ht="21">
      <c r="A157" s="403"/>
      <c r="B157" s="1072" t="s">
        <v>447</v>
      </c>
      <c r="C157" s="1074"/>
      <c r="D157" s="1074"/>
      <c r="E157" s="1074"/>
      <c r="F157" s="1074"/>
      <c r="G157" s="1074"/>
      <c r="H157" s="29">
        <f>H158+H174+H182+H189+H198+H205+H222</f>
        <v>122</v>
      </c>
      <c r="I157" s="29">
        <f>I158+I174+I182+I189+I198+I205+I222</f>
        <v>122</v>
      </c>
    </row>
    <row r="158" spans="1:9" ht="40.15" customHeight="1">
      <c r="A158" s="426" t="s">
        <v>1579</v>
      </c>
      <c r="B158" s="1175" t="s">
        <v>120</v>
      </c>
      <c r="C158" s="1090"/>
      <c r="D158" s="1090"/>
      <c r="E158" s="1090"/>
      <c r="F158" s="1090"/>
      <c r="G158" s="1176"/>
      <c r="H158" s="29">
        <f>SUM(D159:D173)</f>
        <v>30</v>
      </c>
      <c r="I158" s="29">
        <f>COUNT(D159:D173)*2</f>
        <v>30</v>
      </c>
    </row>
    <row r="159" spans="1:9" ht="75">
      <c r="A159" s="18" t="s">
        <v>1580</v>
      </c>
      <c r="B159" s="330" t="s">
        <v>449</v>
      </c>
      <c r="C159" s="50" t="s">
        <v>4599</v>
      </c>
      <c r="D159" s="622">
        <v>2</v>
      </c>
      <c r="E159" s="22" t="s">
        <v>341</v>
      </c>
      <c r="F159" s="30" t="s">
        <v>4600</v>
      </c>
      <c r="G159" s="53"/>
    </row>
    <row r="160" spans="1:9" ht="30">
      <c r="A160" s="18"/>
      <c r="B160" s="330"/>
      <c r="C160" s="30" t="s">
        <v>2864</v>
      </c>
      <c r="D160" s="622">
        <v>2</v>
      </c>
      <c r="E160" s="22" t="s">
        <v>341</v>
      </c>
      <c r="F160" s="30"/>
      <c r="G160" s="53"/>
    </row>
    <row r="161" spans="1:9" ht="60">
      <c r="A161" s="18" t="s">
        <v>1583</v>
      </c>
      <c r="B161" s="54" t="s">
        <v>454</v>
      </c>
      <c r="C161" s="50" t="s">
        <v>4601</v>
      </c>
      <c r="D161" s="622">
        <v>2</v>
      </c>
      <c r="E161" s="22" t="s">
        <v>341</v>
      </c>
      <c r="F161" s="26"/>
      <c r="G161" s="53"/>
    </row>
    <row r="162" spans="1:9" ht="30">
      <c r="A162" s="215"/>
      <c r="B162" s="54"/>
      <c r="C162" s="50" t="s">
        <v>4602</v>
      </c>
      <c r="D162" s="622">
        <v>2</v>
      </c>
      <c r="E162" s="22" t="s">
        <v>341</v>
      </c>
      <c r="F162" s="26"/>
      <c r="G162" s="53"/>
    </row>
    <row r="163" spans="1:9" ht="30">
      <c r="A163" s="215"/>
      <c r="B163" s="54"/>
      <c r="C163" s="50" t="s">
        <v>457</v>
      </c>
      <c r="D163" s="622">
        <v>2</v>
      </c>
      <c r="E163" s="22" t="s">
        <v>341</v>
      </c>
      <c r="F163" s="26"/>
      <c r="G163" s="53"/>
    </row>
    <row r="164" spans="1:9" ht="15.75">
      <c r="A164" s="215"/>
      <c r="B164" s="54"/>
      <c r="C164" s="50" t="s">
        <v>4603</v>
      </c>
      <c r="D164" s="622">
        <v>2</v>
      </c>
      <c r="E164" s="22" t="s">
        <v>341</v>
      </c>
      <c r="F164" s="26"/>
      <c r="G164" s="53"/>
    </row>
    <row r="165" spans="1:9" ht="47.25">
      <c r="A165" s="215" t="s">
        <v>4604</v>
      </c>
      <c r="B165" s="330" t="s">
        <v>459</v>
      </c>
      <c r="C165" s="50" t="s">
        <v>4605</v>
      </c>
      <c r="D165" s="622">
        <v>2</v>
      </c>
      <c r="E165" s="22" t="s">
        <v>341</v>
      </c>
      <c r="F165" s="26"/>
      <c r="G165" s="53"/>
    </row>
    <row r="166" spans="1:9" ht="15.75">
      <c r="A166" s="215"/>
      <c r="B166" s="330"/>
      <c r="C166" s="50" t="s">
        <v>4606</v>
      </c>
      <c r="D166" s="622">
        <v>2</v>
      </c>
      <c r="E166" s="22" t="s">
        <v>341</v>
      </c>
      <c r="F166" s="26"/>
      <c r="G166" s="53"/>
    </row>
    <row r="167" spans="1:9" ht="15.75">
      <c r="A167" s="215"/>
      <c r="B167" s="330"/>
      <c r="C167" s="50" t="s">
        <v>4607</v>
      </c>
      <c r="D167" s="622">
        <v>2</v>
      </c>
      <c r="E167" s="22" t="s">
        <v>341</v>
      </c>
      <c r="F167" s="26"/>
      <c r="G167" s="53"/>
    </row>
    <row r="168" spans="1:9" ht="30">
      <c r="A168" s="215"/>
      <c r="B168" s="330"/>
      <c r="C168" s="50" t="s">
        <v>4608</v>
      </c>
      <c r="D168" s="622">
        <v>2</v>
      </c>
      <c r="E168" s="22" t="s">
        <v>341</v>
      </c>
      <c r="F168" s="26"/>
      <c r="G168" s="53"/>
    </row>
    <row r="169" spans="1:9" ht="15.75">
      <c r="A169" s="215"/>
      <c r="B169" s="330"/>
      <c r="C169" s="50" t="s">
        <v>3161</v>
      </c>
      <c r="D169" s="622">
        <v>2</v>
      </c>
      <c r="E169" s="22" t="s">
        <v>341</v>
      </c>
      <c r="F169" s="26"/>
      <c r="G169" s="53"/>
    </row>
    <row r="170" spans="1:9" ht="63">
      <c r="A170" s="428" t="s">
        <v>4609</v>
      </c>
      <c r="B170" s="330" t="s">
        <v>477</v>
      </c>
      <c r="C170" s="50" t="s">
        <v>2883</v>
      </c>
      <c r="D170" s="622">
        <v>2</v>
      </c>
      <c r="E170" s="22" t="s">
        <v>341</v>
      </c>
      <c r="F170" s="26"/>
      <c r="G170" s="53"/>
    </row>
    <row r="171" spans="1:9" ht="47.25">
      <c r="A171" s="215" t="s">
        <v>4610</v>
      </c>
      <c r="B171" s="330" t="s">
        <v>481</v>
      </c>
      <c r="C171" s="50" t="s">
        <v>1606</v>
      </c>
      <c r="D171" s="622">
        <v>2</v>
      </c>
      <c r="E171" s="22" t="s">
        <v>341</v>
      </c>
      <c r="F171" s="26"/>
      <c r="G171" s="53"/>
    </row>
    <row r="172" spans="1:9" ht="31.5">
      <c r="A172" s="215" t="s">
        <v>4611</v>
      </c>
      <c r="B172" s="330" t="s">
        <v>485</v>
      </c>
      <c r="C172" s="50" t="s">
        <v>4612</v>
      </c>
      <c r="D172" s="622">
        <v>2</v>
      </c>
      <c r="E172" s="22" t="s">
        <v>341</v>
      </c>
      <c r="F172" s="26"/>
      <c r="G172" s="53"/>
    </row>
    <row r="173" spans="1:9" ht="78.75">
      <c r="A173" s="215" t="s">
        <v>4613</v>
      </c>
      <c r="B173" s="330" t="s">
        <v>490</v>
      </c>
      <c r="C173" s="362" t="s">
        <v>4614</v>
      </c>
      <c r="D173" s="622">
        <v>2</v>
      </c>
      <c r="E173" s="22" t="s">
        <v>341</v>
      </c>
      <c r="F173" s="50" t="s">
        <v>4615</v>
      </c>
      <c r="G173" s="53"/>
    </row>
    <row r="174" spans="1:9" ht="40.15" customHeight="1">
      <c r="A174" s="429" t="s">
        <v>4616</v>
      </c>
      <c r="B174" s="1156" t="s">
        <v>118</v>
      </c>
      <c r="C174" s="1087"/>
      <c r="D174" s="1087"/>
      <c r="E174" s="1087"/>
      <c r="F174" s="1087"/>
      <c r="G174" s="1157"/>
      <c r="H174" s="29">
        <f>SUM(D175:D181)</f>
        <v>12</v>
      </c>
      <c r="I174" s="29">
        <f>COUNT(D175:D181)*2</f>
        <v>12</v>
      </c>
    </row>
    <row r="175" spans="1:9" ht="90">
      <c r="A175" s="428" t="s">
        <v>497</v>
      </c>
      <c r="B175" s="298" t="s">
        <v>498</v>
      </c>
      <c r="C175" s="23" t="s">
        <v>499</v>
      </c>
      <c r="D175" s="534">
        <v>2</v>
      </c>
      <c r="E175" s="28" t="s">
        <v>341</v>
      </c>
      <c r="F175" s="23" t="s">
        <v>500</v>
      </c>
      <c r="G175" s="53"/>
    </row>
    <row r="176" spans="1:9" ht="63" hidden="1">
      <c r="A176" s="424" t="s">
        <v>501</v>
      </c>
      <c r="B176" s="54" t="s">
        <v>502</v>
      </c>
      <c r="C176" s="26"/>
      <c r="D176" s="537"/>
      <c r="E176" s="28"/>
      <c r="F176" s="26"/>
      <c r="G176" s="26"/>
      <c r="H176" s="99"/>
      <c r="I176" s="99"/>
    </row>
    <row r="177" spans="1:9" ht="45">
      <c r="A177" s="215" t="s">
        <v>1618</v>
      </c>
      <c r="B177" s="54" t="s">
        <v>504</v>
      </c>
      <c r="C177" s="430" t="s">
        <v>4617</v>
      </c>
      <c r="D177" s="534">
        <v>2</v>
      </c>
      <c r="E177" s="28" t="s">
        <v>341</v>
      </c>
      <c r="F177" s="26"/>
      <c r="G177" s="53"/>
    </row>
    <row r="178" spans="1:9" ht="59.25" customHeight="1">
      <c r="A178" s="431"/>
      <c r="B178" s="331"/>
      <c r="C178" s="164" t="s">
        <v>4324</v>
      </c>
      <c r="D178" s="534">
        <v>2</v>
      </c>
      <c r="E178" s="28" t="s">
        <v>377</v>
      </c>
      <c r="F178" s="26"/>
      <c r="G178" s="53"/>
    </row>
    <row r="179" spans="1:9" ht="47.25">
      <c r="A179" s="215" t="s">
        <v>4618</v>
      </c>
      <c r="B179" s="291" t="s">
        <v>507</v>
      </c>
      <c r="C179" s="30" t="s">
        <v>4325</v>
      </c>
      <c r="D179" s="534">
        <v>2</v>
      </c>
      <c r="E179" s="28" t="s">
        <v>341</v>
      </c>
      <c r="F179" s="26"/>
      <c r="G179" s="53"/>
    </row>
    <row r="180" spans="1:9" ht="45">
      <c r="A180" s="215"/>
      <c r="B180" s="160"/>
      <c r="C180" s="229" t="s">
        <v>4619</v>
      </c>
      <c r="D180" s="534">
        <v>2</v>
      </c>
      <c r="E180" s="28" t="s">
        <v>341</v>
      </c>
      <c r="F180" s="26"/>
      <c r="G180" s="53"/>
    </row>
    <row r="181" spans="1:9" ht="30">
      <c r="A181" s="215"/>
      <c r="B181" s="160"/>
      <c r="C181" s="50" t="s">
        <v>509</v>
      </c>
      <c r="D181" s="534">
        <v>2</v>
      </c>
      <c r="E181" s="28" t="s">
        <v>341</v>
      </c>
      <c r="F181" s="26"/>
      <c r="G181" s="53"/>
    </row>
    <row r="182" spans="1:9" ht="40.15" customHeight="1">
      <c r="A182" s="427" t="s">
        <v>1624</v>
      </c>
      <c r="B182" s="1156" t="s">
        <v>116</v>
      </c>
      <c r="C182" s="1087"/>
      <c r="D182" s="1087"/>
      <c r="E182" s="1087"/>
      <c r="F182" s="1087"/>
      <c r="G182" s="1157"/>
      <c r="H182" s="29">
        <f>SUM(D183:D188)</f>
        <v>12</v>
      </c>
      <c r="I182" s="29">
        <f>COUNT(D183:D188)*2</f>
        <v>12</v>
      </c>
    </row>
    <row r="183" spans="1:9" ht="60">
      <c r="A183" s="215" t="s">
        <v>1625</v>
      </c>
      <c r="B183" s="298" t="s">
        <v>511</v>
      </c>
      <c r="C183" s="236" t="s">
        <v>4620</v>
      </c>
      <c r="D183" s="618">
        <v>2</v>
      </c>
      <c r="E183" s="28" t="s">
        <v>379</v>
      </c>
      <c r="F183" s="26"/>
      <c r="G183" s="53"/>
    </row>
    <row r="184" spans="1:9" ht="60">
      <c r="A184" s="215"/>
      <c r="B184" s="332"/>
      <c r="C184" s="234" t="s">
        <v>4621</v>
      </c>
      <c r="D184" s="618">
        <v>2</v>
      </c>
      <c r="E184" s="28" t="s">
        <v>341</v>
      </c>
      <c r="F184" s="26"/>
      <c r="G184" s="53"/>
    </row>
    <row r="185" spans="1:9" ht="45">
      <c r="A185" s="215"/>
      <c r="B185" s="332"/>
      <c r="C185" s="234" t="s">
        <v>513</v>
      </c>
      <c r="D185" s="618">
        <v>2</v>
      </c>
      <c r="E185" s="28" t="s">
        <v>341</v>
      </c>
      <c r="F185" s="26"/>
      <c r="G185" s="53"/>
    </row>
    <row r="186" spans="1:9" ht="45">
      <c r="A186" s="215" t="s">
        <v>1627</v>
      </c>
      <c r="B186" s="332" t="s">
        <v>515</v>
      </c>
      <c r="C186" s="236" t="s">
        <v>4622</v>
      </c>
      <c r="D186" s="618">
        <v>2</v>
      </c>
      <c r="E186" s="28" t="s">
        <v>377</v>
      </c>
      <c r="F186" s="26"/>
      <c r="G186" s="53"/>
    </row>
    <row r="187" spans="1:9" ht="75">
      <c r="A187" s="215"/>
      <c r="B187" s="332"/>
      <c r="C187" s="236" t="s">
        <v>517</v>
      </c>
      <c r="D187" s="618">
        <v>2</v>
      </c>
      <c r="E187" s="28" t="s">
        <v>377</v>
      </c>
      <c r="F187" s="26"/>
      <c r="G187" s="53"/>
    </row>
    <row r="188" spans="1:9" ht="79.5" thickBot="1">
      <c r="A188" s="432" t="s">
        <v>1630</v>
      </c>
      <c r="B188" s="298" t="s">
        <v>519</v>
      </c>
      <c r="C188" s="23" t="s">
        <v>520</v>
      </c>
      <c r="D188" s="618">
        <v>2</v>
      </c>
      <c r="E188" s="28" t="s">
        <v>255</v>
      </c>
      <c r="F188" s="26"/>
      <c r="G188" s="53"/>
    </row>
    <row r="189" spans="1:9" ht="40.15" customHeight="1">
      <c r="A189" s="427" t="s">
        <v>1632</v>
      </c>
      <c r="B189" s="1175" t="s">
        <v>114</v>
      </c>
      <c r="C189" s="1090"/>
      <c r="D189" s="1090"/>
      <c r="E189" s="1090"/>
      <c r="F189" s="1090"/>
      <c r="G189" s="1176"/>
      <c r="H189" s="29">
        <f>SUM(D190:D197)</f>
        <v>12</v>
      </c>
      <c r="I189" s="29">
        <f>COUNT(D190:D197)*2</f>
        <v>12</v>
      </c>
    </row>
    <row r="190" spans="1:9" ht="47.25">
      <c r="A190" s="215" t="s">
        <v>1633</v>
      </c>
      <c r="B190" s="227" t="s">
        <v>522</v>
      </c>
      <c r="C190" s="50" t="s">
        <v>4623</v>
      </c>
      <c r="D190" s="618">
        <v>2</v>
      </c>
      <c r="E190" s="22" t="s">
        <v>377</v>
      </c>
      <c r="F190" s="50" t="s">
        <v>4624</v>
      </c>
      <c r="G190" s="53"/>
    </row>
    <row r="191" spans="1:9" ht="30">
      <c r="A191" s="215"/>
      <c r="B191" s="227"/>
      <c r="C191" s="50" t="s">
        <v>4625</v>
      </c>
      <c r="D191" s="618">
        <v>2</v>
      </c>
      <c r="E191" s="28" t="s">
        <v>377</v>
      </c>
      <c r="F191" s="50" t="s">
        <v>4626</v>
      </c>
      <c r="G191" s="53"/>
    </row>
    <row r="192" spans="1:9" ht="47.25" hidden="1">
      <c r="A192" s="424" t="s">
        <v>1638</v>
      </c>
      <c r="B192" s="227" t="s">
        <v>526</v>
      </c>
      <c r="C192" s="26"/>
      <c r="D192" s="537"/>
      <c r="E192" s="28"/>
      <c r="F192" s="26"/>
      <c r="G192" s="26"/>
      <c r="H192" s="99"/>
      <c r="I192" s="99"/>
    </row>
    <row r="193" spans="1:9" ht="47.25" hidden="1">
      <c r="A193" s="424" t="s">
        <v>1641</v>
      </c>
      <c r="B193" s="227" t="s">
        <v>529</v>
      </c>
      <c r="C193" s="26"/>
      <c r="D193" s="537"/>
      <c r="E193" s="28"/>
      <c r="F193" s="26"/>
      <c r="G193" s="26"/>
      <c r="H193" s="99"/>
      <c r="I193" s="99"/>
    </row>
    <row r="194" spans="1:9" ht="47.25">
      <c r="A194" s="215" t="s">
        <v>1644</v>
      </c>
      <c r="B194" s="227" t="s">
        <v>534</v>
      </c>
      <c r="C194" s="50" t="s">
        <v>4627</v>
      </c>
      <c r="D194" s="618">
        <v>2</v>
      </c>
      <c r="E194" s="28" t="s">
        <v>255</v>
      </c>
      <c r="F194" s="433" t="s">
        <v>4628</v>
      </c>
      <c r="G194" s="53"/>
    </row>
    <row r="195" spans="1:9" ht="31.5">
      <c r="A195" s="428" t="s">
        <v>1645</v>
      </c>
      <c r="B195" s="227" t="s">
        <v>537</v>
      </c>
      <c r="C195" s="26" t="s">
        <v>4629</v>
      </c>
      <c r="D195" s="618">
        <v>2</v>
      </c>
      <c r="E195" s="28" t="s">
        <v>255</v>
      </c>
      <c r="F195" s="26"/>
      <c r="G195" s="53"/>
    </row>
    <row r="196" spans="1:9" ht="30">
      <c r="A196" s="428"/>
      <c r="B196" s="227"/>
      <c r="C196" s="30" t="s">
        <v>4067</v>
      </c>
      <c r="D196" s="618">
        <v>2</v>
      </c>
      <c r="E196" s="28" t="s">
        <v>255</v>
      </c>
      <c r="F196" s="26"/>
      <c r="G196" s="53"/>
    </row>
    <row r="197" spans="1:9" ht="15.75">
      <c r="A197" s="428"/>
      <c r="B197" s="227"/>
      <c r="C197" s="30" t="s">
        <v>4334</v>
      </c>
      <c r="D197" s="618">
        <v>2</v>
      </c>
      <c r="E197" s="28" t="s">
        <v>255</v>
      </c>
      <c r="F197" s="26"/>
      <c r="G197" s="53"/>
    </row>
    <row r="198" spans="1:9" ht="40.15" customHeight="1">
      <c r="A198" s="427" t="s">
        <v>4635</v>
      </c>
      <c r="B198" s="1156" t="s">
        <v>112</v>
      </c>
      <c r="C198" s="1087"/>
      <c r="D198" s="1087"/>
      <c r="E198" s="1087"/>
      <c r="F198" s="1087"/>
      <c r="G198" s="1157"/>
      <c r="H198" s="29">
        <f>SUM(D199:D204)</f>
        <v>10</v>
      </c>
      <c r="I198" s="29">
        <f>COUNT(D199:D204)*2</f>
        <v>10</v>
      </c>
    </row>
    <row r="199" spans="1:9" ht="47.25" hidden="1">
      <c r="A199" s="424" t="s">
        <v>1652</v>
      </c>
      <c r="B199" s="227" t="s">
        <v>552</v>
      </c>
      <c r="C199" s="26"/>
      <c r="D199" s="537"/>
      <c r="E199" s="28"/>
      <c r="F199" s="26"/>
      <c r="G199" s="26"/>
      <c r="H199" s="99"/>
      <c r="I199" s="99"/>
    </row>
    <row r="200" spans="1:9" ht="60">
      <c r="A200" s="215" t="s">
        <v>1663</v>
      </c>
      <c r="B200" s="227" t="s">
        <v>573</v>
      </c>
      <c r="C200" s="50" t="s">
        <v>4636</v>
      </c>
      <c r="D200" s="622">
        <v>2</v>
      </c>
      <c r="E200" s="28" t="s">
        <v>554</v>
      </c>
      <c r="F200" s="50" t="s">
        <v>4637</v>
      </c>
      <c r="G200" s="53"/>
    </row>
    <row r="201" spans="1:9" ht="30">
      <c r="A201" s="215"/>
      <c r="B201" s="227"/>
      <c r="C201" s="50" t="s">
        <v>4638</v>
      </c>
      <c r="D201" s="622">
        <v>2</v>
      </c>
      <c r="E201" s="28" t="s">
        <v>554</v>
      </c>
      <c r="F201" s="50" t="s">
        <v>4639</v>
      </c>
      <c r="G201" s="53"/>
    </row>
    <row r="202" spans="1:9" ht="30">
      <c r="A202" s="215"/>
      <c r="B202" s="227"/>
      <c r="C202" s="50" t="s">
        <v>4640</v>
      </c>
      <c r="D202" s="622">
        <v>2</v>
      </c>
      <c r="E202" s="28" t="s">
        <v>554</v>
      </c>
      <c r="F202" s="50" t="s">
        <v>4641</v>
      </c>
      <c r="G202" s="53"/>
    </row>
    <row r="203" spans="1:9" ht="60">
      <c r="A203" s="215"/>
      <c r="B203" s="227"/>
      <c r="C203" s="50" t="s">
        <v>4338</v>
      </c>
      <c r="D203" s="622">
        <v>2</v>
      </c>
      <c r="E203" s="28" t="s">
        <v>554</v>
      </c>
      <c r="F203" s="50" t="s">
        <v>4339</v>
      </c>
      <c r="G203" s="53"/>
    </row>
    <row r="204" spans="1:9" ht="63">
      <c r="A204" s="428" t="s">
        <v>1668</v>
      </c>
      <c r="B204" s="54" t="s">
        <v>580</v>
      </c>
      <c r="C204" s="30" t="s">
        <v>1670</v>
      </c>
      <c r="D204" s="622">
        <v>2</v>
      </c>
      <c r="E204" s="28" t="s">
        <v>554</v>
      </c>
      <c r="F204" s="26"/>
      <c r="G204" s="53"/>
    </row>
    <row r="205" spans="1:9" ht="40.15" customHeight="1">
      <c r="A205" s="427" t="s">
        <v>4642</v>
      </c>
      <c r="B205" s="1156" t="s">
        <v>110</v>
      </c>
      <c r="C205" s="1087"/>
      <c r="D205" s="1087"/>
      <c r="E205" s="1087"/>
      <c r="F205" s="1087"/>
      <c r="G205" s="1157"/>
      <c r="H205" s="29">
        <f>SUM(D206:D221)</f>
        <v>28</v>
      </c>
      <c r="I205" s="29">
        <f>COUNT(D206:D221)*2</f>
        <v>28</v>
      </c>
    </row>
    <row r="206" spans="1:9" ht="47.25">
      <c r="A206" s="428" t="s">
        <v>4643</v>
      </c>
      <c r="B206" s="227" t="s">
        <v>583</v>
      </c>
      <c r="C206" s="19" t="s">
        <v>584</v>
      </c>
      <c r="D206" s="618">
        <v>2</v>
      </c>
      <c r="E206" s="28" t="s">
        <v>341</v>
      </c>
      <c r="F206" s="30" t="s">
        <v>4644</v>
      </c>
      <c r="G206" s="53"/>
    </row>
    <row r="207" spans="1:9" ht="63" hidden="1">
      <c r="A207" s="424" t="s">
        <v>4645</v>
      </c>
      <c r="B207" s="227" t="s">
        <v>588</v>
      </c>
      <c r="C207" s="26"/>
      <c r="D207" s="537"/>
      <c r="E207" s="28"/>
      <c r="F207" s="26"/>
      <c r="G207" s="26"/>
      <c r="H207" s="99"/>
      <c r="I207" s="99"/>
    </row>
    <row r="208" spans="1:9" ht="63">
      <c r="A208" s="215" t="s">
        <v>4646</v>
      </c>
      <c r="B208" s="227" t="s">
        <v>593</v>
      </c>
      <c r="C208" s="114" t="s">
        <v>4647</v>
      </c>
      <c r="D208" s="618">
        <v>2</v>
      </c>
      <c r="E208" s="22" t="s">
        <v>341</v>
      </c>
      <c r="F208" s="50" t="s">
        <v>4648</v>
      </c>
      <c r="G208" s="53"/>
    </row>
    <row r="209" spans="1:9" ht="60">
      <c r="A209" s="215"/>
      <c r="B209" s="227"/>
      <c r="C209" s="114" t="s">
        <v>4649</v>
      </c>
      <c r="D209" s="618">
        <v>2</v>
      </c>
      <c r="E209" s="22" t="s">
        <v>341</v>
      </c>
      <c r="F209" s="50" t="s">
        <v>4650</v>
      </c>
      <c r="G209" s="53"/>
    </row>
    <row r="210" spans="1:9" ht="31.5">
      <c r="A210" s="215"/>
      <c r="B210" s="227"/>
      <c r="C210" s="114" t="s">
        <v>4651</v>
      </c>
      <c r="D210" s="618">
        <v>2</v>
      </c>
      <c r="E210" s="22" t="s">
        <v>341</v>
      </c>
      <c r="F210" s="50" t="s">
        <v>4652</v>
      </c>
      <c r="G210" s="53"/>
    </row>
    <row r="211" spans="1:9" ht="47.25">
      <c r="A211" s="215"/>
      <c r="B211" s="227"/>
      <c r="C211" s="114" t="s">
        <v>4653</v>
      </c>
      <c r="D211" s="618">
        <v>2</v>
      </c>
      <c r="E211" s="22" t="s">
        <v>341</v>
      </c>
      <c r="F211" s="50" t="s">
        <v>4654</v>
      </c>
      <c r="G211" s="53"/>
    </row>
    <row r="212" spans="1:9" ht="31.5">
      <c r="A212" s="215"/>
      <c r="B212" s="227"/>
      <c r="C212" s="114" t="s">
        <v>4655</v>
      </c>
      <c r="D212" s="618">
        <v>2</v>
      </c>
      <c r="E212" s="22" t="s">
        <v>341</v>
      </c>
      <c r="F212" s="50" t="s">
        <v>4656</v>
      </c>
      <c r="G212" s="53"/>
    </row>
    <row r="213" spans="1:9" ht="31.5">
      <c r="A213" s="215"/>
      <c r="B213" s="227"/>
      <c r="C213" s="114" t="s">
        <v>4657</v>
      </c>
      <c r="D213" s="618">
        <v>2</v>
      </c>
      <c r="E213" s="22" t="s">
        <v>341</v>
      </c>
      <c r="F213" s="66" t="s">
        <v>4658</v>
      </c>
      <c r="G213" s="53"/>
    </row>
    <row r="214" spans="1:9" ht="31.5">
      <c r="A214" s="215"/>
      <c r="B214" s="227"/>
      <c r="C214" s="114" t="s">
        <v>4659</v>
      </c>
      <c r="D214" s="618">
        <v>2</v>
      </c>
      <c r="E214" s="22" t="s">
        <v>341</v>
      </c>
      <c r="F214" s="50" t="s">
        <v>4660</v>
      </c>
      <c r="G214" s="53"/>
    </row>
    <row r="215" spans="1:9" ht="31.5">
      <c r="A215" s="215"/>
      <c r="B215" s="227"/>
      <c r="C215" s="114" t="s">
        <v>4661</v>
      </c>
      <c r="D215" s="618">
        <v>2</v>
      </c>
      <c r="E215" s="22" t="s">
        <v>341</v>
      </c>
      <c r="F215" s="50" t="s">
        <v>4662</v>
      </c>
      <c r="G215" s="53"/>
    </row>
    <row r="216" spans="1:9" ht="78.75" hidden="1">
      <c r="A216" s="424" t="s">
        <v>4663</v>
      </c>
      <c r="B216" s="227" t="s">
        <v>597</v>
      </c>
      <c r="C216" s="26"/>
      <c r="D216" s="537"/>
      <c r="E216" s="28"/>
      <c r="F216" s="26"/>
      <c r="G216" s="26"/>
      <c r="H216" s="99"/>
      <c r="I216" s="99"/>
    </row>
    <row r="217" spans="1:9" ht="45">
      <c r="A217" s="428" t="s">
        <v>4664</v>
      </c>
      <c r="B217" s="227" t="s">
        <v>602</v>
      </c>
      <c r="C217" s="30" t="s">
        <v>4665</v>
      </c>
      <c r="D217" s="618">
        <v>2</v>
      </c>
      <c r="E217" s="28" t="s">
        <v>341</v>
      </c>
      <c r="F217" s="26" t="s">
        <v>4666</v>
      </c>
      <c r="G217" s="53"/>
    </row>
    <row r="218" spans="1:9" ht="47.25">
      <c r="A218" s="428" t="s">
        <v>605</v>
      </c>
      <c r="B218" s="227" t="s">
        <v>606</v>
      </c>
      <c r="C218" s="19" t="s">
        <v>607</v>
      </c>
      <c r="D218" s="618">
        <v>2</v>
      </c>
      <c r="E218" s="28" t="s">
        <v>341</v>
      </c>
      <c r="F218" s="23" t="s">
        <v>608</v>
      </c>
      <c r="G218" s="53"/>
    </row>
    <row r="219" spans="1:9" ht="31.5">
      <c r="A219" s="428"/>
      <c r="B219" s="227"/>
      <c r="C219" s="19" t="s">
        <v>609</v>
      </c>
      <c r="D219" s="618">
        <v>2</v>
      </c>
      <c r="E219" s="28" t="s">
        <v>341</v>
      </c>
      <c r="F219" s="23" t="s">
        <v>2956</v>
      </c>
      <c r="G219" s="53"/>
    </row>
    <row r="220" spans="1:9" ht="60">
      <c r="A220" s="215" t="s">
        <v>4667</v>
      </c>
      <c r="B220" s="227" t="s">
        <v>612</v>
      </c>
      <c r="C220" s="50" t="s">
        <v>4668</v>
      </c>
      <c r="D220" s="618">
        <v>2</v>
      </c>
      <c r="E220" s="28" t="s">
        <v>341</v>
      </c>
      <c r="F220" s="239" t="s">
        <v>4669</v>
      </c>
      <c r="G220" s="267"/>
    </row>
    <row r="221" spans="1:9" ht="60">
      <c r="A221" s="98"/>
      <c r="B221" s="26"/>
      <c r="C221" s="50" t="s">
        <v>4670</v>
      </c>
      <c r="D221" s="618">
        <v>2</v>
      </c>
      <c r="E221" s="28" t="s">
        <v>341</v>
      </c>
      <c r="F221" s="50" t="s">
        <v>4671</v>
      </c>
      <c r="G221" s="53"/>
    </row>
    <row r="222" spans="1:9" ht="15.75">
      <c r="A222" s="60" t="s">
        <v>109</v>
      </c>
      <c r="B222" s="930" t="s">
        <v>6205</v>
      </c>
      <c r="C222" s="931"/>
      <c r="D222" s="931"/>
      <c r="E222" s="931"/>
      <c r="F222" s="931"/>
      <c r="G222" s="935"/>
      <c r="H222" s="29">
        <f>SUM(D223:D238)</f>
        <v>18</v>
      </c>
      <c r="I222" s="29">
        <f>COUNT(D223:D238)*2</f>
        <v>18</v>
      </c>
    </row>
    <row r="223" spans="1:9" ht="135">
      <c r="A223" s="60" t="s">
        <v>1705</v>
      </c>
      <c r="B223" s="50" t="s">
        <v>1706</v>
      </c>
      <c r="C223" s="50" t="s">
        <v>1707</v>
      </c>
      <c r="D223" s="540">
        <v>2</v>
      </c>
      <c r="E223" s="26" t="s">
        <v>540</v>
      </c>
      <c r="F223" s="50" t="s">
        <v>6206</v>
      </c>
      <c r="G223" s="508"/>
    </row>
    <row r="224" spans="1:9" ht="105">
      <c r="A224" s="60" t="s">
        <v>1709</v>
      </c>
      <c r="B224" s="50" t="s">
        <v>1710</v>
      </c>
      <c r="C224" s="50" t="s">
        <v>1711</v>
      </c>
      <c r="D224" s="538">
        <v>2</v>
      </c>
      <c r="E224" s="26" t="s">
        <v>540</v>
      </c>
      <c r="F224" s="50" t="s">
        <v>3232</v>
      </c>
      <c r="G224" s="508"/>
    </row>
    <row r="225" spans="1:9" ht="90" hidden="1">
      <c r="A225" s="483" t="s">
        <v>3233</v>
      </c>
      <c r="B225" s="50" t="s">
        <v>3234</v>
      </c>
      <c r="C225" s="50" t="s">
        <v>6207</v>
      </c>
      <c r="D225" s="538"/>
      <c r="E225" s="26"/>
      <c r="F225" s="50" t="s">
        <v>6208</v>
      </c>
      <c r="G225" s="482"/>
      <c r="H225" s="99"/>
      <c r="I225" s="99"/>
    </row>
    <row r="226" spans="1:9" ht="105" hidden="1">
      <c r="A226" s="483" t="s">
        <v>3235</v>
      </c>
      <c r="B226" s="50" t="s">
        <v>3236</v>
      </c>
      <c r="C226" s="50" t="s">
        <v>6209</v>
      </c>
      <c r="D226" s="538"/>
      <c r="E226" s="26"/>
      <c r="F226" s="50" t="s">
        <v>6210</v>
      </c>
      <c r="G226" s="482"/>
      <c r="H226" s="99"/>
      <c r="I226" s="99"/>
    </row>
    <row r="227" spans="1:9" ht="105" hidden="1">
      <c r="A227" s="483" t="s">
        <v>3237</v>
      </c>
      <c r="B227" s="501" t="s">
        <v>3238</v>
      </c>
      <c r="C227" s="501" t="s">
        <v>6211</v>
      </c>
      <c r="D227" s="538"/>
      <c r="E227" s="26"/>
      <c r="F227" s="50" t="s">
        <v>6212</v>
      </c>
      <c r="G227" s="482"/>
      <c r="H227" s="99"/>
      <c r="I227" s="99"/>
    </row>
    <row r="228" spans="1:9" ht="135" hidden="1">
      <c r="A228" s="483" t="s">
        <v>3239</v>
      </c>
      <c r="B228" s="50" t="s">
        <v>3240</v>
      </c>
      <c r="C228" s="50" t="s">
        <v>6213</v>
      </c>
      <c r="D228" s="538"/>
      <c r="E228" s="26"/>
      <c r="F228" s="50" t="s">
        <v>6214</v>
      </c>
      <c r="G228" s="482"/>
      <c r="H228" s="99"/>
      <c r="I228" s="99"/>
    </row>
    <row r="229" spans="1:9" ht="165" hidden="1">
      <c r="A229" s="483" t="s">
        <v>3241</v>
      </c>
      <c r="B229" s="50" t="s">
        <v>6215</v>
      </c>
      <c r="C229" s="50" t="s">
        <v>6216</v>
      </c>
      <c r="D229" s="538"/>
      <c r="E229" s="26"/>
      <c r="F229" s="50" t="s">
        <v>6217</v>
      </c>
      <c r="G229" s="482"/>
      <c r="H229" s="99"/>
      <c r="I229" s="99"/>
    </row>
    <row r="230" spans="1:9" ht="180" hidden="1">
      <c r="A230" s="483" t="s">
        <v>3243</v>
      </c>
      <c r="B230" s="50" t="s">
        <v>3244</v>
      </c>
      <c r="C230" s="50" t="s">
        <v>6218</v>
      </c>
      <c r="D230" s="538"/>
      <c r="E230" s="26"/>
      <c r="F230" s="50" t="s">
        <v>6219</v>
      </c>
      <c r="G230" s="482"/>
      <c r="H230" s="99"/>
      <c r="I230" s="99"/>
    </row>
    <row r="231" spans="1:9" ht="45">
      <c r="A231" s="18" t="s">
        <v>6223</v>
      </c>
      <c r="B231" s="50" t="s">
        <v>1714</v>
      </c>
      <c r="C231" s="50" t="s">
        <v>4630</v>
      </c>
      <c r="D231" s="618">
        <v>2</v>
      </c>
      <c r="E231" s="28" t="s">
        <v>255</v>
      </c>
      <c r="F231" s="50"/>
      <c r="G231" s="508"/>
    </row>
    <row r="232" spans="1:9" ht="30">
      <c r="A232" s="98"/>
      <c r="B232" s="50"/>
      <c r="C232" s="30" t="s">
        <v>545</v>
      </c>
      <c r="D232" s="618">
        <v>2</v>
      </c>
      <c r="E232" s="28" t="s">
        <v>255</v>
      </c>
      <c r="F232" s="50"/>
      <c r="G232" s="508"/>
    </row>
    <row r="233" spans="1:9" ht="30">
      <c r="A233" s="98"/>
      <c r="B233" s="50"/>
      <c r="C233" s="50" t="s">
        <v>2433</v>
      </c>
      <c r="D233" s="618">
        <v>2</v>
      </c>
      <c r="E233" s="28" t="s">
        <v>255</v>
      </c>
      <c r="F233" s="50"/>
      <c r="G233" s="508"/>
    </row>
    <row r="234" spans="1:9" ht="30">
      <c r="A234" s="98"/>
      <c r="B234" s="50"/>
      <c r="C234" s="50" t="s">
        <v>4631</v>
      </c>
      <c r="D234" s="618">
        <v>2</v>
      </c>
      <c r="E234" s="28" t="s">
        <v>255</v>
      </c>
      <c r="F234" s="50"/>
      <c r="G234" s="508"/>
    </row>
    <row r="235" spans="1:9">
      <c r="A235" s="98"/>
      <c r="B235" s="50"/>
      <c r="C235" s="50" t="s">
        <v>4632</v>
      </c>
      <c r="D235" s="618">
        <v>2</v>
      </c>
      <c r="E235" s="28" t="s">
        <v>255</v>
      </c>
      <c r="F235" s="50"/>
      <c r="G235" s="508"/>
    </row>
    <row r="236" spans="1:9" ht="120">
      <c r="A236" s="60" t="s">
        <v>3250</v>
      </c>
      <c r="B236" s="50" t="s">
        <v>1722</v>
      </c>
      <c r="C236" s="50" t="s">
        <v>4633</v>
      </c>
      <c r="D236" s="618">
        <v>2</v>
      </c>
      <c r="E236" s="28" t="s">
        <v>255</v>
      </c>
      <c r="F236" s="50" t="s">
        <v>6220</v>
      </c>
      <c r="G236" s="508"/>
    </row>
    <row r="237" spans="1:9" ht="120">
      <c r="A237" s="98"/>
      <c r="B237" s="26"/>
      <c r="C237" s="50" t="s">
        <v>4634</v>
      </c>
      <c r="D237" s="618">
        <v>2</v>
      </c>
      <c r="E237" s="28" t="s">
        <v>255</v>
      </c>
      <c r="F237" s="50" t="s">
        <v>6220</v>
      </c>
      <c r="G237" s="53"/>
    </row>
    <row r="238" spans="1:9" ht="105" hidden="1">
      <c r="A238" s="483" t="s">
        <v>3251</v>
      </c>
      <c r="B238" s="50" t="s">
        <v>3252</v>
      </c>
      <c r="C238" s="50" t="s">
        <v>6221</v>
      </c>
      <c r="D238" s="538"/>
      <c r="E238" s="26"/>
      <c r="F238" s="50" t="s">
        <v>6222</v>
      </c>
      <c r="G238" s="53"/>
      <c r="H238" s="99"/>
      <c r="I238" s="99"/>
    </row>
    <row r="239" spans="1:9" ht="21">
      <c r="A239" s="403"/>
      <c r="B239" s="1287" t="s">
        <v>620</v>
      </c>
      <c r="C239" s="1258"/>
      <c r="D239" s="1258"/>
      <c r="E239" s="1258"/>
      <c r="F239" s="1258"/>
      <c r="G239" s="1258"/>
      <c r="H239" s="29">
        <f>H240+H252+H266+H276+H287+H305+H309+H314+H291+H295+H299+H302</f>
        <v>94</v>
      </c>
      <c r="I239" s="29">
        <f>I240+I252+I266+I276+I287+I305+I309+I314+I291+I295+I299+I302</f>
        <v>94</v>
      </c>
    </row>
    <row r="240" spans="1:9" ht="40.15" customHeight="1">
      <c r="A240" s="427" t="s">
        <v>1725</v>
      </c>
      <c r="B240" s="1156" t="s">
        <v>106</v>
      </c>
      <c r="C240" s="1087"/>
      <c r="D240" s="1087"/>
      <c r="E240" s="1087"/>
      <c r="F240" s="1087"/>
      <c r="G240" s="1157"/>
      <c r="H240" s="29">
        <f>SUM(D241:D251)</f>
        <v>22</v>
      </c>
      <c r="I240" s="29">
        <f>COUNT(D241:D251)*2</f>
        <v>22</v>
      </c>
    </row>
    <row r="241" spans="1:9" ht="47.25">
      <c r="A241" s="215" t="s">
        <v>4672</v>
      </c>
      <c r="B241" s="160" t="s">
        <v>622</v>
      </c>
      <c r="C241" s="23" t="s">
        <v>623</v>
      </c>
      <c r="D241" s="622">
        <v>2</v>
      </c>
      <c r="E241" s="28" t="s">
        <v>540</v>
      </c>
      <c r="F241" s="236" t="s">
        <v>4673</v>
      </c>
      <c r="G241" s="53"/>
    </row>
    <row r="242" spans="1:9" ht="60">
      <c r="A242" s="215"/>
      <c r="B242" s="160"/>
      <c r="C242" s="25" t="s">
        <v>624</v>
      </c>
      <c r="D242" s="622">
        <v>2</v>
      </c>
      <c r="E242" s="28" t="s">
        <v>540</v>
      </c>
      <c r="F242" s="236"/>
      <c r="G242" s="53"/>
    </row>
    <row r="243" spans="1:9" ht="75">
      <c r="A243" s="215"/>
      <c r="B243" s="160"/>
      <c r="C243" s="30" t="s">
        <v>2963</v>
      </c>
      <c r="D243" s="622">
        <v>2</v>
      </c>
      <c r="E243" s="22" t="s">
        <v>377</v>
      </c>
      <c r="F243" s="236"/>
      <c r="G243" s="53"/>
    </row>
    <row r="244" spans="1:9" ht="45">
      <c r="A244" s="215"/>
      <c r="B244" s="160"/>
      <c r="C244" s="23" t="s">
        <v>625</v>
      </c>
      <c r="D244" s="622">
        <v>2</v>
      </c>
      <c r="E244" s="28" t="s">
        <v>540</v>
      </c>
      <c r="F244" s="236"/>
      <c r="G244" s="53"/>
    </row>
    <row r="245" spans="1:9" ht="60">
      <c r="A245" s="215"/>
      <c r="B245" s="160"/>
      <c r="C245" s="30" t="s">
        <v>2964</v>
      </c>
      <c r="D245" s="622">
        <v>2</v>
      </c>
      <c r="E245" s="28" t="s">
        <v>540</v>
      </c>
      <c r="F245" s="236"/>
      <c r="G245" s="53"/>
    </row>
    <row r="246" spans="1:9" ht="63">
      <c r="A246" s="215" t="s">
        <v>1729</v>
      </c>
      <c r="B246" s="114" t="s">
        <v>627</v>
      </c>
      <c r="C246" s="23" t="s">
        <v>628</v>
      </c>
      <c r="D246" s="622">
        <v>2</v>
      </c>
      <c r="E246" s="28" t="s">
        <v>629</v>
      </c>
      <c r="F246" s="26"/>
      <c r="G246" s="53"/>
    </row>
    <row r="247" spans="1:9" ht="75">
      <c r="A247" s="215"/>
      <c r="B247" s="114"/>
      <c r="C247" s="50" t="s">
        <v>2965</v>
      </c>
      <c r="D247" s="622">
        <v>2</v>
      </c>
      <c r="E247" s="28" t="s">
        <v>629</v>
      </c>
      <c r="F247" s="26"/>
      <c r="G247" s="53"/>
    </row>
    <row r="248" spans="1:9" ht="45">
      <c r="A248" s="215"/>
      <c r="B248" s="114"/>
      <c r="C248" s="236" t="s">
        <v>4674</v>
      </c>
      <c r="D248" s="622">
        <v>2</v>
      </c>
      <c r="E248" s="28" t="s">
        <v>540</v>
      </c>
      <c r="F248" s="26"/>
      <c r="G248" s="53"/>
    </row>
    <row r="249" spans="1:9" ht="45">
      <c r="A249" s="215"/>
      <c r="B249" s="114"/>
      <c r="C249" s="236" t="s">
        <v>4675</v>
      </c>
      <c r="D249" s="622">
        <v>2</v>
      </c>
      <c r="E249" s="28" t="s">
        <v>540</v>
      </c>
      <c r="F249" s="26"/>
      <c r="G249" s="53"/>
    </row>
    <row r="250" spans="1:9" ht="90">
      <c r="A250" s="215"/>
      <c r="B250" s="114"/>
      <c r="C250" s="236" t="s">
        <v>4358</v>
      </c>
      <c r="D250" s="622">
        <v>2</v>
      </c>
      <c r="E250" s="28" t="s">
        <v>540</v>
      </c>
      <c r="F250" s="26"/>
      <c r="G250" s="53"/>
    </row>
    <row r="251" spans="1:9" ht="60">
      <c r="A251" s="215" t="s">
        <v>1731</v>
      </c>
      <c r="B251" s="114" t="s">
        <v>631</v>
      </c>
      <c r="C251" s="50" t="s">
        <v>3855</v>
      </c>
      <c r="D251" s="622">
        <v>2</v>
      </c>
      <c r="E251" s="28" t="s">
        <v>379</v>
      </c>
      <c r="F251" s="26"/>
      <c r="G251" s="53"/>
    </row>
    <row r="252" spans="1:9" ht="40.15" customHeight="1">
      <c r="A252" s="427" t="s">
        <v>1734</v>
      </c>
      <c r="B252" s="1156" t="s">
        <v>104</v>
      </c>
      <c r="C252" s="1087"/>
      <c r="D252" s="1087"/>
      <c r="E252" s="1087"/>
      <c r="F252" s="1087"/>
      <c r="G252" s="1157"/>
      <c r="H252" s="29">
        <f>SUM(D253:D265)</f>
        <v>22</v>
      </c>
      <c r="I252" s="29">
        <f>COUNT(D253:D265)*2</f>
        <v>22</v>
      </c>
    </row>
    <row r="253" spans="1:9" ht="47.25">
      <c r="A253" s="215" t="s">
        <v>633</v>
      </c>
      <c r="B253" s="114" t="s">
        <v>634</v>
      </c>
      <c r="C253" s="50" t="s">
        <v>4360</v>
      </c>
      <c r="D253" s="534">
        <v>2</v>
      </c>
      <c r="E253" s="28" t="s">
        <v>540</v>
      </c>
      <c r="F253" s="50" t="s">
        <v>636</v>
      </c>
      <c r="G253" s="53"/>
    </row>
    <row r="254" spans="1:9" ht="47.25" hidden="1">
      <c r="A254" s="424" t="s">
        <v>637</v>
      </c>
      <c r="B254" s="160" t="s">
        <v>638</v>
      </c>
      <c r="C254" s="26"/>
      <c r="D254" s="537"/>
      <c r="E254" s="28"/>
      <c r="F254" s="26"/>
      <c r="G254" s="26"/>
      <c r="H254" s="99"/>
      <c r="I254" s="99"/>
    </row>
    <row r="255" spans="1:9" ht="60">
      <c r="A255" s="428" t="s">
        <v>1736</v>
      </c>
      <c r="B255" s="114" t="s">
        <v>640</v>
      </c>
      <c r="C255" s="30" t="s">
        <v>4361</v>
      </c>
      <c r="D255" s="534">
        <v>2</v>
      </c>
      <c r="E255" s="22" t="s">
        <v>377</v>
      </c>
      <c r="F255" s="26"/>
      <c r="G255" s="53"/>
    </row>
    <row r="256" spans="1:9" ht="75">
      <c r="A256" s="428"/>
      <c r="B256" s="114"/>
      <c r="C256" s="30" t="s">
        <v>4362</v>
      </c>
      <c r="D256" s="534">
        <v>2</v>
      </c>
      <c r="E256" s="22" t="s">
        <v>377</v>
      </c>
      <c r="F256" s="30" t="s">
        <v>4363</v>
      </c>
      <c r="G256" s="53"/>
    </row>
    <row r="257" spans="1:9" ht="47.25">
      <c r="A257" s="215" t="s">
        <v>1740</v>
      </c>
      <c r="B257" s="114" t="s">
        <v>644</v>
      </c>
      <c r="C257" s="22" t="s">
        <v>4676</v>
      </c>
      <c r="D257" s="534">
        <v>2</v>
      </c>
      <c r="E257" s="28" t="s">
        <v>377</v>
      </c>
      <c r="F257" s="26"/>
      <c r="G257" s="53"/>
    </row>
    <row r="258" spans="1:9" ht="30">
      <c r="A258" s="215"/>
      <c r="B258" s="114"/>
      <c r="C258" s="241" t="s">
        <v>4677</v>
      </c>
      <c r="D258" s="534">
        <v>2</v>
      </c>
      <c r="E258" s="22" t="s">
        <v>648</v>
      </c>
      <c r="F258" s="26"/>
      <c r="G258" s="53"/>
    </row>
    <row r="259" spans="1:9" ht="47.25">
      <c r="A259" s="215" t="s">
        <v>1743</v>
      </c>
      <c r="B259" s="160" t="s">
        <v>650</v>
      </c>
      <c r="C259" s="30" t="s">
        <v>4367</v>
      </c>
      <c r="D259" s="534">
        <v>2</v>
      </c>
      <c r="E259" s="37" t="s">
        <v>540</v>
      </c>
      <c r="F259" s="30"/>
      <c r="G259" s="53"/>
    </row>
    <row r="260" spans="1:9" ht="45">
      <c r="A260" s="215"/>
      <c r="B260" s="160"/>
      <c r="C260" s="30" t="s">
        <v>4368</v>
      </c>
      <c r="D260" s="534">
        <v>2</v>
      </c>
      <c r="E260" s="28" t="s">
        <v>653</v>
      </c>
      <c r="F260" s="30"/>
      <c r="G260" s="53"/>
    </row>
    <row r="261" spans="1:9" ht="45">
      <c r="A261" s="215" t="s">
        <v>1748</v>
      </c>
      <c r="B261" s="30" t="s">
        <v>657</v>
      </c>
      <c r="C261" s="23" t="s">
        <v>4678</v>
      </c>
      <c r="D261" s="534">
        <v>2</v>
      </c>
      <c r="E261" s="28" t="s">
        <v>540</v>
      </c>
      <c r="F261" s="26"/>
      <c r="G261" s="53"/>
    </row>
    <row r="262" spans="1:9" ht="30">
      <c r="A262" s="215"/>
      <c r="B262" s="30"/>
      <c r="C262" s="30" t="s">
        <v>4679</v>
      </c>
      <c r="D262" s="534">
        <v>2</v>
      </c>
      <c r="E262" s="28" t="s">
        <v>660</v>
      </c>
      <c r="G262" s="53"/>
    </row>
    <row r="263" spans="1:9" ht="63">
      <c r="A263" s="215" t="s">
        <v>1751</v>
      </c>
      <c r="B263" s="114" t="s">
        <v>663</v>
      </c>
      <c r="C263" s="25" t="s">
        <v>664</v>
      </c>
      <c r="D263" s="534">
        <v>2</v>
      </c>
      <c r="E263" s="28" t="s">
        <v>377</v>
      </c>
      <c r="F263" s="23" t="s">
        <v>665</v>
      </c>
      <c r="G263" s="53"/>
    </row>
    <row r="264" spans="1:9" ht="15.75">
      <c r="A264" s="215"/>
      <c r="B264" s="114"/>
      <c r="C264" s="30" t="s">
        <v>4372</v>
      </c>
      <c r="D264" s="534">
        <v>2</v>
      </c>
      <c r="E264" s="28" t="s">
        <v>540</v>
      </c>
      <c r="F264" s="26"/>
      <c r="G264" s="53"/>
    </row>
    <row r="265" spans="1:9" ht="47.25" hidden="1">
      <c r="A265" s="424" t="s">
        <v>1753</v>
      </c>
      <c r="B265" s="114" t="s">
        <v>667</v>
      </c>
      <c r="C265" s="26"/>
      <c r="D265" s="537"/>
      <c r="E265" s="28"/>
      <c r="F265" s="26"/>
      <c r="G265" s="26"/>
      <c r="H265" s="99"/>
      <c r="I265" s="99"/>
    </row>
    <row r="266" spans="1:9" ht="40.15" customHeight="1">
      <c r="A266" s="427" t="s">
        <v>1754</v>
      </c>
      <c r="B266" s="1156" t="s">
        <v>102</v>
      </c>
      <c r="C266" s="1087"/>
      <c r="D266" s="1087"/>
      <c r="E266" s="1087"/>
      <c r="F266" s="1087"/>
      <c r="G266" s="1157"/>
      <c r="H266" s="29">
        <f>SUM(D267:D275)</f>
        <v>16</v>
      </c>
      <c r="I266" s="29">
        <f>COUNT(D267:D275)*2</f>
        <v>16</v>
      </c>
    </row>
    <row r="267" spans="1:9" ht="47.25">
      <c r="A267" s="18" t="s">
        <v>1755</v>
      </c>
      <c r="B267" s="114" t="s">
        <v>670</v>
      </c>
      <c r="C267" s="430" t="s">
        <v>4680</v>
      </c>
      <c r="D267" s="618">
        <v>2</v>
      </c>
      <c r="E267" s="28" t="s">
        <v>341</v>
      </c>
      <c r="F267" s="26"/>
      <c r="G267" s="53"/>
    </row>
    <row r="268" spans="1:9" ht="30">
      <c r="A268" s="18"/>
      <c r="B268" s="114"/>
      <c r="C268" s="430" t="s">
        <v>4681</v>
      </c>
      <c r="D268" s="618">
        <v>2</v>
      </c>
      <c r="E268" s="28" t="s">
        <v>341</v>
      </c>
      <c r="F268" s="26"/>
      <c r="G268" s="53"/>
    </row>
    <row r="269" spans="1:9" ht="47.25">
      <c r="A269" s="18" t="s">
        <v>1758</v>
      </c>
      <c r="B269" s="114" t="s">
        <v>675</v>
      </c>
      <c r="C269" s="236" t="s">
        <v>4682</v>
      </c>
      <c r="D269" s="618">
        <v>2</v>
      </c>
      <c r="E269" s="28" t="s">
        <v>341</v>
      </c>
      <c r="F269" s="26"/>
      <c r="G269" s="53"/>
    </row>
    <row r="270" spans="1:9" ht="75">
      <c r="A270" s="18" t="s">
        <v>677</v>
      </c>
      <c r="B270" s="114" t="s">
        <v>678</v>
      </c>
      <c r="C270" s="23" t="s">
        <v>4683</v>
      </c>
      <c r="D270" s="618">
        <v>2</v>
      </c>
      <c r="E270" s="22" t="s">
        <v>540</v>
      </c>
      <c r="F270" s="23" t="s">
        <v>681</v>
      </c>
      <c r="G270" s="53"/>
    </row>
    <row r="271" spans="1:9" ht="75">
      <c r="A271" s="215"/>
      <c r="B271" s="114"/>
      <c r="C271" s="23" t="s">
        <v>4684</v>
      </c>
      <c r="D271" s="618">
        <v>2</v>
      </c>
      <c r="E271" s="22" t="s">
        <v>540</v>
      </c>
      <c r="F271" s="23" t="s">
        <v>681</v>
      </c>
      <c r="G271" s="53"/>
    </row>
    <row r="272" spans="1:9" ht="45">
      <c r="A272" s="215"/>
      <c r="B272" s="114"/>
      <c r="C272" s="236" t="s">
        <v>4685</v>
      </c>
      <c r="D272" s="618">
        <v>2</v>
      </c>
      <c r="E272" s="28" t="s">
        <v>341</v>
      </c>
      <c r="F272" s="26"/>
      <c r="G272" s="53"/>
    </row>
    <row r="273" spans="1:9" ht="30">
      <c r="A273" s="215"/>
      <c r="B273" s="114"/>
      <c r="C273" s="23" t="s">
        <v>4686</v>
      </c>
      <c r="D273" s="618">
        <v>2</v>
      </c>
      <c r="E273" s="28" t="s">
        <v>341</v>
      </c>
      <c r="F273" s="26"/>
      <c r="G273" s="53"/>
    </row>
    <row r="274" spans="1:9" ht="31.5" hidden="1">
      <c r="A274" s="27" t="s">
        <v>1762</v>
      </c>
      <c r="B274" s="114" t="s">
        <v>684</v>
      </c>
      <c r="C274" s="114"/>
      <c r="D274" s="537"/>
      <c r="E274" s="28"/>
      <c r="F274" s="26"/>
      <c r="G274" s="26"/>
      <c r="H274" s="99"/>
      <c r="I274" s="99"/>
    </row>
    <row r="275" spans="1:9" ht="45">
      <c r="A275" s="18" t="s">
        <v>688</v>
      </c>
      <c r="B275" s="161" t="s">
        <v>689</v>
      </c>
      <c r="C275" s="23" t="s">
        <v>2478</v>
      </c>
      <c r="D275" s="618">
        <v>2</v>
      </c>
      <c r="E275" s="28" t="s">
        <v>420</v>
      </c>
      <c r="F275" s="26"/>
      <c r="G275" s="53"/>
    </row>
    <row r="276" spans="1:9" ht="40.15" customHeight="1">
      <c r="A276" s="427" t="s">
        <v>1766</v>
      </c>
      <c r="B276" s="1175" t="s">
        <v>100</v>
      </c>
      <c r="C276" s="1090"/>
      <c r="D276" s="1090"/>
      <c r="E276" s="1090"/>
      <c r="F276" s="1090"/>
      <c r="G276" s="1176"/>
      <c r="H276" s="29">
        <f>SUM(D277:D286)</f>
        <v>18</v>
      </c>
      <c r="I276" s="29">
        <f>COUNT(D277:D286)*2</f>
        <v>18</v>
      </c>
    </row>
    <row r="277" spans="1:9" ht="45">
      <c r="A277" s="18" t="s">
        <v>691</v>
      </c>
      <c r="B277" s="51" t="s">
        <v>692</v>
      </c>
      <c r="C277" s="50" t="s">
        <v>693</v>
      </c>
      <c r="D277" s="618">
        <v>2</v>
      </c>
      <c r="E277" s="28" t="s">
        <v>341</v>
      </c>
      <c r="F277" s="26"/>
      <c r="G277" s="53"/>
    </row>
    <row r="278" spans="1:9" ht="30">
      <c r="A278" s="18"/>
      <c r="B278" s="51"/>
      <c r="C278" s="50" t="s">
        <v>694</v>
      </c>
      <c r="D278" s="618">
        <v>2</v>
      </c>
      <c r="E278" s="28" t="s">
        <v>341</v>
      </c>
      <c r="F278" s="26"/>
      <c r="G278" s="53"/>
    </row>
    <row r="279" spans="1:9" ht="45">
      <c r="A279" s="18" t="s">
        <v>1770</v>
      </c>
      <c r="B279" s="19" t="s">
        <v>696</v>
      </c>
      <c r="C279" s="50" t="s">
        <v>697</v>
      </c>
      <c r="D279" s="618">
        <v>2</v>
      </c>
      <c r="E279" s="28" t="s">
        <v>341</v>
      </c>
      <c r="F279" s="50" t="s">
        <v>698</v>
      </c>
      <c r="G279" s="53"/>
    </row>
    <row r="280" spans="1:9" ht="30">
      <c r="A280" s="18"/>
      <c r="B280" s="19"/>
      <c r="C280" s="23" t="s">
        <v>699</v>
      </c>
      <c r="D280" s="618">
        <v>2</v>
      </c>
      <c r="E280" s="28" t="s">
        <v>341</v>
      </c>
      <c r="F280" s="23"/>
      <c r="G280" s="53"/>
    </row>
    <row r="281" spans="1:9" ht="45">
      <c r="A281" s="18"/>
      <c r="B281" s="19"/>
      <c r="C281" s="30" t="s">
        <v>700</v>
      </c>
      <c r="D281" s="618">
        <v>2</v>
      </c>
      <c r="E281" s="28" t="s">
        <v>341</v>
      </c>
      <c r="F281" s="23"/>
      <c r="G281" s="53"/>
    </row>
    <row r="282" spans="1:9" ht="31.5">
      <c r="A282" s="18" t="s">
        <v>1773</v>
      </c>
      <c r="B282" s="19" t="s">
        <v>702</v>
      </c>
      <c r="C282" s="86" t="s">
        <v>703</v>
      </c>
      <c r="D282" s="618">
        <v>2</v>
      </c>
      <c r="E282" s="28" t="s">
        <v>341</v>
      </c>
      <c r="F282" s="26"/>
      <c r="G282" s="53"/>
    </row>
    <row r="283" spans="1:9" ht="30">
      <c r="A283" s="18"/>
      <c r="B283" s="19"/>
      <c r="C283" s="50" t="s">
        <v>704</v>
      </c>
      <c r="D283" s="618">
        <v>2</v>
      </c>
      <c r="E283" s="28" t="s">
        <v>341</v>
      </c>
      <c r="F283" s="26"/>
      <c r="G283" s="53"/>
    </row>
    <row r="284" spans="1:9" ht="31.5" hidden="1">
      <c r="A284" s="27" t="s">
        <v>707</v>
      </c>
      <c r="B284" s="19" t="s">
        <v>708</v>
      </c>
      <c r="C284" s="26"/>
      <c r="D284" s="537"/>
      <c r="E284" s="28"/>
      <c r="F284" s="26"/>
      <c r="G284" s="26"/>
      <c r="H284" s="99"/>
      <c r="I284" s="99"/>
    </row>
    <row r="285" spans="1:9" ht="47.25">
      <c r="A285" s="18" t="s">
        <v>1778</v>
      </c>
      <c r="B285" s="19" t="s">
        <v>710</v>
      </c>
      <c r="C285" s="236" t="s">
        <v>4380</v>
      </c>
      <c r="D285" s="618">
        <v>2</v>
      </c>
      <c r="E285" s="28" t="s">
        <v>341</v>
      </c>
      <c r="F285" s="26"/>
      <c r="G285" s="53"/>
    </row>
    <row r="286" spans="1:9" ht="47.25">
      <c r="A286" s="18" t="s">
        <v>712</v>
      </c>
      <c r="B286" s="19" t="s">
        <v>713</v>
      </c>
      <c r="C286" s="25" t="s">
        <v>714</v>
      </c>
      <c r="D286" s="618">
        <v>2</v>
      </c>
      <c r="E286" s="28" t="s">
        <v>341</v>
      </c>
      <c r="F286" s="26"/>
      <c r="G286" s="53"/>
    </row>
    <row r="287" spans="1:9" ht="40.15" customHeight="1">
      <c r="A287" s="427" t="s">
        <v>1782</v>
      </c>
      <c r="B287" s="1175" t="s">
        <v>98</v>
      </c>
      <c r="C287" s="1090"/>
      <c r="D287" s="1090"/>
      <c r="E287" s="1090"/>
      <c r="F287" s="1090"/>
      <c r="G287" s="1176"/>
      <c r="H287" s="29">
        <f>SUM(D288:D290)</f>
        <v>4</v>
      </c>
      <c r="I287" s="29">
        <f>COUNT(D288:D290)*2</f>
        <v>4</v>
      </c>
    </row>
    <row r="288" spans="1:9" ht="63">
      <c r="A288" s="18" t="s">
        <v>1783</v>
      </c>
      <c r="B288" s="19" t="s">
        <v>716</v>
      </c>
      <c r="C288" s="23" t="s">
        <v>717</v>
      </c>
      <c r="D288" s="618">
        <v>2</v>
      </c>
      <c r="E288" s="28" t="s">
        <v>379</v>
      </c>
      <c r="F288" s="30" t="s">
        <v>4687</v>
      </c>
      <c r="G288" s="53"/>
    </row>
    <row r="289" spans="1:9" ht="47.25">
      <c r="A289" s="18" t="s">
        <v>1786</v>
      </c>
      <c r="B289" s="19" t="s">
        <v>719</v>
      </c>
      <c r="C289" s="236" t="s">
        <v>4688</v>
      </c>
      <c r="D289" s="618">
        <v>2</v>
      </c>
      <c r="E289" s="28" t="s">
        <v>379</v>
      </c>
      <c r="F289" s="26"/>
      <c r="G289" s="53"/>
    </row>
    <row r="290" spans="1:9" ht="45" hidden="1">
      <c r="A290" s="27" t="s">
        <v>2483</v>
      </c>
      <c r="B290" s="55" t="s">
        <v>724</v>
      </c>
      <c r="C290" s="26"/>
      <c r="D290" s="537"/>
      <c r="E290" s="28"/>
      <c r="F290" s="26"/>
      <c r="G290" s="26"/>
      <c r="H290" s="99"/>
      <c r="I290" s="99"/>
    </row>
    <row r="291" spans="1:9" ht="40.15" hidden="1" customHeight="1">
      <c r="A291" s="423" t="s">
        <v>97</v>
      </c>
      <c r="B291" s="1156" t="s">
        <v>96</v>
      </c>
      <c r="C291" s="1087"/>
      <c r="D291" s="1087"/>
      <c r="E291" s="1087"/>
      <c r="F291" s="1087"/>
      <c r="G291" s="1157"/>
      <c r="H291" s="99">
        <f>SUM(D292:D294)</f>
        <v>0</v>
      </c>
      <c r="I291" s="99">
        <f>COUNT(D292:D294)*2</f>
        <v>0</v>
      </c>
    </row>
    <row r="292" spans="1:9" ht="47.25" hidden="1">
      <c r="A292" s="68" t="s">
        <v>726</v>
      </c>
      <c r="B292" s="114" t="s">
        <v>727</v>
      </c>
      <c r="C292" s="26"/>
      <c r="D292" s="537"/>
      <c r="E292" s="28"/>
      <c r="F292" s="26"/>
      <c r="G292" s="26"/>
      <c r="H292" s="99"/>
      <c r="I292" s="99"/>
    </row>
    <row r="293" spans="1:9" ht="47.25" hidden="1">
      <c r="A293" s="68" t="s">
        <v>728</v>
      </c>
      <c r="B293" s="114" t="s">
        <v>729</v>
      </c>
      <c r="C293" s="26"/>
      <c r="D293" s="537"/>
      <c r="E293" s="28"/>
      <c r="F293" s="26"/>
      <c r="G293" s="26"/>
      <c r="H293" s="99"/>
      <c r="I293" s="99"/>
    </row>
    <row r="294" spans="1:9" ht="60" hidden="1">
      <c r="A294" s="68" t="s">
        <v>730</v>
      </c>
      <c r="B294" s="23" t="s">
        <v>731</v>
      </c>
      <c r="C294" s="26"/>
      <c r="D294" s="537"/>
      <c r="E294" s="28"/>
      <c r="F294" s="26"/>
      <c r="G294" s="26"/>
      <c r="H294" s="99"/>
      <c r="I294" s="99"/>
    </row>
    <row r="295" spans="1:9" ht="40.15" hidden="1" customHeight="1">
      <c r="A295" s="423" t="s">
        <v>1789</v>
      </c>
      <c r="B295" s="1156" t="s">
        <v>94</v>
      </c>
      <c r="C295" s="1087"/>
      <c r="D295" s="1087"/>
      <c r="E295" s="1087"/>
      <c r="F295" s="1087"/>
      <c r="G295" s="1157"/>
      <c r="H295" s="99">
        <f>SUM(D296:D298)</f>
        <v>0</v>
      </c>
      <c r="I295" s="99">
        <f>COUNT(D296:D298)*2</f>
        <v>0</v>
      </c>
    </row>
    <row r="296" spans="1:9" ht="31.5" hidden="1">
      <c r="A296" s="27" t="s">
        <v>1790</v>
      </c>
      <c r="B296" s="114" t="s">
        <v>733</v>
      </c>
      <c r="C296" s="26"/>
      <c r="D296" s="537"/>
      <c r="E296" s="28"/>
      <c r="F296" s="26"/>
      <c r="G296" s="26"/>
      <c r="H296" s="99"/>
      <c r="I296" s="99"/>
    </row>
    <row r="297" spans="1:9" ht="47.25" hidden="1">
      <c r="A297" s="27" t="s">
        <v>1793</v>
      </c>
      <c r="B297" s="114" t="s">
        <v>736</v>
      </c>
      <c r="C297" s="26"/>
      <c r="D297" s="537"/>
      <c r="E297" s="28"/>
      <c r="F297" s="26"/>
      <c r="G297" s="26"/>
      <c r="H297" s="99"/>
      <c r="I297" s="99"/>
    </row>
    <row r="298" spans="1:9" ht="60" hidden="1">
      <c r="A298" s="27" t="s">
        <v>738</v>
      </c>
      <c r="B298" s="23" t="s">
        <v>739</v>
      </c>
      <c r="C298" s="26"/>
      <c r="D298" s="537"/>
      <c r="E298" s="28"/>
      <c r="F298" s="26"/>
      <c r="G298" s="26"/>
      <c r="H298" s="99"/>
      <c r="I298" s="99"/>
    </row>
    <row r="299" spans="1:9" ht="40.15" hidden="1" customHeight="1">
      <c r="A299" s="423" t="s">
        <v>93</v>
      </c>
      <c r="B299" s="1156" t="s">
        <v>92</v>
      </c>
      <c r="C299" s="1087"/>
      <c r="D299" s="1087"/>
      <c r="E299" s="1087"/>
      <c r="F299" s="1087"/>
      <c r="G299" s="1157"/>
      <c r="H299" s="99">
        <f>SUM(D300:D301)</f>
        <v>0</v>
      </c>
      <c r="I299" s="99">
        <f>COUNT(D300:D301)*2</f>
        <v>0</v>
      </c>
    </row>
    <row r="300" spans="1:9" ht="47.25" hidden="1">
      <c r="A300" s="27" t="s">
        <v>741</v>
      </c>
      <c r="B300" s="114" t="s">
        <v>742</v>
      </c>
      <c r="C300" s="26"/>
      <c r="D300" s="537"/>
      <c r="E300" s="28"/>
      <c r="F300" s="26"/>
      <c r="G300" s="26"/>
      <c r="H300" s="99"/>
      <c r="I300" s="99"/>
    </row>
    <row r="301" spans="1:9" ht="47.25" hidden="1">
      <c r="A301" s="27" t="s">
        <v>743</v>
      </c>
      <c r="B301" s="19" t="s">
        <v>744</v>
      </c>
      <c r="C301" s="26"/>
      <c r="D301" s="537"/>
      <c r="E301" s="28"/>
      <c r="F301" s="26"/>
      <c r="G301" s="26"/>
      <c r="H301" s="99"/>
      <c r="I301" s="99"/>
    </row>
    <row r="302" spans="1:9" ht="40.15" hidden="1" customHeight="1">
      <c r="A302" s="434" t="s">
        <v>91</v>
      </c>
      <c r="B302" s="1156" t="s">
        <v>90</v>
      </c>
      <c r="C302" s="1087"/>
      <c r="D302" s="1087"/>
      <c r="E302" s="1087"/>
      <c r="F302" s="1087"/>
      <c r="G302" s="1157"/>
      <c r="H302" s="99">
        <f>SUM(D303:D304)</f>
        <v>0</v>
      </c>
      <c r="I302" s="99">
        <f>COUNT(D303:D304)*2</f>
        <v>0</v>
      </c>
    </row>
    <row r="303" spans="1:9" ht="31.5" hidden="1">
      <c r="A303" s="434" t="s">
        <v>745</v>
      </c>
      <c r="B303" s="114" t="s">
        <v>746</v>
      </c>
      <c r="C303" s="26"/>
      <c r="D303" s="537"/>
      <c r="E303" s="28"/>
      <c r="F303" s="26"/>
      <c r="G303" s="26"/>
      <c r="H303" s="99"/>
      <c r="I303" s="99"/>
    </row>
    <row r="304" spans="1:9" ht="47.25" hidden="1">
      <c r="A304" s="434" t="s">
        <v>747</v>
      </c>
      <c r="B304" s="114" t="s">
        <v>748</v>
      </c>
      <c r="C304" s="26"/>
      <c r="D304" s="537"/>
      <c r="E304" s="28"/>
      <c r="F304" s="26"/>
      <c r="G304" s="26"/>
      <c r="H304" s="99"/>
      <c r="I304" s="99"/>
    </row>
    <row r="305" spans="1:9" ht="40.15" customHeight="1">
      <c r="A305" s="427" t="s">
        <v>1796</v>
      </c>
      <c r="B305" s="1156" t="s">
        <v>88</v>
      </c>
      <c r="C305" s="1087"/>
      <c r="D305" s="1087"/>
      <c r="E305" s="1087"/>
      <c r="F305" s="1087"/>
      <c r="G305" s="1157"/>
      <c r="H305" s="29">
        <f>SUM(D306:D308)</f>
        <v>2</v>
      </c>
      <c r="I305" s="29">
        <f>COUNT(D306:D308)*2</f>
        <v>2</v>
      </c>
    </row>
    <row r="306" spans="1:9" ht="63" hidden="1">
      <c r="A306" s="27" t="s">
        <v>1798</v>
      </c>
      <c r="B306" s="114" t="s">
        <v>750</v>
      </c>
      <c r="C306" s="26"/>
      <c r="D306" s="537"/>
      <c r="E306" s="28"/>
      <c r="F306" s="26"/>
      <c r="G306" s="26"/>
      <c r="H306" s="99"/>
      <c r="I306" s="99"/>
    </row>
    <row r="307" spans="1:9" ht="63" hidden="1">
      <c r="A307" s="27" t="s">
        <v>752</v>
      </c>
      <c r="B307" s="114" t="s">
        <v>753</v>
      </c>
      <c r="C307" s="26"/>
      <c r="D307" s="537"/>
      <c r="E307" s="28"/>
      <c r="F307" s="26"/>
      <c r="G307" s="26"/>
      <c r="H307" s="99"/>
      <c r="I307" s="99"/>
    </row>
    <row r="308" spans="1:9" ht="47.25">
      <c r="A308" s="18" t="s">
        <v>1800</v>
      </c>
      <c r="B308" s="160" t="s">
        <v>755</v>
      </c>
      <c r="C308" s="30" t="s">
        <v>4689</v>
      </c>
      <c r="D308" s="618">
        <v>2</v>
      </c>
      <c r="E308" s="28" t="s">
        <v>653</v>
      </c>
      <c r="F308" s="26"/>
      <c r="G308" s="53"/>
    </row>
    <row r="309" spans="1:9" ht="40.15" customHeight="1">
      <c r="A309" s="427" t="s">
        <v>1801</v>
      </c>
      <c r="B309" s="1156" t="s">
        <v>86</v>
      </c>
      <c r="C309" s="1087"/>
      <c r="D309" s="1087"/>
      <c r="E309" s="1087"/>
      <c r="F309" s="1087"/>
      <c r="G309" s="1157"/>
      <c r="H309" s="29">
        <f>SUM(D310:D313)</f>
        <v>8</v>
      </c>
      <c r="I309" s="29">
        <f>COUNT(D310:D313)*2</f>
        <v>8</v>
      </c>
    </row>
    <row r="310" spans="1:9" ht="47.25">
      <c r="A310" s="18" t="s">
        <v>1803</v>
      </c>
      <c r="B310" s="114" t="s">
        <v>758</v>
      </c>
      <c r="C310" s="114" t="s">
        <v>4690</v>
      </c>
      <c r="D310" s="618">
        <v>2</v>
      </c>
      <c r="E310" s="28" t="s">
        <v>420</v>
      </c>
      <c r="F310" s="26"/>
      <c r="G310" s="53"/>
    </row>
    <row r="311" spans="1:9" ht="63">
      <c r="A311" s="18" t="s">
        <v>1804</v>
      </c>
      <c r="B311" s="114" t="s">
        <v>761</v>
      </c>
      <c r="C311" s="23" t="s">
        <v>762</v>
      </c>
      <c r="D311" s="618">
        <v>2</v>
      </c>
      <c r="E311" s="28" t="s">
        <v>653</v>
      </c>
      <c r="F311" s="23" t="s">
        <v>763</v>
      </c>
      <c r="G311" s="53"/>
    </row>
    <row r="312" spans="1:9" ht="30">
      <c r="A312" s="18"/>
      <c r="B312" s="114"/>
      <c r="C312" s="23" t="s">
        <v>764</v>
      </c>
      <c r="D312" s="618">
        <v>2</v>
      </c>
      <c r="E312" s="28" t="s">
        <v>420</v>
      </c>
      <c r="F312" s="28"/>
      <c r="G312" s="53"/>
    </row>
    <row r="313" spans="1:9" ht="63">
      <c r="A313" s="18" t="s">
        <v>1808</v>
      </c>
      <c r="B313" s="114" t="s">
        <v>766</v>
      </c>
      <c r="C313" s="50" t="s">
        <v>4384</v>
      </c>
      <c r="D313" s="618">
        <v>2</v>
      </c>
      <c r="E313" s="28" t="s">
        <v>341</v>
      </c>
      <c r="G313" s="53"/>
    </row>
    <row r="314" spans="1:9" ht="40.15" customHeight="1">
      <c r="A314" s="427" t="s">
        <v>85</v>
      </c>
      <c r="B314" s="1178" t="s">
        <v>84</v>
      </c>
      <c r="C314" s="1179"/>
      <c r="D314" s="1179"/>
      <c r="E314" s="1179"/>
      <c r="F314" s="1179"/>
      <c r="G314" s="1180"/>
      <c r="H314" s="29">
        <f>SUM(D315:D316)</f>
        <v>2</v>
      </c>
      <c r="I314" s="29">
        <f>COUNT(D315:D316)*2</f>
        <v>2</v>
      </c>
    </row>
    <row r="315" spans="1:9" ht="75">
      <c r="A315" s="18" t="s">
        <v>768</v>
      </c>
      <c r="B315" s="236" t="s">
        <v>769</v>
      </c>
      <c r="C315" s="50" t="s">
        <v>770</v>
      </c>
      <c r="D315" s="618">
        <v>2</v>
      </c>
      <c r="E315" s="28" t="s">
        <v>540</v>
      </c>
      <c r="F315" s="30" t="s">
        <v>771</v>
      </c>
      <c r="G315" s="53"/>
    </row>
    <row r="316" spans="1:9" ht="45" hidden="1">
      <c r="A316" s="27" t="s">
        <v>772</v>
      </c>
      <c r="B316" s="236" t="s">
        <v>773</v>
      </c>
      <c r="C316" s="30"/>
      <c r="D316" s="537"/>
      <c r="E316" s="28"/>
      <c r="F316" s="26"/>
      <c r="G316" s="26"/>
      <c r="H316" s="99"/>
      <c r="I316" s="99"/>
    </row>
    <row r="317" spans="1:9" ht="21">
      <c r="A317" s="435"/>
      <c r="B317" s="1072" t="s">
        <v>774</v>
      </c>
      <c r="C317" s="1074"/>
      <c r="D317" s="1074"/>
      <c r="E317" s="1074"/>
      <c r="F317" s="1074"/>
      <c r="G317" s="1076"/>
      <c r="H317" s="29">
        <f>H318+H327+H333+H352+H369+H376+H467+H324+H340+H343+H346+H361+H365+H392+H403+H407+H412+H417+H424+H436+H443+H454+H461</f>
        <v>58</v>
      </c>
      <c r="I317" s="29">
        <f>I318+I327+I333+I352+I369+I376+I467+I324+I340+I343+I346+I361+I365+I392+I403+I407+I412+I417+I424+I436+I443+I454+I461</f>
        <v>58</v>
      </c>
    </row>
    <row r="318" spans="1:9" ht="40.15" customHeight="1">
      <c r="A318" s="427" t="s">
        <v>1810</v>
      </c>
      <c r="B318" s="1175" t="s">
        <v>82</v>
      </c>
      <c r="C318" s="1090"/>
      <c r="D318" s="1090"/>
      <c r="E318" s="1090"/>
      <c r="F318" s="1090"/>
      <c r="G318" s="1176"/>
      <c r="H318" s="29">
        <f>SUM(D319:D323)</f>
        <v>4</v>
      </c>
      <c r="I318" s="29">
        <f>COUNT(D319:D323)*2</f>
        <v>4</v>
      </c>
    </row>
    <row r="319" spans="1:9" ht="47.25">
      <c r="A319" s="18" t="s">
        <v>1811</v>
      </c>
      <c r="B319" s="19" t="s">
        <v>776</v>
      </c>
      <c r="C319" s="23" t="s">
        <v>4691</v>
      </c>
      <c r="D319" s="620">
        <v>2</v>
      </c>
      <c r="E319" s="28" t="s">
        <v>648</v>
      </c>
      <c r="G319" s="53"/>
    </row>
    <row r="320" spans="1:9" ht="45">
      <c r="A320" s="215"/>
      <c r="B320" s="19"/>
      <c r="C320" s="23" t="s">
        <v>4692</v>
      </c>
      <c r="D320" s="534">
        <v>2</v>
      </c>
      <c r="E320" s="28" t="s">
        <v>648</v>
      </c>
      <c r="F320" s="23" t="s">
        <v>2498</v>
      </c>
      <c r="G320" s="53"/>
    </row>
    <row r="321" spans="1:9" ht="31.5" hidden="1">
      <c r="A321" s="27" t="s">
        <v>780</v>
      </c>
      <c r="B321" s="19" t="s">
        <v>781</v>
      </c>
      <c r="C321" s="114"/>
      <c r="D321" s="537"/>
      <c r="E321" s="28"/>
      <c r="F321" s="26"/>
      <c r="G321" s="26"/>
      <c r="H321" s="99"/>
      <c r="I321" s="99"/>
    </row>
    <row r="322" spans="1:9" ht="31.5" hidden="1">
      <c r="A322" s="27" t="s">
        <v>1814</v>
      </c>
      <c r="B322" s="19" t="s">
        <v>783</v>
      </c>
      <c r="C322" s="26"/>
      <c r="D322" s="537"/>
      <c r="E322" s="28"/>
      <c r="F322" s="26"/>
      <c r="G322" s="26"/>
      <c r="H322" s="99"/>
      <c r="I322" s="99"/>
    </row>
    <row r="323" spans="1:9" ht="63" hidden="1">
      <c r="A323" s="27" t="s">
        <v>1819</v>
      </c>
      <c r="B323" s="19" t="s">
        <v>795</v>
      </c>
      <c r="C323" s="26"/>
      <c r="D323" s="537"/>
      <c r="E323" s="28"/>
      <c r="F323" s="26"/>
      <c r="G323" s="26"/>
      <c r="H323" s="99"/>
      <c r="I323" s="99"/>
    </row>
    <row r="324" spans="1:9" ht="40.15" hidden="1" customHeight="1">
      <c r="A324" s="423" t="s">
        <v>1822</v>
      </c>
      <c r="B324" s="1156" t="s">
        <v>80</v>
      </c>
      <c r="C324" s="1087"/>
      <c r="D324" s="1087"/>
      <c r="E324" s="1087"/>
      <c r="F324" s="1087"/>
      <c r="G324" s="1157"/>
      <c r="H324" s="99">
        <f>SUM(D325:D326)</f>
        <v>0</v>
      </c>
      <c r="I324" s="99">
        <f>COUNT(D325:D326)*2</f>
        <v>0</v>
      </c>
    </row>
    <row r="325" spans="1:9" ht="47.25" hidden="1">
      <c r="A325" s="27" t="s">
        <v>1823</v>
      </c>
      <c r="B325" s="114" t="s">
        <v>798</v>
      </c>
      <c r="C325" s="26"/>
      <c r="D325" s="537"/>
      <c r="E325" s="28"/>
      <c r="F325" s="26"/>
      <c r="G325" s="26"/>
      <c r="H325" s="99"/>
      <c r="I325" s="99"/>
    </row>
    <row r="326" spans="1:9" ht="47.25" hidden="1">
      <c r="A326" s="27" t="s">
        <v>1833</v>
      </c>
      <c r="B326" s="114" t="s">
        <v>804</v>
      </c>
      <c r="C326" s="26"/>
      <c r="D326" s="537"/>
      <c r="E326" s="28"/>
      <c r="F326" s="26"/>
      <c r="G326" s="26"/>
      <c r="H326" s="99"/>
      <c r="I326" s="99"/>
    </row>
    <row r="327" spans="1:9" ht="40.15" customHeight="1">
      <c r="A327" s="427" t="s">
        <v>1836</v>
      </c>
      <c r="B327" s="1156" t="s">
        <v>78</v>
      </c>
      <c r="C327" s="1087"/>
      <c r="D327" s="1087"/>
      <c r="E327" s="1087"/>
      <c r="F327" s="1087"/>
      <c r="G327" s="1157"/>
      <c r="H327" s="29">
        <f>SUM(D328:D332)</f>
        <v>4</v>
      </c>
      <c r="I327" s="29">
        <f>COUNT(D328:D332)*2</f>
        <v>4</v>
      </c>
    </row>
    <row r="328" spans="1:9" ht="63" hidden="1">
      <c r="A328" s="27" t="s">
        <v>1838</v>
      </c>
      <c r="B328" s="114" t="s">
        <v>807</v>
      </c>
      <c r="C328" s="114"/>
      <c r="D328" s="537"/>
      <c r="E328" s="28"/>
      <c r="F328" s="26"/>
      <c r="G328" s="26"/>
      <c r="H328" s="99"/>
      <c r="I328" s="99"/>
    </row>
    <row r="329" spans="1:9" ht="75">
      <c r="A329" s="18" t="s">
        <v>1844</v>
      </c>
      <c r="B329" s="30" t="s">
        <v>812</v>
      </c>
      <c r="C329" s="30" t="s">
        <v>4693</v>
      </c>
      <c r="D329" s="618">
        <v>2</v>
      </c>
      <c r="E329" s="28" t="s">
        <v>653</v>
      </c>
      <c r="F329" s="26"/>
      <c r="G329" s="53"/>
    </row>
    <row r="330" spans="1:9" ht="30">
      <c r="A330" s="215"/>
      <c r="B330" s="114"/>
      <c r="C330" s="30" t="s">
        <v>4694</v>
      </c>
      <c r="D330" s="618">
        <v>2</v>
      </c>
      <c r="E330" s="28" t="s">
        <v>653</v>
      </c>
      <c r="F330" s="30" t="s">
        <v>4695</v>
      </c>
      <c r="G330" s="53"/>
    </row>
    <row r="331" spans="1:9" ht="31.5" hidden="1">
      <c r="A331" s="27" t="s">
        <v>1859</v>
      </c>
      <c r="B331" s="114" t="s">
        <v>823</v>
      </c>
      <c r="C331" s="26"/>
      <c r="D331" s="537"/>
      <c r="E331" s="28"/>
      <c r="F331" s="26"/>
      <c r="G331" s="26"/>
      <c r="H331" s="99"/>
      <c r="I331" s="99"/>
    </row>
    <row r="332" spans="1:9" ht="47.25" hidden="1">
      <c r="A332" s="27" t="s">
        <v>825</v>
      </c>
      <c r="B332" s="114" t="s">
        <v>826</v>
      </c>
      <c r="C332" s="26"/>
      <c r="D332" s="537"/>
      <c r="E332" s="28"/>
      <c r="F332" s="26"/>
      <c r="G332" s="26"/>
      <c r="H332" s="99"/>
      <c r="I332" s="99"/>
    </row>
    <row r="333" spans="1:9" ht="40.15" customHeight="1">
      <c r="A333" s="427" t="s">
        <v>1863</v>
      </c>
      <c r="B333" s="1175" t="s">
        <v>76</v>
      </c>
      <c r="C333" s="1090"/>
      <c r="D333" s="1090"/>
      <c r="E333" s="1090"/>
      <c r="F333" s="1090"/>
      <c r="G333" s="1176"/>
      <c r="H333" s="29">
        <f>SUM(D334:D339)</f>
        <v>4</v>
      </c>
      <c r="I333" s="29">
        <f>COUNT(D334:D339)*2</f>
        <v>4</v>
      </c>
    </row>
    <row r="334" spans="1:9" ht="47.25" hidden="1">
      <c r="A334" s="27" t="s">
        <v>1864</v>
      </c>
      <c r="B334" s="19" t="s">
        <v>828</v>
      </c>
      <c r="C334" s="26"/>
      <c r="D334" s="537"/>
      <c r="E334" s="28"/>
      <c r="F334" s="26"/>
      <c r="G334" s="26"/>
      <c r="H334" s="99"/>
      <c r="I334" s="99"/>
    </row>
    <row r="335" spans="1:9" ht="60" hidden="1">
      <c r="A335" s="27" t="s">
        <v>1866</v>
      </c>
      <c r="B335" s="23" t="s">
        <v>832</v>
      </c>
      <c r="C335" s="26"/>
      <c r="D335" s="537"/>
      <c r="E335" s="28"/>
      <c r="F335" s="26"/>
      <c r="G335" s="26"/>
      <c r="H335" s="99"/>
      <c r="I335" s="99"/>
    </row>
    <row r="336" spans="1:9" ht="47.25">
      <c r="A336" s="18" t="s">
        <v>1868</v>
      </c>
      <c r="B336" s="19" t="s">
        <v>838</v>
      </c>
      <c r="C336" s="30" t="s">
        <v>4394</v>
      </c>
      <c r="D336" s="618">
        <v>2</v>
      </c>
      <c r="E336" s="28" t="s">
        <v>653</v>
      </c>
      <c r="F336" s="26"/>
      <c r="G336" s="53"/>
    </row>
    <row r="337" spans="1:9" ht="30">
      <c r="A337" s="18"/>
      <c r="B337" s="19"/>
      <c r="C337" s="23" t="s">
        <v>3310</v>
      </c>
      <c r="D337" s="618">
        <v>2</v>
      </c>
      <c r="E337" s="28" t="s">
        <v>648</v>
      </c>
      <c r="F337" s="26"/>
      <c r="G337" s="53"/>
    </row>
    <row r="338" spans="1:9" ht="15.75" hidden="1">
      <c r="A338" s="27" t="s">
        <v>1870</v>
      </c>
      <c r="B338" s="19" t="s">
        <v>843</v>
      </c>
      <c r="C338" s="26"/>
      <c r="D338" s="537"/>
      <c r="E338" s="28"/>
      <c r="F338" s="26"/>
      <c r="G338" s="26"/>
      <c r="H338" s="99"/>
      <c r="I338" s="99"/>
    </row>
    <row r="339" spans="1:9" ht="31.5" hidden="1">
      <c r="A339" s="27" t="s">
        <v>1871</v>
      </c>
      <c r="B339" s="19" t="s">
        <v>847</v>
      </c>
      <c r="C339" s="26"/>
      <c r="D339" s="537"/>
      <c r="E339" s="28"/>
      <c r="F339" s="26"/>
      <c r="G339" s="26"/>
      <c r="H339" s="99"/>
      <c r="I339" s="99"/>
    </row>
    <row r="340" spans="1:9" ht="40.15" hidden="1" customHeight="1">
      <c r="A340" s="423" t="s">
        <v>1873</v>
      </c>
      <c r="B340" s="1175" t="s">
        <v>74</v>
      </c>
      <c r="C340" s="1090"/>
      <c r="D340" s="1090"/>
      <c r="E340" s="1090"/>
      <c r="F340" s="1090"/>
      <c r="G340" s="1176"/>
      <c r="H340" s="99">
        <f>SUM(D341:D342)</f>
        <v>0</v>
      </c>
      <c r="I340" s="99">
        <f>COUNT(D341:D342)*2</f>
        <v>0</v>
      </c>
    </row>
    <row r="341" spans="1:9" ht="45" hidden="1">
      <c r="A341" s="27" t="s">
        <v>1875</v>
      </c>
      <c r="B341" s="23" t="s">
        <v>854</v>
      </c>
      <c r="C341" s="26"/>
      <c r="D341" s="537"/>
      <c r="E341" s="28"/>
      <c r="F341" s="26"/>
      <c r="G341" s="26"/>
      <c r="H341" s="99"/>
      <c r="I341" s="99"/>
    </row>
    <row r="342" spans="1:9" ht="45" hidden="1">
      <c r="A342" s="27" t="s">
        <v>1877</v>
      </c>
      <c r="B342" s="23" t="s">
        <v>858</v>
      </c>
      <c r="C342" s="26"/>
      <c r="D342" s="537"/>
      <c r="E342" s="28"/>
      <c r="F342" s="26"/>
      <c r="G342" s="26"/>
      <c r="H342" s="99"/>
      <c r="I342" s="99"/>
    </row>
    <row r="343" spans="1:9" ht="40.15" hidden="1" customHeight="1">
      <c r="A343" s="359" t="s">
        <v>1880</v>
      </c>
      <c r="B343" s="1156" t="s">
        <v>72</v>
      </c>
      <c r="C343" s="1087"/>
      <c r="D343" s="1087"/>
      <c r="E343" s="1087"/>
      <c r="F343" s="1087"/>
      <c r="G343" s="1157"/>
      <c r="H343" s="99">
        <f>SUM(D344:D345)</f>
        <v>0</v>
      </c>
      <c r="I343" s="99">
        <f>COUNT(D344:D345)*2</f>
        <v>0</v>
      </c>
    </row>
    <row r="344" spans="1:9" ht="30" hidden="1">
      <c r="A344" s="27" t="s">
        <v>1882</v>
      </c>
      <c r="B344" s="30" t="s">
        <v>861</v>
      </c>
      <c r="C344" s="30"/>
      <c r="D344" s="537"/>
      <c r="E344" s="28"/>
      <c r="F344" s="26"/>
      <c r="G344" s="26"/>
      <c r="H344" s="99"/>
      <c r="I344" s="99"/>
    </row>
    <row r="345" spans="1:9" ht="30" hidden="1">
      <c r="A345" s="27" t="s">
        <v>1886</v>
      </c>
      <c r="B345" s="30" t="s">
        <v>864</v>
      </c>
      <c r="C345" s="30"/>
      <c r="D345" s="537"/>
      <c r="E345" s="28"/>
      <c r="F345" s="30"/>
      <c r="G345" s="26"/>
      <c r="H345" s="99"/>
      <c r="I345" s="99"/>
    </row>
    <row r="346" spans="1:9" ht="40.15" hidden="1" customHeight="1">
      <c r="A346" s="423" t="s">
        <v>1890</v>
      </c>
      <c r="B346" s="1175" t="s">
        <v>70</v>
      </c>
      <c r="C346" s="1090"/>
      <c r="D346" s="1090"/>
      <c r="E346" s="1090"/>
      <c r="F346" s="1090"/>
      <c r="G346" s="1176"/>
      <c r="H346" s="99">
        <f>SUM(D347:D351)</f>
        <v>0</v>
      </c>
      <c r="I346" s="99">
        <f>COUNT(D347:D351)*2</f>
        <v>0</v>
      </c>
    </row>
    <row r="347" spans="1:9" ht="47.25" hidden="1">
      <c r="A347" s="27" t="s">
        <v>1892</v>
      </c>
      <c r="B347" s="19" t="s">
        <v>2995</v>
      </c>
      <c r="C347" s="26"/>
      <c r="D347" s="537"/>
      <c r="E347" s="28"/>
      <c r="F347" s="26"/>
      <c r="G347" s="26"/>
      <c r="H347" s="99"/>
      <c r="I347" s="99"/>
    </row>
    <row r="348" spans="1:9" ht="31.5" hidden="1">
      <c r="A348" s="27" t="s">
        <v>1897</v>
      </c>
      <c r="B348" s="19" t="s">
        <v>878</v>
      </c>
      <c r="C348" s="114"/>
      <c r="D348" s="537"/>
      <c r="E348" s="28"/>
      <c r="F348" s="26"/>
      <c r="G348" s="26"/>
      <c r="H348" s="99"/>
      <c r="I348" s="99"/>
    </row>
    <row r="349" spans="1:9" ht="47.25" hidden="1">
      <c r="A349" s="27" t="s">
        <v>1899</v>
      </c>
      <c r="B349" s="19" t="s">
        <v>882</v>
      </c>
      <c r="C349" s="26"/>
      <c r="D349" s="537"/>
      <c r="E349" s="28"/>
      <c r="F349" s="26"/>
      <c r="G349" s="26"/>
      <c r="H349" s="99"/>
      <c r="I349" s="99"/>
    </row>
    <row r="350" spans="1:9" ht="47.25" hidden="1">
      <c r="A350" s="27" t="s">
        <v>1902</v>
      </c>
      <c r="B350" s="19" t="s">
        <v>890</v>
      </c>
      <c r="C350" s="26"/>
      <c r="D350" s="537"/>
      <c r="E350" s="28"/>
      <c r="F350" s="26"/>
      <c r="G350" s="26"/>
      <c r="H350" s="99"/>
      <c r="I350" s="99"/>
    </row>
    <row r="351" spans="1:9" ht="31.5" hidden="1">
      <c r="A351" s="27" t="s">
        <v>1905</v>
      </c>
      <c r="B351" s="19" t="s">
        <v>893</v>
      </c>
      <c r="C351" s="26"/>
      <c r="D351" s="537"/>
      <c r="E351" s="28"/>
      <c r="F351" s="26"/>
      <c r="G351" s="26"/>
      <c r="H351" s="99"/>
      <c r="I351" s="99"/>
    </row>
    <row r="352" spans="1:9" ht="40.15" customHeight="1">
      <c r="A352" s="427" t="s">
        <v>1906</v>
      </c>
      <c r="B352" s="1156" t="s">
        <v>68</v>
      </c>
      <c r="C352" s="1087"/>
      <c r="D352" s="1087"/>
      <c r="E352" s="1087"/>
      <c r="F352" s="1087"/>
      <c r="G352" s="1157"/>
      <c r="H352" s="29">
        <f>SUM(D353:D360)</f>
        <v>8</v>
      </c>
      <c r="I352" s="29">
        <f>COUNT(D353:D360)*2</f>
        <v>8</v>
      </c>
    </row>
    <row r="353" spans="1:9" ht="47.25" hidden="1">
      <c r="A353" s="27" t="s">
        <v>1908</v>
      </c>
      <c r="B353" s="19" t="s">
        <v>897</v>
      </c>
      <c r="C353" s="26"/>
      <c r="D353" s="537"/>
      <c r="E353" s="28"/>
      <c r="F353" s="26"/>
      <c r="G353" s="26"/>
      <c r="H353" s="99"/>
      <c r="I353" s="99"/>
    </row>
    <row r="354" spans="1:9" ht="47.25" hidden="1">
      <c r="A354" s="27" t="s">
        <v>1911</v>
      </c>
      <c r="B354" s="19" t="s">
        <v>901</v>
      </c>
      <c r="C354" s="26"/>
      <c r="D354" s="537"/>
      <c r="E354" s="28"/>
      <c r="F354" s="26"/>
      <c r="G354" s="26"/>
      <c r="H354" s="99"/>
      <c r="I354" s="99"/>
    </row>
    <row r="355" spans="1:9" ht="31.5" hidden="1">
      <c r="A355" s="27" t="s">
        <v>1913</v>
      </c>
      <c r="B355" s="19" t="s">
        <v>905</v>
      </c>
      <c r="C355" s="26"/>
      <c r="D355" s="537"/>
      <c r="E355" s="28"/>
      <c r="F355" s="26"/>
      <c r="G355" s="26"/>
      <c r="H355" s="99"/>
      <c r="I355" s="99"/>
    </row>
    <row r="356" spans="1:9" ht="31.5" hidden="1">
      <c r="A356" s="27" t="s">
        <v>1914</v>
      </c>
      <c r="B356" s="51" t="s">
        <v>909</v>
      </c>
      <c r="C356" s="26"/>
      <c r="D356" s="537"/>
      <c r="E356" s="28"/>
      <c r="F356" s="26"/>
      <c r="G356" s="26"/>
      <c r="H356" s="99"/>
      <c r="I356" s="99"/>
    </row>
    <row r="357" spans="1:9" ht="45">
      <c r="A357" s="18" t="s">
        <v>1919</v>
      </c>
      <c r="B357" s="19" t="s">
        <v>913</v>
      </c>
      <c r="C357" s="50" t="s">
        <v>3891</v>
      </c>
      <c r="D357" s="618">
        <v>2</v>
      </c>
      <c r="E357" s="28" t="s">
        <v>369</v>
      </c>
      <c r="F357" s="30" t="s">
        <v>4696</v>
      </c>
      <c r="G357" s="53"/>
    </row>
    <row r="358" spans="1:9" ht="31.5">
      <c r="A358" s="18" t="s">
        <v>1922</v>
      </c>
      <c r="B358" s="19" t="s">
        <v>917</v>
      </c>
      <c r="C358" s="30" t="s">
        <v>4697</v>
      </c>
      <c r="D358" s="618">
        <v>2</v>
      </c>
      <c r="E358" s="28" t="s">
        <v>648</v>
      </c>
      <c r="G358" s="53"/>
    </row>
    <row r="359" spans="1:9" ht="45">
      <c r="A359" s="18"/>
      <c r="B359" s="19"/>
      <c r="C359" s="30" t="s">
        <v>4698</v>
      </c>
      <c r="D359" s="618">
        <v>2</v>
      </c>
      <c r="E359" s="28" t="s">
        <v>648</v>
      </c>
      <c r="F359" s="30" t="s">
        <v>4699</v>
      </c>
      <c r="G359" s="53"/>
    </row>
    <row r="360" spans="1:9" ht="47.25">
      <c r="A360" s="18" t="s">
        <v>1926</v>
      </c>
      <c r="B360" s="19" t="s">
        <v>922</v>
      </c>
      <c r="C360" s="30" t="s">
        <v>4700</v>
      </c>
      <c r="D360" s="618">
        <v>2</v>
      </c>
      <c r="E360" s="28" t="s">
        <v>341</v>
      </c>
      <c r="F360" s="26"/>
      <c r="G360" s="53"/>
    </row>
    <row r="361" spans="1:9" ht="40.15" hidden="1" customHeight="1">
      <c r="A361" s="423" t="s">
        <v>1927</v>
      </c>
      <c r="B361" s="1175" t="s">
        <v>66</v>
      </c>
      <c r="C361" s="1090"/>
      <c r="D361" s="1090"/>
      <c r="E361" s="1090"/>
      <c r="F361" s="1090"/>
      <c r="G361" s="1176"/>
      <c r="H361" s="99">
        <f>SUM(D362:D364)</f>
        <v>0</v>
      </c>
      <c r="I361" s="99">
        <f>COUNT(D362:D364)*2</f>
        <v>0</v>
      </c>
    </row>
    <row r="362" spans="1:9" ht="31.5" hidden="1">
      <c r="A362" s="27" t="s">
        <v>1928</v>
      </c>
      <c r="B362" s="19" t="s">
        <v>925</v>
      </c>
      <c r="C362" s="26"/>
      <c r="D362" s="537"/>
      <c r="E362" s="28"/>
      <c r="F362" s="26"/>
      <c r="G362" s="26"/>
      <c r="H362" s="99"/>
      <c r="I362" s="99"/>
    </row>
    <row r="363" spans="1:9" ht="47.25" hidden="1">
      <c r="A363" s="27" t="s">
        <v>1929</v>
      </c>
      <c r="B363" s="19" t="s">
        <v>932</v>
      </c>
      <c r="C363" s="26"/>
      <c r="D363" s="537"/>
      <c r="E363" s="28"/>
      <c r="F363" s="26"/>
      <c r="G363" s="26"/>
      <c r="H363" s="99"/>
      <c r="I363" s="99"/>
    </row>
    <row r="364" spans="1:9" ht="47.25" hidden="1">
      <c r="A364" s="27" t="s">
        <v>1930</v>
      </c>
      <c r="B364" s="19" t="s">
        <v>939</v>
      </c>
      <c r="C364" s="26"/>
      <c r="D364" s="537"/>
      <c r="E364" s="28"/>
      <c r="F364" s="26"/>
      <c r="G364" s="26"/>
      <c r="H364" s="99"/>
      <c r="I364" s="99"/>
    </row>
    <row r="365" spans="1:9" ht="40.15" hidden="1" customHeight="1">
      <c r="A365" s="423" t="s">
        <v>1931</v>
      </c>
      <c r="B365" s="1156" t="s">
        <v>64</v>
      </c>
      <c r="C365" s="1087"/>
      <c r="D365" s="1087"/>
      <c r="E365" s="1087"/>
      <c r="F365" s="1087"/>
      <c r="G365" s="1157"/>
      <c r="H365" s="99">
        <f>SUM(D366:D368)</f>
        <v>0</v>
      </c>
      <c r="I365" s="99">
        <f>COUNT(D366:D368)*2</f>
        <v>0</v>
      </c>
    </row>
    <row r="366" spans="1:9" ht="60" hidden="1">
      <c r="A366" s="27" t="s">
        <v>1932</v>
      </c>
      <c r="B366" s="30" t="s">
        <v>943</v>
      </c>
      <c r="C366" s="26"/>
      <c r="D366" s="537"/>
      <c r="E366" s="28"/>
      <c r="F366" s="26"/>
      <c r="G366" s="26"/>
      <c r="H366" s="99"/>
      <c r="I366" s="99"/>
    </row>
    <row r="367" spans="1:9" ht="45" hidden="1">
      <c r="A367" s="27" t="s">
        <v>944</v>
      </c>
      <c r="B367" s="30" t="s">
        <v>945</v>
      </c>
      <c r="C367" s="26"/>
      <c r="D367" s="537"/>
      <c r="E367" s="28"/>
      <c r="F367" s="26"/>
      <c r="G367" s="26"/>
      <c r="H367" s="99"/>
      <c r="I367" s="99"/>
    </row>
    <row r="368" spans="1:9" ht="78.75" hidden="1">
      <c r="A368" s="27" t="s">
        <v>1933</v>
      </c>
      <c r="B368" s="114" t="s">
        <v>947</v>
      </c>
      <c r="C368" s="26"/>
      <c r="D368" s="537"/>
      <c r="E368" s="28"/>
      <c r="F368" s="26"/>
      <c r="G368" s="26"/>
      <c r="H368" s="99"/>
      <c r="I368" s="99"/>
    </row>
    <row r="369" spans="1:9" ht="40.15" customHeight="1">
      <c r="A369" s="427" t="s">
        <v>2532</v>
      </c>
      <c r="B369" s="1175" t="s">
        <v>62</v>
      </c>
      <c r="C369" s="1090"/>
      <c r="D369" s="1090"/>
      <c r="E369" s="1090"/>
      <c r="F369" s="1090"/>
      <c r="G369" s="1176"/>
      <c r="H369" s="29">
        <f>SUM(D370:D375)</f>
        <v>6</v>
      </c>
      <c r="I369" s="29">
        <f>COUNT(D370:D375)*2</f>
        <v>6</v>
      </c>
    </row>
    <row r="370" spans="1:9" ht="31.5" hidden="1">
      <c r="A370" s="27" t="s">
        <v>1935</v>
      </c>
      <c r="B370" s="19" t="s">
        <v>949</v>
      </c>
      <c r="C370" s="26"/>
      <c r="D370" s="537"/>
      <c r="E370" s="28"/>
      <c r="F370" s="26"/>
      <c r="G370" s="26"/>
      <c r="H370" s="99"/>
      <c r="I370" s="99"/>
    </row>
    <row r="371" spans="1:9" ht="31.5" hidden="1">
      <c r="A371" s="27" t="s">
        <v>1936</v>
      </c>
      <c r="B371" s="19" t="s">
        <v>956</v>
      </c>
      <c r="C371" s="26"/>
      <c r="D371" s="537"/>
      <c r="F371" s="26"/>
      <c r="G371" s="26"/>
      <c r="H371" s="99"/>
      <c r="I371" s="99"/>
    </row>
    <row r="372" spans="1:9" ht="31.5">
      <c r="A372" s="18" t="s">
        <v>2533</v>
      </c>
      <c r="B372" s="19" t="s">
        <v>962</v>
      </c>
      <c r="C372" s="23" t="s">
        <v>968</v>
      </c>
      <c r="D372" s="618">
        <v>2</v>
      </c>
      <c r="E372" s="28" t="s">
        <v>540</v>
      </c>
      <c r="F372" s="26"/>
      <c r="G372" s="53"/>
    </row>
    <row r="373" spans="1:9" ht="30">
      <c r="A373" s="18"/>
      <c r="B373" s="19"/>
      <c r="C373" s="23" t="s">
        <v>967</v>
      </c>
      <c r="D373" s="618">
        <v>2</v>
      </c>
      <c r="E373" s="28" t="s">
        <v>540</v>
      </c>
      <c r="F373" s="26"/>
      <c r="G373" s="53"/>
    </row>
    <row r="374" spans="1:9" ht="78.75" hidden="1">
      <c r="A374" s="27" t="s">
        <v>1937</v>
      </c>
      <c r="B374" s="51" t="s">
        <v>970</v>
      </c>
      <c r="C374" s="26"/>
      <c r="D374" s="537"/>
      <c r="E374" s="28"/>
      <c r="F374" s="26"/>
      <c r="G374" s="26"/>
      <c r="H374" s="99"/>
      <c r="I374" s="99"/>
    </row>
    <row r="375" spans="1:9" ht="60">
      <c r="A375" s="18" t="s">
        <v>1939</v>
      </c>
      <c r="B375" s="19" t="s">
        <v>981</v>
      </c>
      <c r="C375" s="30" t="s">
        <v>4701</v>
      </c>
      <c r="D375" s="618">
        <v>2</v>
      </c>
      <c r="E375" s="28" t="s">
        <v>540</v>
      </c>
      <c r="F375" s="30" t="s">
        <v>4702</v>
      </c>
      <c r="G375" s="53"/>
    </row>
    <row r="376" spans="1:9" ht="40.15" customHeight="1">
      <c r="A376" s="427" t="s">
        <v>1940</v>
      </c>
      <c r="B376" s="1156" t="s">
        <v>60</v>
      </c>
      <c r="C376" s="1087"/>
      <c r="D376" s="1087"/>
      <c r="E376" s="1087"/>
      <c r="F376" s="1087"/>
      <c r="G376" s="1157"/>
      <c r="H376" s="29">
        <f>SUM(D377:D391)</f>
        <v>30</v>
      </c>
      <c r="I376" s="29">
        <f>COUNT(D377:D391)*2</f>
        <v>30</v>
      </c>
    </row>
    <row r="377" spans="1:9" ht="150">
      <c r="A377" s="18" t="s">
        <v>1941</v>
      </c>
      <c r="B377" s="114" t="s">
        <v>990</v>
      </c>
      <c r="C377" s="30" t="s">
        <v>4703</v>
      </c>
      <c r="D377" s="618">
        <v>2</v>
      </c>
      <c r="E377" s="28" t="s">
        <v>369</v>
      </c>
      <c r="F377" s="30" t="s">
        <v>4704</v>
      </c>
      <c r="G377" s="53"/>
    </row>
    <row r="378" spans="1:9" ht="60">
      <c r="A378" s="215"/>
      <c r="B378" s="114"/>
      <c r="C378" s="30" t="s">
        <v>4705</v>
      </c>
      <c r="D378" s="618">
        <v>2</v>
      </c>
      <c r="E378" s="28" t="s">
        <v>653</v>
      </c>
      <c r="F378" s="55"/>
      <c r="G378" s="295"/>
    </row>
    <row r="379" spans="1:9" ht="30">
      <c r="A379" s="215"/>
      <c r="B379" s="114"/>
      <c r="C379" s="30" t="s">
        <v>4706</v>
      </c>
      <c r="D379" s="618">
        <v>2</v>
      </c>
      <c r="E379" s="28" t="s">
        <v>653</v>
      </c>
      <c r="F379" s="26"/>
      <c r="G379" s="53"/>
    </row>
    <row r="380" spans="1:9" ht="45">
      <c r="A380" s="215"/>
      <c r="B380" s="114"/>
      <c r="C380" s="30" t="s">
        <v>4707</v>
      </c>
      <c r="D380" s="618">
        <v>2</v>
      </c>
      <c r="E380" s="28" t="s">
        <v>653</v>
      </c>
      <c r="F380" s="26"/>
      <c r="G380" s="53"/>
    </row>
    <row r="381" spans="1:9" ht="45">
      <c r="A381" s="215"/>
      <c r="B381" s="114"/>
      <c r="C381" s="30" t="s">
        <v>4708</v>
      </c>
      <c r="D381" s="618">
        <v>2</v>
      </c>
      <c r="E381" s="28" t="s">
        <v>653</v>
      </c>
      <c r="F381" s="26"/>
      <c r="G381" s="53"/>
    </row>
    <row r="382" spans="1:9" ht="60">
      <c r="A382" s="215"/>
      <c r="B382" s="114"/>
      <c r="C382" s="30" t="s">
        <v>4709</v>
      </c>
      <c r="D382" s="618">
        <v>2</v>
      </c>
      <c r="E382" s="28" t="s">
        <v>653</v>
      </c>
      <c r="F382" s="30" t="s">
        <v>4710</v>
      </c>
      <c r="G382" s="53"/>
    </row>
    <row r="383" spans="1:9" ht="45">
      <c r="A383" s="18" t="s">
        <v>992</v>
      </c>
      <c r="B383" s="114" t="s">
        <v>993</v>
      </c>
      <c r="C383" s="30" t="s">
        <v>4711</v>
      </c>
      <c r="D383" s="618">
        <v>2</v>
      </c>
      <c r="E383" s="28" t="s">
        <v>377</v>
      </c>
      <c r="F383" s="26"/>
      <c r="G383" s="53"/>
    </row>
    <row r="384" spans="1:9" ht="45">
      <c r="A384" s="215"/>
      <c r="B384" s="114"/>
      <c r="C384" s="30" t="s">
        <v>4712</v>
      </c>
      <c r="D384" s="618">
        <v>2</v>
      </c>
      <c r="E384" s="28" t="s">
        <v>377</v>
      </c>
      <c r="F384" s="26"/>
      <c r="G384" s="53"/>
    </row>
    <row r="385" spans="1:9" ht="60">
      <c r="A385" s="215"/>
      <c r="B385" s="114"/>
      <c r="C385" s="30" t="s">
        <v>4713</v>
      </c>
      <c r="D385" s="618">
        <v>2</v>
      </c>
      <c r="E385" s="28" t="s">
        <v>653</v>
      </c>
      <c r="F385" s="26"/>
      <c r="G385" s="53"/>
    </row>
    <row r="386" spans="1:9" ht="75">
      <c r="A386" s="18" t="s">
        <v>1942</v>
      </c>
      <c r="B386" s="114" t="s">
        <v>995</v>
      </c>
      <c r="C386" s="30" t="s">
        <v>4714</v>
      </c>
      <c r="D386" s="618">
        <v>2</v>
      </c>
      <c r="E386" s="28" t="s">
        <v>653</v>
      </c>
      <c r="F386" s="26"/>
      <c r="G386" s="53"/>
    </row>
    <row r="387" spans="1:9" ht="30">
      <c r="A387" s="215"/>
      <c r="B387" s="114"/>
      <c r="C387" s="30" t="s">
        <v>4715</v>
      </c>
      <c r="D387" s="618">
        <v>2</v>
      </c>
      <c r="E387" s="28" t="s">
        <v>369</v>
      </c>
      <c r="F387" s="26"/>
      <c r="G387" s="53"/>
    </row>
    <row r="388" spans="1:9" ht="75">
      <c r="A388" s="215"/>
      <c r="B388" s="114"/>
      <c r="C388" s="30" t="s">
        <v>4716</v>
      </c>
      <c r="D388" s="618">
        <v>2</v>
      </c>
      <c r="E388" s="28" t="s">
        <v>653</v>
      </c>
      <c r="F388" s="26"/>
      <c r="G388" s="53"/>
    </row>
    <row r="389" spans="1:9" ht="45">
      <c r="A389" s="215"/>
      <c r="B389" s="114"/>
      <c r="C389" s="30" t="s">
        <v>4717</v>
      </c>
      <c r="D389" s="618">
        <v>2</v>
      </c>
      <c r="E389" s="28" t="s">
        <v>653</v>
      </c>
      <c r="F389" s="26"/>
      <c r="G389" s="53"/>
    </row>
    <row r="390" spans="1:9" ht="45">
      <c r="A390" s="215"/>
      <c r="B390" s="114"/>
      <c r="C390" s="30" t="s">
        <v>4718</v>
      </c>
      <c r="D390" s="618">
        <v>2</v>
      </c>
      <c r="E390" s="28" t="s">
        <v>653</v>
      </c>
      <c r="F390" s="26"/>
      <c r="G390" s="53"/>
    </row>
    <row r="391" spans="1:9" ht="60">
      <c r="A391" s="215"/>
      <c r="B391" s="114"/>
      <c r="C391" s="30" t="s">
        <v>4719</v>
      </c>
      <c r="D391" s="618">
        <v>2</v>
      </c>
      <c r="E391" s="28" t="s">
        <v>653</v>
      </c>
      <c r="F391" s="26"/>
      <c r="G391" s="53"/>
    </row>
    <row r="392" spans="1:9" ht="40.15" hidden="1" customHeight="1">
      <c r="A392" s="423" t="s">
        <v>1945</v>
      </c>
      <c r="B392" s="1156" t="s">
        <v>58</v>
      </c>
      <c r="C392" s="1087"/>
      <c r="D392" s="1087"/>
      <c r="E392" s="1087"/>
      <c r="F392" s="1087"/>
      <c r="G392" s="1157"/>
      <c r="H392" s="99">
        <f>SUM(D393:D402)</f>
        <v>0</v>
      </c>
      <c r="I392" s="99">
        <f>COUNT(D393:D402)*2</f>
        <v>0</v>
      </c>
    </row>
    <row r="393" spans="1:9" ht="47.25" hidden="1">
      <c r="A393" s="27" t="s">
        <v>997</v>
      </c>
      <c r="B393" s="114" t="s">
        <v>998</v>
      </c>
      <c r="C393" s="26"/>
      <c r="D393" s="537"/>
      <c r="E393" s="28"/>
      <c r="F393" s="26"/>
      <c r="G393" s="26"/>
      <c r="H393" s="99"/>
      <c r="I393" s="99"/>
    </row>
    <row r="394" spans="1:9" ht="31.5" hidden="1">
      <c r="A394" s="27" t="s">
        <v>999</v>
      </c>
      <c r="B394" s="114" t="s">
        <v>1000</v>
      </c>
      <c r="C394" s="26"/>
      <c r="D394" s="537"/>
      <c r="E394" s="28"/>
      <c r="F394" s="26"/>
      <c r="G394" s="26"/>
      <c r="H394" s="99"/>
      <c r="I394" s="99"/>
    </row>
    <row r="395" spans="1:9" ht="31.5" hidden="1">
      <c r="A395" s="27" t="s">
        <v>1001</v>
      </c>
      <c r="B395" s="114" t="s">
        <v>1002</v>
      </c>
      <c r="C395" s="26"/>
      <c r="D395" s="537"/>
      <c r="E395" s="28"/>
      <c r="F395" s="26"/>
      <c r="G395" s="26"/>
      <c r="H395" s="99"/>
      <c r="I395" s="99"/>
    </row>
    <row r="396" spans="1:9" ht="47.25" hidden="1">
      <c r="A396" s="27" t="s">
        <v>1003</v>
      </c>
      <c r="B396" s="114" t="s">
        <v>1004</v>
      </c>
      <c r="C396" s="26"/>
      <c r="D396" s="537"/>
      <c r="E396" s="28"/>
      <c r="F396" s="26"/>
      <c r="G396" s="26"/>
      <c r="H396" s="99"/>
      <c r="I396" s="99"/>
    </row>
    <row r="397" spans="1:9" ht="47.25" hidden="1">
      <c r="A397" s="27" t="s">
        <v>1946</v>
      </c>
      <c r="B397" s="114" t="s">
        <v>1006</v>
      </c>
      <c r="C397" s="26"/>
      <c r="D397" s="537"/>
      <c r="E397" s="28"/>
      <c r="F397" s="26"/>
      <c r="G397" s="26"/>
      <c r="H397" s="99"/>
      <c r="I397" s="99"/>
    </row>
    <row r="398" spans="1:9" ht="31.5" hidden="1">
      <c r="A398" s="27" t="s">
        <v>1007</v>
      </c>
      <c r="B398" s="114" t="s">
        <v>1008</v>
      </c>
      <c r="C398" s="26"/>
      <c r="D398" s="537"/>
      <c r="E398" s="28"/>
      <c r="F398" s="26"/>
      <c r="G398" s="26"/>
      <c r="H398" s="99"/>
      <c r="I398" s="99"/>
    </row>
    <row r="399" spans="1:9" ht="31.5" hidden="1">
      <c r="A399" s="27" t="s">
        <v>1009</v>
      </c>
      <c r="B399" s="114" t="s">
        <v>1010</v>
      </c>
      <c r="C399" s="26"/>
      <c r="D399" s="537"/>
      <c r="E399" s="28"/>
      <c r="F399" s="26"/>
      <c r="G399" s="26"/>
      <c r="H399" s="99"/>
      <c r="I399" s="99"/>
    </row>
    <row r="400" spans="1:9" ht="31.5" hidden="1">
      <c r="A400" s="27" t="s">
        <v>1011</v>
      </c>
      <c r="B400" s="19" t="s">
        <v>1012</v>
      </c>
      <c r="C400" s="26"/>
      <c r="D400" s="537"/>
      <c r="E400" s="28"/>
      <c r="F400" s="26"/>
      <c r="G400" s="26"/>
      <c r="H400" s="99"/>
      <c r="I400" s="99"/>
    </row>
    <row r="401" spans="1:9" ht="31.5" hidden="1">
      <c r="A401" s="27" t="s">
        <v>1014</v>
      </c>
      <c r="B401" s="19" t="s">
        <v>1015</v>
      </c>
      <c r="C401" s="26"/>
      <c r="D401" s="537"/>
      <c r="E401" s="28"/>
      <c r="F401" s="26"/>
      <c r="G401" s="26"/>
      <c r="H401" s="99"/>
      <c r="I401" s="99"/>
    </row>
    <row r="402" spans="1:9" ht="63" hidden="1">
      <c r="A402" s="27" t="s">
        <v>1021</v>
      </c>
      <c r="B402" s="19" t="s">
        <v>1022</v>
      </c>
      <c r="C402" s="26"/>
      <c r="D402" s="537"/>
      <c r="E402" s="28"/>
      <c r="F402" s="26"/>
      <c r="G402" s="26"/>
      <c r="H402" s="99"/>
      <c r="I402" s="99"/>
    </row>
    <row r="403" spans="1:9" ht="40.15" hidden="1" customHeight="1">
      <c r="A403" s="423" t="s">
        <v>57</v>
      </c>
      <c r="B403" s="1156" t="s">
        <v>56</v>
      </c>
      <c r="C403" s="1087"/>
      <c r="D403" s="1087"/>
      <c r="E403" s="1087"/>
      <c r="F403" s="1087"/>
      <c r="G403" s="1157"/>
      <c r="H403" s="99">
        <f>SUM(D404:D406)</f>
        <v>0</v>
      </c>
      <c r="I403" s="99">
        <f>COUNT(D404:D406)*2</f>
        <v>0</v>
      </c>
    </row>
    <row r="404" spans="1:9" ht="47.25" hidden="1">
      <c r="A404" s="27" t="s">
        <v>1024</v>
      </c>
      <c r="B404" s="114" t="s">
        <v>1025</v>
      </c>
      <c r="C404" s="26"/>
      <c r="D404" s="537"/>
      <c r="E404" s="28"/>
      <c r="F404" s="26"/>
      <c r="G404" s="26"/>
      <c r="H404" s="99"/>
      <c r="I404" s="99"/>
    </row>
    <row r="405" spans="1:9" ht="47.25" hidden="1">
      <c r="A405" s="27" t="s">
        <v>1026</v>
      </c>
      <c r="B405" s="114" t="s">
        <v>1027</v>
      </c>
      <c r="C405" s="26"/>
      <c r="D405" s="537"/>
      <c r="E405" s="28"/>
      <c r="F405" s="26"/>
      <c r="G405" s="26"/>
      <c r="H405" s="99"/>
      <c r="I405" s="99"/>
    </row>
    <row r="406" spans="1:9" ht="47.25" hidden="1">
      <c r="A406" s="27" t="s">
        <v>1028</v>
      </c>
      <c r="B406" s="114" t="s">
        <v>1029</v>
      </c>
      <c r="C406" s="26"/>
      <c r="D406" s="537"/>
      <c r="E406" s="28"/>
      <c r="F406" s="26"/>
      <c r="G406" s="26"/>
      <c r="H406" s="99"/>
      <c r="I406" s="99"/>
    </row>
    <row r="407" spans="1:9" ht="40.15" hidden="1" customHeight="1">
      <c r="A407" s="423" t="s">
        <v>1953</v>
      </c>
      <c r="B407" s="1156" t="s">
        <v>54</v>
      </c>
      <c r="C407" s="1087"/>
      <c r="D407" s="1087"/>
      <c r="E407" s="1087"/>
      <c r="F407" s="1087"/>
      <c r="G407" s="1157"/>
      <c r="H407" s="99">
        <f>SUM(D408:D411)</f>
        <v>0</v>
      </c>
      <c r="I407" s="99">
        <f>COUNT(D408:D411)*2</f>
        <v>0</v>
      </c>
    </row>
    <row r="408" spans="1:9" ht="31.5" hidden="1">
      <c r="A408" s="27" t="s">
        <v>1955</v>
      </c>
      <c r="B408" s="114" t="s">
        <v>1031</v>
      </c>
      <c r="C408" s="26"/>
      <c r="D408" s="537"/>
      <c r="E408" s="28"/>
      <c r="F408" s="26"/>
      <c r="G408" s="26"/>
      <c r="H408" s="99"/>
      <c r="I408" s="99"/>
    </row>
    <row r="409" spans="1:9" ht="47.25" hidden="1">
      <c r="A409" s="27" t="s">
        <v>1036</v>
      </c>
      <c r="B409" s="114" t="s">
        <v>1037</v>
      </c>
      <c r="C409" s="26"/>
      <c r="D409" s="537"/>
      <c r="E409" s="28"/>
      <c r="F409" s="26"/>
      <c r="G409" s="26"/>
      <c r="H409" s="99"/>
      <c r="I409" s="99"/>
    </row>
    <row r="410" spans="1:9" ht="31.5" hidden="1">
      <c r="A410" s="27" t="s">
        <v>1038</v>
      </c>
      <c r="B410" s="114" t="s">
        <v>1039</v>
      </c>
      <c r="C410" s="26"/>
      <c r="D410" s="537"/>
      <c r="E410" s="28"/>
      <c r="F410" s="26"/>
      <c r="G410" s="26"/>
      <c r="H410" s="99"/>
      <c r="I410" s="99"/>
    </row>
    <row r="411" spans="1:9" ht="47.25" hidden="1">
      <c r="A411" s="27" t="s">
        <v>1040</v>
      </c>
      <c r="B411" s="114" t="s">
        <v>1041</v>
      </c>
      <c r="C411" s="26"/>
      <c r="D411" s="537"/>
      <c r="E411" s="28"/>
      <c r="F411" s="26"/>
      <c r="G411" s="26"/>
      <c r="H411" s="99"/>
      <c r="I411" s="99"/>
    </row>
    <row r="412" spans="1:9" ht="40.15" hidden="1" customHeight="1">
      <c r="A412" s="359" t="s">
        <v>1960</v>
      </c>
      <c r="B412" s="1175" t="s">
        <v>52</v>
      </c>
      <c r="C412" s="1090"/>
      <c r="D412" s="1090"/>
      <c r="E412" s="1090"/>
      <c r="F412" s="1090"/>
      <c r="G412" s="1176"/>
      <c r="H412" s="99">
        <f>SUM(D413:D415)</f>
        <v>0</v>
      </c>
      <c r="I412" s="99">
        <f>COUNT(D413:D415)*2</f>
        <v>0</v>
      </c>
    </row>
    <row r="413" spans="1:9" ht="47.25" hidden="1">
      <c r="A413" s="27" t="s">
        <v>2541</v>
      </c>
      <c r="B413" s="19" t="s">
        <v>1043</v>
      </c>
      <c r="C413" s="114"/>
      <c r="D413" s="537"/>
      <c r="E413" s="28"/>
      <c r="F413" s="26"/>
      <c r="G413" s="26"/>
      <c r="H413" s="99"/>
      <c r="I413" s="99"/>
    </row>
    <row r="414" spans="1:9" ht="47.25" hidden="1">
      <c r="A414" s="27" t="s">
        <v>1961</v>
      </c>
      <c r="B414" s="19" t="s">
        <v>1047</v>
      </c>
      <c r="C414" s="26"/>
      <c r="D414" s="537"/>
      <c r="E414" s="28"/>
      <c r="F414" s="26"/>
      <c r="G414" s="26"/>
      <c r="H414" s="99"/>
      <c r="I414" s="99"/>
    </row>
    <row r="415" spans="1:9" ht="78.75" hidden="1">
      <c r="A415" s="27" t="s">
        <v>1054</v>
      </c>
      <c r="B415" s="19" t="s">
        <v>1059</v>
      </c>
      <c r="C415" s="30"/>
      <c r="D415" s="537"/>
      <c r="E415" s="28"/>
      <c r="F415" s="26"/>
      <c r="G415" s="26"/>
      <c r="H415" s="99"/>
      <c r="I415" s="99"/>
    </row>
    <row r="416" spans="1:9" ht="21" hidden="1">
      <c r="A416" s="436"/>
      <c r="B416" s="1072" t="s">
        <v>4720</v>
      </c>
      <c r="C416" s="1074"/>
      <c r="D416" s="1074"/>
      <c r="E416" s="1074"/>
      <c r="F416" s="1074"/>
      <c r="G416" s="1074"/>
      <c r="H416" s="99"/>
      <c r="I416" s="99"/>
    </row>
    <row r="417" spans="1:9" ht="40.15" hidden="1" customHeight="1">
      <c r="A417" s="423" t="s">
        <v>51</v>
      </c>
      <c r="B417" s="1156" t="s">
        <v>50</v>
      </c>
      <c r="C417" s="1087"/>
      <c r="D417" s="1087"/>
      <c r="E417" s="1087"/>
      <c r="F417" s="1087"/>
      <c r="G417" s="1157"/>
      <c r="H417" s="99">
        <f>SUM(D418:D423)</f>
        <v>0</v>
      </c>
      <c r="I417" s="99">
        <f>COUNT(D418:D423)*2</f>
        <v>0</v>
      </c>
    </row>
    <row r="418" spans="1:9" ht="47.25" hidden="1">
      <c r="A418" s="27" t="s">
        <v>1060</v>
      </c>
      <c r="B418" s="114" t="s">
        <v>1061</v>
      </c>
      <c r="C418" s="114"/>
      <c r="D418" s="537"/>
      <c r="E418" s="28"/>
      <c r="F418" s="26"/>
      <c r="G418" s="26"/>
      <c r="H418" s="99"/>
      <c r="I418" s="99"/>
    </row>
    <row r="419" spans="1:9" ht="78.75" hidden="1">
      <c r="A419" s="27" t="s">
        <v>1062</v>
      </c>
      <c r="B419" s="114" t="s">
        <v>1063</v>
      </c>
      <c r="C419" s="26"/>
      <c r="D419" s="537"/>
      <c r="E419" s="28"/>
      <c r="F419" s="26"/>
      <c r="G419" s="26"/>
      <c r="H419" s="99"/>
      <c r="I419" s="99"/>
    </row>
    <row r="420" spans="1:9" ht="63" hidden="1">
      <c r="A420" s="27" t="s">
        <v>1064</v>
      </c>
      <c r="B420" s="114" t="s">
        <v>1065</v>
      </c>
      <c r="C420" s="26"/>
      <c r="D420" s="537"/>
      <c r="E420" s="28"/>
      <c r="F420" s="26"/>
      <c r="G420" s="26"/>
      <c r="H420" s="99"/>
      <c r="I420" s="99"/>
    </row>
    <row r="421" spans="1:9" ht="78.75" hidden="1">
      <c r="A421" s="27" t="s">
        <v>1066</v>
      </c>
      <c r="B421" s="114" t="s">
        <v>1067</v>
      </c>
      <c r="C421" s="26"/>
      <c r="D421" s="537"/>
      <c r="E421" s="28"/>
      <c r="F421" s="26"/>
      <c r="G421" s="26"/>
      <c r="H421" s="99"/>
      <c r="I421" s="99"/>
    </row>
    <row r="422" spans="1:9" ht="63" hidden="1">
      <c r="A422" s="27" t="s">
        <v>1068</v>
      </c>
      <c r="B422" s="114" t="s">
        <v>1069</v>
      </c>
      <c r="C422" s="26"/>
      <c r="D422" s="537"/>
      <c r="E422" s="28"/>
      <c r="F422" s="26"/>
      <c r="G422" s="26"/>
      <c r="H422" s="99"/>
      <c r="I422" s="99"/>
    </row>
    <row r="423" spans="1:9" ht="45" hidden="1">
      <c r="A423" s="27" t="s">
        <v>1070</v>
      </c>
      <c r="B423" s="30" t="s">
        <v>1071</v>
      </c>
      <c r="C423" s="26"/>
      <c r="D423" s="537"/>
      <c r="E423" s="28"/>
      <c r="F423" s="26"/>
      <c r="G423" s="26"/>
      <c r="H423" s="99"/>
      <c r="I423" s="99"/>
    </row>
    <row r="424" spans="1:9" ht="40.15" hidden="1" customHeight="1">
      <c r="A424" s="423" t="s">
        <v>49</v>
      </c>
      <c r="B424" s="1156" t="s">
        <v>48</v>
      </c>
      <c r="C424" s="1087"/>
      <c r="D424" s="1087"/>
      <c r="E424" s="1087"/>
      <c r="F424" s="1087"/>
      <c r="G424" s="1157"/>
      <c r="H424" s="99">
        <f>SUM(D425:D435)</f>
        <v>0</v>
      </c>
      <c r="I424" s="99">
        <f>COUNT(D425:D435)*2</f>
        <v>0</v>
      </c>
    </row>
    <row r="425" spans="1:9" ht="40.15" hidden="1" customHeight="1">
      <c r="A425" s="27" t="s">
        <v>1072</v>
      </c>
      <c r="B425" s="23" t="s">
        <v>1970</v>
      </c>
      <c r="C425" s="28"/>
      <c r="D425" s="52"/>
      <c r="E425" s="28"/>
      <c r="F425" s="28"/>
      <c r="G425" s="479"/>
      <c r="H425" s="99"/>
      <c r="I425" s="99"/>
    </row>
    <row r="426" spans="1:9" ht="40.15" hidden="1" customHeight="1">
      <c r="A426" s="27" t="s">
        <v>1073</v>
      </c>
      <c r="B426" s="23" t="s">
        <v>1981</v>
      </c>
      <c r="C426" s="28"/>
      <c r="D426" s="52"/>
      <c r="E426" s="28"/>
      <c r="F426" s="28"/>
      <c r="G426" s="479"/>
      <c r="H426" s="99"/>
      <c r="I426" s="99"/>
    </row>
    <row r="427" spans="1:9" ht="40.15" hidden="1" customHeight="1">
      <c r="A427" s="27" t="s">
        <v>1075</v>
      </c>
      <c r="B427" s="172" t="s">
        <v>1991</v>
      </c>
      <c r="C427" s="28"/>
      <c r="D427" s="52"/>
      <c r="E427" s="28"/>
      <c r="F427" s="28"/>
      <c r="G427" s="479"/>
      <c r="H427" s="99"/>
      <c r="I427" s="99"/>
    </row>
    <row r="428" spans="1:9" ht="40.15" hidden="1" customHeight="1">
      <c r="A428" s="27" t="s">
        <v>1076</v>
      </c>
      <c r="B428" s="23" t="s">
        <v>1074</v>
      </c>
      <c r="C428" s="28"/>
      <c r="D428" s="52"/>
      <c r="E428" s="28"/>
      <c r="F428" s="28"/>
      <c r="G428" s="479"/>
      <c r="H428" s="99"/>
      <c r="I428" s="99"/>
    </row>
    <row r="429" spans="1:9" ht="40.15" hidden="1" customHeight="1">
      <c r="A429" s="27" t="s">
        <v>2001</v>
      </c>
      <c r="B429" s="23" t="s">
        <v>2002</v>
      </c>
      <c r="C429" s="28"/>
      <c r="D429" s="52"/>
      <c r="E429" s="28"/>
      <c r="F429" s="28"/>
      <c r="G429" s="479"/>
      <c r="H429" s="99"/>
      <c r="I429" s="99"/>
    </row>
    <row r="430" spans="1:9" ht="40.15" hidden="1" customHeight="1">
      <c r="A430" s="27" t="s">
        <v>2007</v>
      </c>
      <c r="B430" s="23" t="s">
        <v>2008</v>
      </c>
      <c r="C430" s="28"/>
      <c r="D430" s="52"/>
      <c r="E430" s="28"/>
      <c r="F430" s="28"/>
      <c r="G430" s="479"/>
      <c r="H430" s="99"/>
      <c r="I430" s="99"/>
    </row>
    <row r="431" spans="1:9" ht="40.15" hidden="1" customHeight="1">
      <c r="A431" s="27" t="s">
        <v>2019</v>
      </c>
      <c r="B431" s="23" t="s">
        <v>2020</v>
      </c>
      <c r="C431" s="28"/>
      <c r="D431" s="52"/>
      <c r="E431" s="28"/>
      <c r="F431" s="28"/>
      <c r="G431" s="479"/>
      <c r="H431" s="99"/>
      <c r="I431" s="99"/>
    </row>
    <row r="432" spans="1:9" ht="40.15" hidden="1" customHeight="1">
      <c r="A432" s="27" t="s">
        <v>2024</v>
      </c>
      <c r="B432" s="23" t="s">
        <v>2025</v>
      </c>
      <c r="C432" s="28"/>
      <c r="D432" s="52"/>
      <c r="E432" s="28"/>
      <c r="F432" s="28"/>
      <c r="G432" s="479"/>
      <c r="H432" s="99"/>
      <c r="I432" s="99"/>
    </row>
    <row r="433" spans="1:9" ht="30" hidden="1">
      <c r="A433" s="27" t="s">
        <v>2032</v>
      </c>
      <c r="B433" s="23" t="s">
        <v>2033</v>
      </c>
      <c r="C433" s="28"/>
      <c r="D433" s="52"/>
      <c r="E433" s="28"/>
      <c r="F433" s="28"/>
      <c r="G433" s="479"/>
      <c r="H433" s="99"/>
      <c r="I433" s="99"/>
    </row>
    <row r="434" spans="1:9" ht="45" hidden="1">
      <c r="A434" s="27" t="s">
        <v>2036</v>
      </c>
      <c r="B434" s="23" t="s">
        <v>2037</v>
      </c>
      <c r="C434" s="28"/>
      <c r="D434" s="52"/>
      <c r="E434" s="28"/>
      <c r="F434" s="28"/>
      <c r="G434" s="479"/>
      <c r="H434" s="99"/>
      <c r="I434" s="99"/>
    </row>
    <row r="435" spans="1:9" ht="60" hidden="1">
      <c r="A435" s="27" t="s">
        <v>2044</v>
      </c>
      <c r="B435" s="23" t="s">
        <v>2045</v>
      </c>
      <c r="C435" s="28"/>
      <c r="D435" s="52"/>
      <c r="E435" s="28"/>
      <c r="F435" s="28"/>
      <c r="G435" s="479"/>
      <c r="H435" s="99"/>
      <c r="I435" s="99"/>
    </row>
    <row r="436" spans="1:9" ht="40.15" hidden="1" customHeight="1">
      <c r="A436" s="423" t="s">
        <v>47</v>
      </c>
      <c r="B436" s="1156" t="s">
        <v>46</v>
      </c>
      <c r="C436" s="1087"/>
      <c r="D436" s="1087"/>
      <c r="E436" s="1087"/>
      <c r="F436" s="1087"/>
      <c r="G436" s="1157"/>
      <c r="H436" s="99">
        <f>SUM(D437:D442)</f>
        <v>0</v>
      </c>
      <c r="I436" s="99">
        <f>COUNT(D437:D442)*2</f>
        <v>0</v>
      </c>
    </row>
    <row r="437" spans="1:9" ht="60" hidden="1">
      <c r="A437" s="27" t="s">
        <v>1077</v>
      </c>
      <c r="B437" s="23" t="s">
        <v>2049</v>
      </c>
      <c r="C437" s="26"/>
      <c r="D437" s="537"/>
      <c r="E437" s="28"/>
      <c r="F437" s="26"/>
      <c r="G437" s="479"/>
      <c r="H437" s="99"/>
      <c r="I437" s="99"/>
    </row>
    <row r="438" spans="1:9" ht="60" hidden="1">
      <c r="A438" s="27" t="s">
        <v>1078</v>
      </c>
      <c r="B438" s="23" t="s">
        <v>2058</v>
      </c>
      <c r="C438" s="26"/>
      <c r="D438" s="537"/>
      <c r="E438" s="28"/>
      <c r="F438" s="26"/>
      <c r="G438" s="479"/>
      <c r="H438" s="99"/>
      <c r="I438" s="99"/>
    </row>
    <row r="439" spans="1:9" ht="45" hidden="1">
      <c r="A439" s="27" t="s">
        <v>1079</v>
      </c>
      <c r="B439" s="23" t="s">
        <v>2061</v>
      </c>
      <c r="C439" s="26"/>
      <c r="D439" s="537"/>
      <c r="E439" s="28"/>
      <c r="F439" s="26"/>
      <c r="G439" s="479"/>
      <c r="H439" s="99"/>
      <c r="I439" s="99"/>
    </row>
    <row r="440" spans="1:9" ht="60" hidden="1">
      <c r="A440" s="27" t="s">
        <v>1080</v>
      </c>
      <c r="B440" s="23" t="s">
        <v>2067</v>
      </c>
      <c r="C440" s="26"/>
      <c r="D440" s="537"/>
      <c r="E440" s="28"/>
      <c r="F440" s="26"/>
      <c r="G440" s="479"/>
      <c r="H440" s="99"/>
      <c r="I440" s="99"/>
    </row>
    <row r="441" spans="1:9" ht="60" hidden="1">
      <c r="A441" s="27" t="s">
        <v>1081</v>
      </c>
      <c r="B441" s="23" t="s">
        <v>6226</v>
      </c>
      <c r="C441" s="26"/>
      <c r="D441" s="537"/>
      <c r="E441" s="28"/>
      <c r="F441" s="26"/>
      <c r="G441" s="479"/>
      <c r="H441" s="99"/>
      <c r="I441" s="99"/>
    </row>
    <row r="442" spans="1:9" ht="47.25" hidden="1">
      <c r="A442" s="27" t="s">
        <v>6224</v>
      </c>
      <c r="B442" s="116" t="s">
        <v>1082</v>
      </c>
      <c r="C442" s="26"/>
      <c r="D442" s="537"/>
      <c r="E442" s="28"/>
      <c r="F442" s="26"/>
      <c r="G442" s="479"/>
      <c r="H442" s="99"/>
      <c r="I442" s="99"/>
    </row>
    <row r="443" spans="1:9" ht="40.15" hidden="1" customHeight="1">
      <c r="A443" s="423" t="s">
        <v>45</v>
      </c>
      <c r="B443" s="1175" t="s">
        <v>44</v>
      </c>
      <c r="C443" s="1090"/>
      <c r="D443" s="1090"/>
      <c r="E443" s="1090"/>
      <c r="F443" s="1090"/>
      <c r="G443" s="1176"/>
      <c r="H443" s="99">
        <f>SUM(D444:D453)</f>
        <v>0</v>
      </c>
      <c r="I443" s="99">
        <f>COUNT(D444:D453)*2</f>
        <v>0</v>
      </c>
    </row>
    <row r="444" spans="1:9" ht="47.25" hidden="1">
      <c r="A444" s="27" t="s">
        <v>1083</v>
      </c>
      <c r="B444" s="114" t="s">
        <v>1084</v>
      </c>
      <c r="C444" s="26"/>
      <c r="D444" s="537"/>
      <c r="E444" s="28"/>
      <c r="F444" s="26"/>
      <c r="G444" s="26"/>
      <c r="H444" s="99"/>
      <c r="I444" s="99"/>
    </row>
    <row r="445" spans="1:9" ht="60" hidden="1">
      <c r="A445" s="27" t="s">
        <v>1085</v>
      </c>
      <c r="B445" s="30" t="s">
        <v>1086</v>
      </c>
      <c r="C445" s="26"/>
      <c r="D445" s="537"/>
      <c r="E445" s="28"/>
      <c r="F445" s="26"/>
      <c r="G445" s="26"/>
      <c r="H445" s="99"/>
      <c r="I445" s="99"/>
    </row>
    <row r="446" spans="1:9" ht="63" hidden="1">
      <c r="A446" s="27" t="s">
        <v>1087</v>
      </c>
      <c r="B446" s="114" t="s">
        <v>1088</v>
      </c>
      <c r="C446" s="26"/>
      <c r="D446" s="537"/>
      <c r="E446" s="28"/>
      <c r="F446" s="26"/>
      <c r="G446" s="26"/>
      <c r="H446" s="99"/>
      <c r="I446" s="99"/>
    </row>
    <row r="447" spans="1:9" ht="47.25" hidden="1">
      <c r="A447" s="27" t="s">
        <v>1089</v>
      </c>
      <c r="B447" s="114" t="s">
        <v>6227</v>
      </c>
      <c r="C447" s="26"/>
      <c r="D447" s="537"/>
      <c r="E447" s="28"/>
      <c r="F447" s="26"/>
      <c r="G447" s="26"/>
      <c r="H447" s="99"/>
      <c r="I447" s="99"/>
    </row>
    <row r="448" spans="1:9" ht="31.5" hidden="1">
      <c r="A448" s="27" t="s">
        <v>1090</v>
      </c>
      <c r="B448" s="114" t="s">
        <v>6228</v>
      </c>
      <c r="C448" s="26"/>
      <c r="D448" s="537"/>
      <c r="E448" s="28"/>
      <c r="F448" s="26"/>
      <c r="G448" s="26"/>
      <c r="H448" s="99"/>
      <c r="I448" s="99"/>
    </row>
    <row r="449" spans="1:9" ht="47.25" hidden="1">
      <c r="A449" s="27" t="s">
        <v>1092</v>
      </c>
      <c r="B449" s="19" t="s">
        <v>6229</v>
      </c>
      <c r="C449" s="26"/>
      <c r="D449" s="537"/>
      <c r="E449" s="28"/>
      <c r="F449" s="26"/>
      <c r="G449" s="26"/>
      <c r="H449" s="99"/>
      <c r="I449" s="99"/>
    </row>
    <row r="450" spans="1:9" ht="78.75" hidden="1">
      <c r="A450" s="27" t="s">
        <v>1094</v>
      </c>
      <c r="B450" s="114" t="s">
        <v>1091</v>
      </c>
      <c r="C450" s="26"/>
      <c r="D450" s="537"/>
      <c r="E450" s="28"/>
      <c r="F450" s="26"/>
      <c r="G450" s="26"/>
      <c r="H450" s="99"/>
      <c r="I450" s="99"/>
    </row>
    <row r="451" spans="1:9" ht="63" hidden="1">
      <c r="A451" s="27" t="s">
        <v>3447</v>
      </c>
      <c r="B451" s="114" t="s">
        <v>1093</v>
      </c>
      <c r="C451" s="26"/>
      <c r="D451" s="537"/>
      <c r="E451" s="28"/>
      <c r="F451" s="26"/>
      <c r="G451" s="26"/>
      <c r="H451" s="99"/>
      <c r="I451" s="99"/>
    </row>
    <row r="452" spans="1:9" ht="63" hidden="1">
      <c r="A452" s="27" t="s">
        <v>3448</v>
      </c>
      <c r="B452" s="114" t="s">
        <v>1095</v>
      </c>
      <c r="C452" s="26"/>
      <c r="D452" s="537"/>
      <c r="E452" s="28"/>
      <c r="F452" s="26"/>
      <c r="G452" s="26"/>
      <c r="H452" s="99"/>
      <c r="I452" s="99"/>
    </row>
    <row r="453" spans="1:9" ht="47.25" hidden="1">
      <c r="A453" s="27" t="s">
        <v>3449</v>
      </c>
      <c r="B453" s="19" t="s">
        <v>6232</v>
      </c>
      <c r="C453" s="26"/>
      <c r="D453" s="537"/>
      <c r="E453" s="28"/>
      <c r="F453" s="26"/>
      <c r="G453" s="26"/>
      <c r="H453" s="99"/>
      <c r="I453" s="99"/>
    </row>
    <row r="454" spans="1:9" ht="40.15" hidden="1" customHeight="1">
      <c r="A454" s="423" t="s">
        <v>43</v>
      </c>
      <c r="B454" s="1156" t="s">
        <v>42</v>
      </c>
      <c r="C454" s="1087"/>
      <c r="D454" s="1087"/>
      <c r="E454" s="1087"/>
      <c r="F454" s="1087"/>
      <c r="G454" s="1157"/>
      <c r="H454" s="99">
        <f>SUM(D455:D460)</f>
        <v>0</v>
      </c>
      <c r="I454" s="99">
        <f>COUNT(D455:D460)*2</f>
        <v>0</v>
      </c>
    </row>
    <row r="455" spans="1:9" ht="47.25" hidden="1">
      <c r="A455" s="27" t="s">
        <v>1096</v>
      </c>
      <c r="B455" s="114" t="s">
        <v>1097</v>
      </c>
      <c r="C455" s="26"/>
      <c r="D455" s="537"/>
      <c r="E455" s="28"/>
      <c r="F455" s="26"/>
      <c r="G455" s="26"/>
      <c r="H455" s="99"/>
      <c r="I455" s="99"/>
    </row>
    <row r="456" spans="1:9" ht="47.25" hidden="1">
      <c r="A456" s="27" t="s">
        <v>1098</v>
      </c>
      <c r="B456" s="114" t="s">
        <v>1099</v>
      </c>
      <c r="C456" s="26"/>
      <c r="D456" s="537"/>
      <c r="E456" s="28"/>
      <c r="F456" s="26"/>
      <c r="G456" s="26"/>
      <c r="H456" s="99"/>
      <c r="I456" s="99"/>
    </row>
    <row r="457" spans="1:9" ht="47.25" hidden="1">
      <c r="A457" s="27" t="s">
        <v>1100</v>
      </c>
      <c r="B457" s="114" t="s">
        <v>1101</v>
      </c>
      <c r="C457" s="26"/>
      <c r="D457" s="537"/>
      <c r="E457" s="28"/>
      <c r="F457" s="26"/>
      <c r="G457" s="26"/>
      <c r="H457" s="99"/>
      <c r="I457" s="99"/>
    </row>
    <row r="458" spans="1:9" ht="47.25" hidden="1">
      <c r="A458" s="27" t="s">
        <v>1102</v>
      </c>
      <c r="B458" s="114" t="s">
        <v>1103</v>
      </c>
      <c r="C458" s="26"/>
      <c r="D458" s="537"/>
      <c r="E458" s="28"/>
      <c r="F458" s="26"/>
      <c r="G458" s="26"/>
      <c r="H458" s="99"/>
      <c r="I458" s="99"/>
    </row>
    <row r="459" spans="1:9" ht="47.25" hidden="1">
      <c r="A459" s="27" t="s">
        <v>1104</v>
      </c>
      <c r="B459" s="114" t="s">
        <v>1105</v>
      </c>
      <c r="C459" s="26"/>
      <c r="D459" s="537"/>
      <c r="E459" s="28"/>
      <c r="F459" s="26"/>
      <c r="G459" s="26"/>
      <c r="H459" s="99"/>
      <c r="I459" s="99"/>
    </row>
    <row r="460" spans="1:9" ht="47.25" hidden="1">
      <c r="A460" s="27" t="s">
        <v>1106</v>
      </c>
      <c r="B460" s="114" t="s">
        <v>1107</v>
      </c>
      <c r="C460" s="26"/>
      <c r="D460" s="537"/>
      <c r="E460" s="28"/>
      <c r="F460" s="26"/>
      <c r="G460" s="26"/>
      <c r="H460" s="99"/>
      <c r="I460" s="99"/>
    </row>
    <row r="461" spans="1:9" ht="40.15" hidden="1" customHeight="1">
      <c r="A461" s="423" t="s">
        <v>41</v>
      </c>
      <c r="B461" s="1156" t="s">
        <v>40</v>
      </c>
      <c r="C461" s="1087"/>
      <c r="D461" s="1087"/>
      <c r="E461" s="1087"/>
      <c r="F461" s="1087"/>
      <c r="G461" s="1157"/>
      <c r="H461" s="99">
        <f>SUM(D462:D465)</f>
        <v>0</v>
      </c>
      <c r="I461" s="99">
        <f>COUNT(D462:D465)*2</f>
        <v>0</v>
      </c>
    </row>
    <row r="462" spans="1:9" ht="31.5" hidden="1">
      <c r="A462" s="27" t="s">
        <v>1108</v>
      </c>
      <c r="B462" s="114" t="s">
        <v>1109</v>
      </c>
      <c r="C462" s="26"/>
      <c r="D462" s="537"/>
      <c r="E462" s="28"/>
      <c r="F462" s="26"/>
      <c r="G462" s="26"/>
      <c r="H462" s="99"/>
      <c r="I462" s="99"/>
    </row>
    <row r="463" spans="1:9" ht="31.5" hidden="1">
      <c r="A463" s="27" t="s">
        <v>1110</v>
      </c>
      <c r="B463" s="114" t="s">
        <v>1111</v>
      </c>
      <c r="C463" s="26"/>
      <c r="D463" s="537"/>
      <c r="E463" s="28"/>
      <c r="F463" s="26"/>
      <c r="G463" s="26"/>
      <c r="H463" s="99"/>
      <c r="I463" s="99"/>
    </row>
    <row r="464" spans="1:9" ht="31.5" hidden="1">
      <c r="A464" s="27" t="s">
        <v>1112</v>
      </c>
      <c r="B464" s="114" t="s">
        <v>1113</v>
      </c>
      <c r="C464" s="26"/>
      <c r="D464" s="537"/>
      <c r="E464" s="28"/>
      <c r="F464" s="26"/>
      <c r="G464" s="26"/>
      <c r="H464" s="99"/>
      <c r="I464" s="99"/>
    </row>
    <row r="465" spans="1:9" ht="31.5" hidden="1">
      <c r="A465" s="27" t="s">
        <v>1114</v>
      </c>
      <c r="B465" s="114" t="s">
        <v>1115</v>
      </c>
      <c r="C465" s="26"/>
      <c r="D465" s="537"/>
      <c r="E465" s="28"/>
      <c r="F465" s="26"/>
      <c r="G465" s="26"/>
      <c r="H465" s="99"/>
      <c r="I465" s="99"/>
    </row>
    <row r="466" spans="1:9" ht="36.75" customHeight="1">
      <c r="A466" s="18"/>
      <c r="B466" s="928" t="s">
        <v>6538</v>
      </c>
      <c r="C466" s="929"/>
      <c r="D466" s="1110"/>
      <c r="E466" s="929"/>
      <c r="F466" s="929"/>
      <c r="G466" s="929"/>
    </row>
    <row r="467" spans="1:9" ht="40.15" customHeight="1">
      <c r="A467" s="427" t="s">
        <v>39</v>
      </c>
      <c r="B467" s="1156" t="s">
        <v>38</v>
      </c>
      <c r="C467" s="1087"/>
      <c r="D467" s="1087"/>
      <c r="E467" s="1087"/>
      <c r="F467" s="1087"/>
      <c r="G467" s="1157"/>
      <c r="H467" s="29">
        <f>SUM(D468:D477)</f>
        <v>2</v>
      </c>
      <c r="I467" s="29">
        <f>COUNT(D468:D477)*2</f>
        <v>2</v>
      </c>
    </row>
    <row r="468" spans="1:9" ht="63" hidden="1">
      <c r="A468" s="27" t="s">
        <v>1116</v>
      </c>
      <c r="B468" s="114" t="s">
        <v>1117</v>
      </c>
      <c r="C468" s="26"/>
      <c r="D468" s="537"/>
      <c r="E468" s="28"/>
      <c r="F468" s="26"/>
      <c r="G468" s="26"/>
      <c r="H468" s="99"/>
      <c r="I468" s="99"/>
    </row>
    <row r="469" spans="1:9" ht="47.25" hidden="1">
      <c r="A469" s="27" t="s">
        <v>1118</v>
      </c>
      <c r="B469" s="114" t="s">
        <v>1119</v>
      </c>
      <c r="C469" s="26"/>
      <c r="D469" s="537"/>
      <c r="E469" s="28"/>
      <c r="F469" s="26"/>
      <c r="G469" s="26"/>
      <c r="H469" s="99"/>
      <c r="I469" s="99"/>
    </row>
    <row r="470" spans="1:9" ht="47.25" hidden="1">
      <c r="A470" s="27" t="s">
        <v>1120</v>
      </c>
      <c r="B470" s="114" t="s">
        <v>1121</v>
      </c>
      <c r="C470" s="26"/>
      <c r="D470" s="537"/>
      <c r="E470" s="28"/>
      <c r="F470" s="26"/>
      <c r="G470" s="26"/>
      <c r="H470" s="99"/>
      <c r="I470" s="99"/>
    </row>
    <row r="471" spans="1:9" ht="47.25" hidden="1">
      <c r="A471" s="27" t="s">
        <v>1122</v>
      </c>
      <c r="B471" s="114" t="s">
        <v>1123</v>
      </c>
      <c r="C471" s="26"/>
      <c r="D471" s="537"/>
      <c r="E471" s="28"/>
      <c r="F471" s="26"/>
      <c r="G471" s="26"/>
      <c r="H471" s="99"/>
      <c r="I471" s="99"/>
    </row>
    <row r="472" spans="1:9" ht="47.25" hidden="1">
      <c r="A472" s="27" t="s">
        <v>1124</v>
      </c>
      <c r="B472" s="114" t="s">
        <v>1125</v>
      </c>
      <c r="C472" s="26"/>
      <c r="D472" s="537"/>
      <c r="E472" s="28"/>
      <c r="F472" s="26"/>
      <c r="G472" s="26"/>
      <c r="H472" s="99"/>
      <c r="I472" s="99"/>
    </row>
    <row r="473" spans="1:9" ht="47.25" hidden="1">
      <c r="A473" s="27" t="s">
        <v>1126</v>
      </c>
      <c r="B473" s="114" t="s">
        <v>1127</v>
      </c>
      <c r="C473" s="26"/>
      <c r="D473" s="537"/>
      <c r="E473" s="28"/>
      <c r="F473" s="26"/>
      <c r="G473" s="26"/>
      <c r="H473" s="99"/>
      <c r="I473" s="99"/>
    </row>
    <row r="474" spans="1:9" ht="63" hidden="1">
      <c r="A474" s="27" t="s">
        <v>1128</v>
      </c>
      <c r="B474" s="114" t="s">
        <v>1129</v>
      </c>
      <c r="C474" s="26"/>
      <c r="D474" s="537"/>
      <c r="E474" s="28"/>
      <c r="F474" s="26"/>
      <c r="G474" s="26"/>
      <c r="H474" s="99"/>
      <c r="I474" s="99"/>
    </row>
    <row r="475" spans="1:9" ht="94.5" hidden="1">
      <c r="A475" s="27" t="s">
        <v>1130</v>
      </c>
      <c r="B475" s="114" t="s">
        <v>1131</v>
      </c>
      <c r="C475" s="26"/>
      <c r="D475" s="537"/>
      <c r="E475" s="28"/>
      <c r="F475" s="26"/>
      <c r="G475" s="26"/>
      <c r="H475" s="99"/>
      <c r="I475" s="99"/>
    </row>
    <row r="476" spans="1:9" ht="47.25">
      <c r="A476" s="18" t="s">
        <v>1132</v>
      </c>
      <c r="B476" s="114" t="s">
        <v>1133</v>
      </c>
      <c r="C476" s="229" t="s">
        <v>4721</v>
      </c>
      <c r="D476" s="656">
        <v>2</v>
      </c>
      <c r="E476" s="59" t="s">
        <v>540</v>
      </c>
      <c r="F476" s="26"/>
      <c r="G476" s="53"/>
    </row>
    <row r="477" spans="1:9" ht="63" hidden="1">
      <c r="A477" s="27" t="s">
        <v>1134</v>
      </c>
      <c r="B477" s="114" t="s">
        <v>1135</v>
      </c>
      <c r="C477" s="26"/>
      <c r="D477" s="537"/>
      <c r="E477" s="28"/>
      <c r="F477" s="26"/>
      <c r="G477" s="26"/>
      <c r="H477" s="99"/>
      <c r="I477" s="99"/>
    </row>
    <row r="478" spans="1:9" ht="21">
      <c r="A478" s="403"/>
      <c r="B478" s="1072" t="s">
        <v>1136</v>
      </c>
      <c r="C478" s="1074"/>
      <c r="D478" s="1074"/>
      <c r="E478" s="1074"/>
      <c r="F478" s="1074"/>
      <c r="G478" s="1074"/>
      <c r="H478" s="29">
        <f>H479+H488+H500+H506+H514+H525</f>
        <v>108</v>
      </c>
      <c r="I478" s="29">
        <f>I479+I488+I500+I506+I514+I525</f>
        <v>108</v>
      </c>
    </row>
    <row r="479" spans="1:9" ht="40.15" customHeight="1">
      <c r="A479" s="427" t="s">
        <v>2086</v>
      </c>
      <c r="B479" s="1156" t="s">
        <v>36</v>
      </c>
      <c r="C479" s="1087"/>
      <c r="D479" s="1087"/>
      <c r="E479" s="1087"/>
      <c r="F479" s="1087"/>
      <c r="G479" s="1157"/>
      <c r="H479" s="29">
        <f>SUM(D480:D487)</f>
        <v>12</v>
      </c>
      <c r="I479" s="29">
        <f>COUNT(D480:D487)*2</f>
        <v>12</v>
      </c>
    </row>
    <row r="480" spans="1:9" ht="31.5" hidden="1">
      <c r="A480" s="79" t="s">
        <v>1137</v>
      </c>
      <c r="B480" s="114" t="s">
        <v>1138</v>
      </c>
      <c r="C480" s="66"/>
      <c r="D480" s="626"/>
      <c r="E480" s="22"/>
      <c r="F480" s="66"/>
      <c r="G480" s="66"/>
      <c r="H480" s="99"/>
      <c r="I480" s="99"/>
    </row>
    <row r="481" spans="1:9" ht="63">
      <c r="A481" s="182" t="s">
        <v>2089</v>
      </c>
      <c r="B481" s="114" t="s">
        <v>1140</v>
      </c>
      <c r="C481" s="25" t="s">
        <v>1141</v>
      </c>
      <c r="D481" s="627">
        <v>2</v>
      </c>
      <c r="E481" s="22" t="s">
        <v>540</v>
      </c>
      <c r="F481" s="25" t="s">
        <v>1142</v>
      </c>
      <c r="G481" s="183"/>
    </row>
    <row r="482" spans="1:9" ht="45">
      <c r="A482" s="182"/>
      <c r="B482" s="114"/>
      <c r="C482" s="25" t="s">
        <v>4722</v>
      </c>
      <c r="D482" s="627">
        <v>2</v>
      </c>
      <c r="E482" s="22" t="s">
        <v>540</v>
      </c>
      <c r="F482" s="25"/>
      <c r="G482" s="183"/>
    </row>
    <row r="483" spans="1:9" ht="31.5" hidden="1">
      <c r="A483" s="79" t="s">
        <v>1143</v>
      </c>
      <c r="B483" s="114" t="s">
        <v>1144</v>
      </c>
      <c r="C483" s="66"/>
      <c r="D483" s="626"/>
      <c r="E483" s="22"/>
      <c r="F483" s="66"/>
      <c r="G483" s="66"/>
      <c r="H483" s="99"/>
      <c r="I483" s="99"/>
    </row>
    <row r="484" spans="1:9" ht="47.25">
      <c r="A484" s="182" t="s">
        <v>2094</v>
      </c>
      <c r="B484" s="114" t="s">
        <v>1146</v>
      </c>
      <c r="C484" s="23" t="s">
        <v>1147</v>
      </c>
      <c r="D484" s="627">
        <v>2</v>
      </c>
      <c r="E484" s="22" t="s">
        <v>540</v>
      </c>
      <c r="F484" s="25" t="s">
        <v>2570</v>
      </c>
      <c r="G484" s="183"/>
    </row>
    <row r="485" spans="1:9" ht="30">
      <c r="A485" s="182"/>
      <c r="B485" s="114"/>
      <c r="C485" s="23" t="s">
        <v>1149</v>
      </c>
      <c r="D485" s="627">
        <v>2</v>
      </c>
      <c r="E485" s="22" t="s">
        <v>540</v>
      </c>
      <c r="F485" s="22"/>
      <c r="G485" s="183"/>
    </row>
    <row r="486" spans="1:9" ht="63">
      <c r="A486" s="182" t="s">
        <v>2098</v>
      </c>
      <c r="B486" s="114" t="s">
        <v>1151</v>
      </c>
      <c r="C486" s="247" t="s">
        <v>1152</v>
      </c>
      <c r="D486" s="627">
        <v>2</v>
      </c>
      <c r="E486" s="22" t="s">
        <v>540</v>
      </c>
      <c r="F486" s="30" t="s">
        <v>1153</v>
      </c>
      <c r="G486" s="183"/>
    </row>
    <row r="487" spans="1:9" ht="31.5">
      <c r="A487" s="182" t="s">
        <v>1154</v>
      </c>
      <c r="B487" s="184" t="s">
        <v>1155</v>
      </c>
      <c r="C487" s="25" t="s">
        <v>1156</v>
      </c>
      <c r="D487" s="627">
        <v>2</v>
      </c>
      <c r="E487" s="22" t="s">
        <v>540</v>
      </c>
      <c r="F487" s="66"/>
      <c r="G487" s="183"/>
    </row>
    <row r="488" spans="1:9" ht="40.15" customHeight="1">
      <c r="A488" s="427" t="s">
        <v>2101</v>
      </c>
      <c r="B488" s="1156" t="s">
        <v>34</v>
      </c>
      <c r="C488" s="1087"/>
      <c r="D488" s="1087"/>
      <c r="E488" s="1087"/>
      <c r="F488" s="1087"/>
      <c r="G488" s="1157"/>
      <c r="H488" s="29">
        <f>SUM(D489:D499)</f>
        <v>22</v>
      </c>
      <c r="I488" s="29">
        <f>COUNT(D489:D499)*2</f>
        <v>22</v>
      </c>
    </row>
    <row r="489" spans="1:9" ht="31.5">
      <c r="A489" s="182" t="s">
        <v>2103</v>
      </c>
      <c r="B489" s="114" t="s">
        <v>1158</v>
      </c>
      <c r="C489" s="23" t="s">
        <v>1159</v>
      </c>
      <c r="D489" s="622">
        <v>2</v>
      </c>
      <c r="E489" s="22" t="s">
        <v>341</v>
      </c>
      <c r="F489" s="50" t="s">
        <v>1160</v>
      </c>
      <c r="G489" s="183"/>
    </row>
    <row r="490" spans="1:9" ht="30">
      <c r="A490" s="215"/>
      <c r="B490" s="114"/>
      <c r="C490" s="23" t="s">
        <v>1161</v>
      </c>
      <c r="D490" s="622">
        <v>2</v>
      </c>
      <c r="E490" s="22" t="s">
        <v>379</v>
      </c>
      <c r="F490" s="50" t="s">
        <v>1162</v>
      </c>
      <c r="G490" s="183"/>
    </row>
    <row r="491" spans="1:9" ht="45">
      <c r="A491" s="215"/>
      <c r="B491" s="114"/>
      <c r="C491" s="23" t="s">
        <v>1163</v>
      </c>
      <c r="D491" s="622">
        <v>2</v>
      </c>
      <c r="E491" s="22" t="s">
        <v>379</v>
      </c>
      <c r="F491" s="50" t="s">
        <v>1164</v>
      </c>
      <c r="G491" s="183"/>
    </row>
    <row r="492" spans="1:9" ht="30">
      <c r="A492" s="215"/>
      <c r="B492" s="114"/>
      <c r="C492" s="23" t="s">
        <v>2571</v>
      </c>
      <c r="D492" s="622">
        <v>2</v>
      </c>
      <c r="E492" s="22" t="s">
        <v>379</v>
      </c>
      <c r="F492" s="50" t="s">
        <v>1166</v>
      </c>
      <c r="G492" s="183"/>
    </row>
    <row r="493" spans="1:9" ht="45">
      <c r="A493" s="215"/>
      <c r="B493" s="114"/>
      <c r="C493" s="23" t="s">
        <v>1167</v>
      </c>
      <c r="D493" s="622">
        <v>2</v>
      </c>
      <c r="E493" s="22" t="s">
        <v>341</v>
      </c>
      <c r="F493" s="50" t="s">
        <v>1168</v>
      </c>
      <c r="G493" s="183"/>
    </row>
    <row r="494" spans="1:9" ht="30">
      <c r="A494" s="215"/>
      <c r="B494" s="114"/>
      <c r="C494" s="20" t="s">
        <v>3026</v>
      </c>
      <c r="D494" s="622">
        <v>2</v>
      </c>
      <c r="E494" s="22" t="s">
        <v>341</v>
      </c>
      <c r="F494" s="66"/>
      <c r="G494" s="183"/>
    </row>
    <row r="495" spans="1:9" ht="60">
      <c r="A495" s="215"/>
      <c r="B495" s="114"/>
      <c r="C495" s="20" t="s">
        <v>3027</v>
      </c>
      <c r="D495" s="622">
        <v>2</v>
      </c>
      <c r="E495" s="22" t="s">
        <v>341</v>
      </c>
      <c r="F495" s="66"/>
      <c r="G495" s="183"/>
    </row>
    <row r="496" spans="1:9" ht="47.25">
      <c r="A496" s="182" t="s">
        <v>2109</v>
      </c>
      <c r="B496" s="114" t="s">
        <v>1170</v>
      </c>
      <c r="C496" s="23" t="s">
        <v>1171</v>
      </c>
      <c r="D496" s="622">
        <v>2</v>
      </c>
      <c r="E496" s="22" t="s">
        <v>271</v>
      </c>
      <c r="F496" s="50" t="s">
        <v>1172</v>
      </c>
      <c r="G496" s="183"/>
    </row>
    <row r="497" spans="1:9" ht="30">
      <c r="A497" s="182"/>
      <c r="B497" s="114"/>
      <c r="C497" s="23" t="s">
        <v>1173</v>
      </c>
      <c r="D497" s="622">
        <v>2</v>
      </c>
      <c r="E497" s="22" t="s">
        <v>420</v>
      </c>
      <c r="F497" s="22"/>
      <c r="G497" s="183"/>
    </row>
    <row r="498" spans="1:9" ht="47.25">
      <c r="A498" s="437" t="s">
        <v>2113</v>
      </c>
      <c r="B498" s="126" t="s">
        <v>1175</v>
      </c>
      <c r="C498" s="69" t="s">
        <v>1176</v>
      </c>
      <c r="D498" s="622">
        <v>2</v>
      </c>
      <c r="E498" s="22" t="s">
        <v>341</v>
      </c>
      <c r="F498" s="306"/>
      <c r="G498" s="347"/>
    </row>
    <row r="499" spans="1:9" ht="60">
      <c r="A499" s="182"/>
      <c r="B499" s="114"/>
      <c r="C499" s="30" t="s">
        <v>2572</v>
      </c>
      <c r="D499" s="622">
        <v>2</v>
      </c>
      <c r="E499" s="22" t="s">
        <v>379</v>
      </c>
      <c r="F499" s="25" t="s">
        <v>2573</v>
      </c>
      <c r="G499" s="183"/>
    </row>
    <row r="500" spans="1:9" ht="40.15" customHeight="1">
      <c r="A500" s="438" t="s">
        <v>2119</v>
      </c>
      <c r="B500" s="1288" t="s">
        <v>32</v>
      </c>
      <c r="C500" s="1253"/>
      <c r="D500" s="1253"/>
      <c r="E500" s="1253"/>
      <c r="F500" s="1253"/>
      <c r="G500" s="1280"/>
      <c r="H500" s="29">
        <f>SUM(D501:D505)</f>
        <v>10</v>
      </c>
      <c r="I500" s="29">
        <f>COUNT(D501:D505)*2</f>
        <v>10</v>
      </c>
    </row>
    <row r="501" spans="1:9" ht="47.25">
      <c r="A501" s="182" t="s">
        <v>2121</v>
      </c>
      <c r="B501" s="191" t="s">
        <v>1180</v>
      </c>
      <c r="C501" s="90" t="s">
        <v>1181</v>
      </c>
      <c r="D501" s="622">
        <v>2</v>
      </c>
      <c r="E501" s="22" t="s">
        <v>379</v>
      </c>
      <c r="F501" s="395"/>
      <c r="G501" s="183"/>
    </row>
    <row r="502" spans="1:9" ht="15.75">
      <c r="A502" s="439"/>
      <c r="B502" s="191"/>
      <c r="C502" s="90" t="s">
        <v>4479</v>
      </c>
      <c r="D502" s="622">
        <v>2</v>
      </c>
      <c r="E502" s="22" t="s">
        <v>379</v>
      </c>
      <c r="F502" s="395"/>
      <c r="G502" s="183"/>
    </row>
    <row r="503" spans="1:9" ht="15.75">
      <c r="A503" s="439"/>
      <c r="B503" s="191"/>
      <c r="C503" s="90" t="s">
        <v>1182</v>
      </c>
      <c r="D503" s="622">
        <v>2</v>
      </c>
      <c r="E503" s="22" t="s">
        <v>379</v>
      </c>
      <c r="F503" s="395"/>
      <c r="G503" s="183"/>
    </row>
    <row r="504" spans="1:9" ht="31.5">
      <c r="A504" s="182" t="s">
        <v>2133</v>
      </c>
      <c r="B504" s="114" t="s">
        <v>1185</v>
      </c>
      <c r="C504" s="90" t="s">
        <v>4723</v>
      </c>
      <c r="D504" s="622">
        <v>2</v>
      </c>
      <c r="E504" s="22" t="s">
        <v>379</v>
      </c>
      <c r="F504" s="395"/>
      <c r="G504" s="183"/>
    </row>
    <row r="505" spans="1:9" ht="45">
      <c r="A505" s="182"/>
      <c r="B505" s="227"/>
      <c r="C505" s="383" t="s">
        <v>1187</v>
      </c>
      <c r="D505" s="622">
        <v>2</v>
      </c>
      <c r="E505" s="22" t="s">
        <v>420</v>
      </c>
      <c r="F505" s="374"/>
      <c r="G505" s="183"/>
    </row>
    <row r="506" spans="1:9" ht="40.15" customHeight="1">
      <c r="A506" s="427" t="s">
        <v>2136</v>
      </c>
      <c r="B506" s="1156" t="s">
        <v>30</v>
      </c>
      <c r="C506" s="1087"/>
      <c r="D506" s="1087"/>
      <c r="E506" s="1087"/>
      <c r="F506" s="1087"/>
      <c r="G506" s="1157"/>
      <c r="H506" s="29">
        <f>SUM(D507:D513)</f>
        <v>14</v>
      </c>
      <c r="I506" s="29">
        <f>COUNT(D507:D513)*2</f>
        <v>14</v>
      </c>
    </row>
    <row r="507" spans="1:9" ht="75">
      <c r="A507" s="182" t="s">
        <v>2138</v>
      </c>
      <c r="B507" s="42" t="s">
        <v>1189</v>
      </c>
      <c r="C507" s="20" t="s">
        <v>1190</v>
      </c>
      <c r="D507" s="618">
        <v>2</v>
      </c>
      <c r="E507" s="22" t="s">
        <v>271</v>
      </c>
      <c r="F507" s="50" t="s">
        <v>4480</v>
      </c>
      <c r="G507" s="183"/>
    </row>
    <row r="508" spans="1:9" ht="90">
      <c r="A508" s="215"/>
      <c r="B508" s="42"/>
      <c r="C508" s="30" t="s">
        <v>4481</v>
      </c>
      <c r="D508" s="618">
        <v>2</v>
      </c>
      <c r="E508" s="22" t="s">
        <v>271</v>
      </c>
      <c r="F508" s="30" t="s">
        <v>4482</v>
      </c>
      <c r="G508" s="183"/>
    </row>
    <row r="509" spans="1:9" ht="30">
      <c r="A509" s="215"/>
      <c r="B509" s="42"/>
      <c r="C509" s="30" t="s">
        <v>2577</v>
      </c>
      <c r="D509" s="618">
        <v>2</v>
      </c>
      <c r="E509" s="22" t="s">
        <v>271</v>
      </c>
      <c r="F509" s="26" t="s">
        <v>1195</v>
      </c>
      <c r="G509" s="183"/>
    </row>
    <row r="510" spans="1:9" ht="45">
      <c r="A510" s="215"/>
      <c r="B510" s="42"/>
      <c r="C510" s="30" t="s">
        <v>1196</v>
      </c>
      <c r="D510" s="618">
        <v>2</v>
      </c>
      <c r="E510" s="22" t="s">
        <v>271</v>
      </c>
      <c r="F510" s="25" t="s">
        <v>1197</v>
      </c>
      <c r="G510" s="183"/>
    </row>
    <row r="511" spans="1:9" ht="30">
      <c r="A511" s="215"/>
      <c r="B511" s="42"/>
      <c r="C511" s="303" t="s">
        <v>1200</v>
      </c>
      <c r="D511" s="618">
        <v>2</v>
      </c>
      <c r="E511" s="22" t="s">
        <v>271</v>
      </c>
      <c r="F511" s="50"/>
      <c r="G511" s="183"/>
    </row>
    <row r="512" spans="1:9" ht="60">
      <c r="A512" s="182" t="s">
        <v>2144</v>
      </c>
      <c r="B512" s="42" t="s">
        <v>1202</v>
      </c>
      <c r="C512" s="76" t="s">
        <v>4483</v>
      </c>
      <c r="D512" s="618">
        <v>2</v>
      </c>
      <c r="E512" s="22" t="s">
        <v>271</v>
      </c>
      <c r="F512" s="30" t="s">
        <v>4484</v>
      </c>
      <c r="G512" s="183"/>
    </row>
    <row r="513" spans="1:9" ht="45">
      <c r="A513" s="215"/>
      <c r="B513" s="42"/>
      <c r="C513" s="30" t="s">
        <v>4724</v>
      </c>
      <c r="D513" s="618">
        <v>2</v>
      </c>
      <c r="E513" s="22" t="s">
        <v>271</v>
      </c>
      <c r="F513" s="66"/>
      <c r="G513" s="183"/>
    </row>
    <row r="514" spans="1:9" ht="40.15" customHeight="1">
      <c r="A514" s="427" t="s">
        <v>2152</v>
      </c>
      <c r="B514" s="1156" t="s">
        <v>28</v>
      </c>
      <c r="C514" s="1087"/>
      <c r="D514" s="1087"/>
      <c r="E514" s="1087"/>
      <c r="F514" s="1087"/>
      <c r="G514" s="1157"/>
      <c r="H514" s="29">
        <f>SUM(D515:D524)</f>
        <v>18</v>
      </c>
      <c r="I514" s="29">
        <f>COUNT(D515:D524)*2</f>
        <v>18</v>
      </c>
    </row>
    <row r="515" spans="1:9" ht="45" hidden="1">
      <c r="A515" s="79" t="s">
        <v>2153</v>
      </c>
      <c r="B515" s="30" t="s">
        <v>1211</v>
      </c>
      <c r="C515" s="66"/>
      <c r="D515" s="626"/>
      <c r="E515" s="22"/>
      <c r="F515" s="66"/>
      <c r="G515" s="66"/>
      <c r="H515" s="99"/>
      <c r="I515" s="99"/>
    </row>
    <row r="516" spans="1:9" ht="60">
      <c r="A516" s="182" t="s">
        <v>2155</v>
      </c>
      <c r="B516" s="42" t="s">
        <v>1214</v>
      </c>
      <c r="C516" s="23" t="s">
        <v>1215</v>
      </c>
      <c r="D516" s="627">
        <v>2</v>
      </c>
      <c r="E516" s="22" t="s">
        <v>379</v>
      </c>
      <c r="F516" s="25" t="s">
        <v>1216</v>
      </c>
      <c r="G516" s="183"/>
    </row>
    <row r="517" spans="1:9" ht="45">
      <c r="A517" s="439"/>
      <c r="B517" s="42"/>
      <c r="C517" s="23" t="s">
        <v>1217</v>
      </c>
      <c r="D517" s="627">
        <v>2</v>
      </c>
      <c r="E517" s="22" t="s">
        <v>379</v>
      </c>
      <c r="F517" s="25" t="s">
        <v>2579</v>
      </c>
      <c r="G517" s="183"/>
    </row>
    <row r="518" spans="1:9" ht="60">
      <c r="A518" s="182" t="s">
        <v>2159</v>
      </c>
      <c r="B518" s="42" t="s">
        <v>1220</v>
      </c>
      <c r="C518" s="23" t="s">
        <v>1221</v>
      </c>
      <c r="D518" s="627">
        <v>2</v>
      </c>
      <c r="E518" s="22" t="s">
        <v>540</v>
      </c>
      <c r="F518" s="22"/>
      <c r="G518" s="183"/>
    </row>
    <row r="519" spans="1:9" ht="30">
      <c r="A519" s="182"/>
      <c r="B519" s="42"/>
      <c r="C519" s="23" t="s">
        <v>2163</v>
      </c>
      <c r="D519" s="627">
        <v>2</v>
      </c>
      <c r="E519" s="22" t="s">
        <v>540</v>
      </c>
      <c r="F519" s="22"/>
      <c r="G519" s="183"/>
    </row>
    <row r="520" spans="1:9" ht="45">
      <c r="A520" s="182"/>
      <c r="B520" s="42"/>
      <c r="C520" s="30" t="s">
        <v>1223</v>
      </c>
      <c r="D520" s="627">
        <v>2</v>
      </c>
      <c r="E520" s="22" t="s">
        <v>540</v>
      </c>
      <c r="F520" s="22"/>
      <c r="G520" s="183"/>
    </row>
    <row r="521" spans="1:9" ht="30">
      <c r="A521" s="182"/>
      <c r="B521" s="42"/>
      <c r="C521" s="23" t="s">
        <v>1224</v>
      </c>
      <c r="D521" s="627">
        <v>2</v>
      </c>
      <c r="E521" s="22" t="s">
        <v>379</v>
      </c>
      <c r="F521" s="25" t="s">
        <v>1225</v>
      </c>
      <c r="G521" s="183"/>
    </row>
    <row r="522" spans="1:9" ht="60">
      <c r="A522" s="182"/>
      <c r="B522" s="42"/>
      <c r="C522" s="23" t="s">
        <v>1226</v>
      </c>
      <c r="D522" s="627">
        <v>2</v>
      </c>
      <c r="E522" s="22" t="s">
        <v>379</v>
      </c>
      <c r="F522" s="25" t="s">
        <v>1227</v>
      </c>
      <c r="G522" s="183"/>
    </row>
    <row r="523" spans="1:9" ht="30">
      <c r="A523" s="182" t="s">
        <v>2166</v>
      </c>
      <c r="B523" s="30" t="s">
        <v>1229</v>
      </c>
      <c r="C523" s="30" t="s">
        <v>4725</v>
      </c>
      <c r="D523" s="627">
        <v>2</v>
      </c>
      <c r="E523" s="22" t="s">
        <v>379</v>
      </c>
      <c r="F523" s="66"/>
      <c r="G523" s="183"/>
    </row>
    <row r="524" spans="1:9" ht="30">
      <c r="A524" s="182" t="s">
        <v>1232</v>
      </c>
      <c r="B524" s="30" t="s">
        <v>1233</v>
      </c>
      <c r="C524" s="26" t="s">
        <v>4726</v>
      </c>
      <c r="D524" s="627">
        <v>2</v>
      </c>
      <c r="E524" s="22" t="s">
        <v>379</v>
      </c>
      <c r="F524" s="30" t="s">
        <v>4727</v>
      </c>
      <c r="G524" s="183"/>
    </row>
    <row r="525" spans="1:9" ht="40.15" customHeight="1">
      <c r="A525" s="427" t="s">
        <v>2169</v>
      </c>
      <c r="B525" s="1156" t="s">
        <v>26</v>
      </c>
      <c r="C525" s="1087"/>
      <c r="D525" s="1087"/>
      <c r="E525" s="1087"/>
      <c r="F525" s="1087"/>
      <c r="G525" s="1157"/>
      <c r="H525" s="29">
        <f>SUM(D526:D541)</f>
        <v>32</v>
      </c>
      <c r="I525" s="29">
        <f>COUNT(D526:D541)*2</f>
        <v>32</v>
      </c>
    </row>
    <row r="526" spans="1:9" ht="47.25">
      <c r="A526" s="182" t="s">
        <v>2171</v>
      </c>
      <c r="B526" s="191" t="s">
        <v>1235</v>
      </c>
      <c r="C526" s="20" t="s">
        <v>3053</v>
      </c>
      <c r="D526" s="624">
        <v>2</v>
      </c>
      <c r="E526" s="71" t="s">
        <v>341</v>
      </c>
      <c r="F526" s="42" t="s">
        <v>3523</v>
      </c>
      <c r="G526" s="183"/>
    </row>
    <row r="527" spans="1:9" ht="30">
      <c r="A527" s="215"/>
      <c r="B527" s="191"/>
      <c r="C527" s="25" t="s">
        <v>6669</v>
      </c>
      <c r="D527" s="624">
        <v>2</v>
      </c>
      <c r="E527" s="71" t="s">
        <v>341</v>
      </c>
      <c r="F527" s="236"/>
      <c r="G527" s="183"/>
    </row>
    <row r="528" spans="1:9" ht="120">
      <c r="A528" s="215"/>
      <c r="B528" s="191"/>
      <c r="C528" s="25" t="s">
        <v>6668</v>
      </c>
      <c r="D528" s="624">
        <v>2</v>
      </c>
      <c r="E528" s="71" t="s">
        <v>379</v>
      </c>
      <c r="F528" s="25" t="s">
        <v>6679</v>
      </c>
      <c r="G528" s="183"/>
    </row>
    <row r="529" spans="1:9" ht="105">
      <c r="A529" s="215"/>
      <c r="B529" s="191"/>
      <c r="C529" s="25" t="s">
        <v>2175</v>
      </c>
      <c r="D529" s="624">
        <v>2</v>
      </c>
      <c r="E529" s="71" t="s">
        <v>341</v>
      </c>
      <c r="F529" s="25" t="s">
        <v>6678</v>
      </c>
      <c r="G529" s="183"/>
    </row>
    <row r="530" spans="1:9" ht="45">
      <c r="A530" s="215"/>
      <c r="B530" s="191"/>
      <c r="C530" s="20" t="s">
        <v>1237</v>
      </c>
      <c r="D530" s="624">
        <v>2</v>
      </c>
      <c r="E530" s="71" t="s">
        <v>341</v>
      </c>
      <c r="F530" s="42" t="s">
        <v>3524</v>
      </c>
      <c r="G530" s="183"/>
    </row>
    <row r="531" spans="1:9" ht="30">
      <c r="A531" s="215"/>
      <c r="B531" s="191"/>
      <c r="C531" s="23" t="s">
        <v>1238</v>
      </c>
      <c r="D531" s="624">
        <v>2</v>
      </c>
      <c r="E531" s="71"/>
      <c r="F531" s="236"/>
      <c r="G531" s="183"/>
    </row>
    <row r="532" spans="1:9" ht="31.5">
      <c r="A532" s="182" t="s">
        <v>2176</v>
      </c>
      <c r="B532" s="191" t="s">
        <v>1240</v>
      </c>
      <c r="C532" s="23" t="s">
        <v>1241</v>
      </c>
      <c r="D532" s="629">
        <v>2</v>
      </c>
      <c r="E532" s="31" t="s">
        <v>341</v>
      </c>
      <c r="F532" s="20" t="s">
        <v>6676</v>
      </c>
      <c r="G532" s="183"/>
    </row>
    <row r="533" spans="1:9" ht="165">
      <c r="A533" s="215"/>
      <c r="B533" s="191"/>
      <c r="C533" s="23" t="s">
        <v>6671</v>
      </c>
      <c r="D533" s="52">
        <v>2</v>
      </c>
      <c r="E533" s="31" t="s">
        <v>341</v>
      </c>
      <c r="F533" s="20" t="s">
        <v>6677</v>
      </c>
      <c r="G533" s="183"/>
    </row>
    <row r="534" spans="1:9" ht="45">
      <c r="A534" s="215"/>
      <c r="B534" s="191"/>
      <c r="C534" s="23" t="s">
        <v>1243</v>
      </c>
      <c r="D534" s="52">
        <v>2</v>
      </c>
      <c r="E534" s="31" t="s">
        <v>271</v>
      </c>
      <c r="F534" s="20" t="s">
        <v>1244</v>
      </c>
      <c r="G534" s="183"/>
    </row>
    <row r="535" spans="1:9" ht="60">
      <c r="A535" s="215"/>
      <c r="B535" s="191"/>
      <c r="C535" s="23" t="s">
        <v>1245</v>
      </c>
      <c r="D535" s="52">
        <v>2</v>
      </c>
      <c r="E535" s="31" t="s">
        <v>420</v>
      </c>
      <c r="F535" s="20" t="s">
        <v>1246</v>
      </c>
      <c r="G535" s="183"/>
    </row>
    <row r="536" spans="1:9" ht="75">
      <c r="A536" s="215"/>
      <c r="B536" s="191"/>
      <c r="C536" s="23" t="s">
        <v>6672</v>
      </c>
      <c r="D536" s="52">
        <v>2</v>
      </c>
      <c r="E536" s="22" t="s">
        <v>341</v>
      </c>
      <c r="F536" s="30" t="s">
        <v>6675</v>
      </c>
      <c r="G536" s="183"/>
    </row>
    <row r="537" spans="1:9" ht="47.25">
      <c r="A537" s="182" t="s">
        <v>2181</v>
      </c>
      <c r="B537" s="191" t="s">
        <v>1248</v>
      </c>
      <c r="C537" s="30" t="s">
        <v>1250</v>
      </c>
      <c r="D537" s="622">
        <v>2</v>
      </c>
      <c r="E537" s="306" t="s">
        <v>271</v>
      </c>
      <c r="F537" s="66"/>
      <c r="G537" s="183"/>
    </row>
    <row r="538" spans="1:9" ht="30">
      <c r="A538" s="182"/>
      <c r="B538" s="191"/>
      <c r="C538" s="30" t="s">
        <v>4728</v>
      </c>
      <c r="D538" s="622">
        <v>2</v>
      </c>
      <c r="E538" s="306" t="s">
        <v>271</v>
      </c>
      <c r="F538" s="66"/>
      <c r="G538" s="183"/>
    </row>
    <row r="539" spans="1:9" ht="15.75">
      <c r="A539" s="182"/>
      <c r="B539" s="191"/>
      <c r="C539" s="7" t="s">
        <v>1249</v>
      </c>
      <c r="D539" s="622">
        <v>2</v>
      </c>
      <c r="E539" s="22" t="s">
        <v>420</v>
      </c>
      <c r="F539" s="66"/>
      <c r="G539" s="183"/>
    </row>
    <row r="540" spans="1:9" ht="45">
      <c r="A540" s="182"/>
      <c r="B540" s="440"/>
      <c r="C540" s="30" t="s">
        <v>1251</v>
      </c>
      <c r="D540" s="622">
        <v>2</v>
      </c>
      <c r="E540" s="22" t="s">
        <v>271</v>
      </c>
      <c r="F540" s="66"/>
      <c r="G540" s="183"/>
    </row>
    <row r="541" spans="1:9" ht="30">
      <c r="A541" s="176"/>
      <c r="B541" s="440"/>
      <c r="C541" s="69" t="s">
        <v>1252</v>
      </c>
      <c r="D541" s="622">
        <v>2</v>
      </c>
      <c r="E541" s="22" t="s">
        <v>540</v>
      </c>
      <c r="F541" s="66"/>
      <c r="G541" s="183"/>
    </row>
    <row r="542" spans="1:9" ht="21">
      <c r="A542" s="435"/>
      <c r="B542" s="1072" t="s">
        <v>2184</v>
      </c>
      <c r="C542" s="1074"/>
      <c r="D542" s="1074"/>
      <c r="E542" s="1074"/>
      <c r="F542" s="1074"/>
      <c r="G542" s="1074"/>
      <c r="H542" s="29">
        <f>H543+H546+H551+H565+H592+H596+H602+H610+H614+H621</f>
        <v>112</v>
      </c>
      <c r="I542" s="29">
        <f>I543+I546+I551+I565+I592+I596+I602+I610+I614+I621</f>
        <v>112</v>
      </c>
    </row>
    <row r="543" spans="1:9" ht="40.15" customHeight="1">
      <c r="A543" s="427" t="s">
        <v>25</v>
      </c>
      <c r="B543" s="1156" t="s">
        <v>24</v>
      </c>
      <c r="C543" s="1087"/>
      <c r="D543" s="1087"/>
      <c r="E543" s="1087"/>
      <c r="F543" s="1087"/>
      <c r="G543" s="1157"/>
      <c r="H543" s="29">
        <f>SUM(D544:D545)</f>
        <v>2</v>
      </c>
      <c r="I543" s="29">
        <f>COUNT(D544:D545)*2</f>
        <v>2</v>
      </c>
    </row>
    <row r="544" spans="1:9" ht="63">
      <c r="A544" s="43" t="s">
        <v>1254</v>
      </c>
      <c r="B544" s="114" t="s">
        <v>1255</v>
      </c>
      <c r="C544" s="74" t="s">
        <v>1256</v>
      </c>
      <c r="D544" s="618">
        <v>2</v>
      </c>
      <c r="E544" s="28" t="s">
        <v>540</v>
      </c>
      <c r="F544" s="26"/>
      <c r="G544" s="53"/>
    </row>
    <row r="545" spans="1:9" ht="53.25" hidden="1" customHeight="1">
      <c r="A545" s="68" t="s">
        <v>1257</v>
      </c>
      <c r="B545" s="30" t="s">
        <v>1258</v>
      </c>
      <c r="C545" s="26"/>
      <c r="D545" s="537"/>
      <c r="E545" s="28"/>
      <c r="F545" s="26"/>
      <c r="G545" s="26"/>
      <c r="H545" s="99"/>
      <c r="I545" s="99"/>
    </row>
    <row r="546" spans="1:9" ht="40.15" customHeight="1">
      <c r="A546" s="427" t="s">
        <v>23</v>
      </c>
      <c r="B546" s="1156" t="s">
        <v>22</v>
      </c>
      <c r="C546" s="1087"/>
      <c r="D546" s="1087"/>
      <c r="E546" s="1087"/>
      <c r="F546" s="1087"/>
      <c r="G546" s="1157"/>
      <c r="H546" s="29">
        <f>SUM(D547:D550)</f>
        <v>4</v>
      </c>
      <c r="I546" s="29">
        <f>COUNT(D547:D550)*2</f>
        <v>4</v>
      </c>
    </row>
    <row r="547" spans="1:9" ht="45">
      <c r="A547" s="43" t="s">
        <v>1259</v>
      </c>
      <c r="B547" s="191" t="s">
        <v>1260</v>
      </c>
      <c r="C547" s="50" t="s">
        <v>4488</v>
      </c>
      <c r="D547" s="618">
        <v>2</v>
      </c>
      <c r="E547" s="28" t="s">
        <v>648</v>
      </c>
      <c r="F547" s="26"/>
      <c r="G547" s="53"/>
    </row>
    <row r="548" spans="1:9" ht="30">
      <c r="A548" s="43"/>
      <c r="B548" s="191"/>
      <c r="C548" s="50" t="s">
        <v>2583</v>
      </c>
      <c r="D548" s="618">
        <v>2</v>
      </c>
      <c r="E548" s="28" t="s">
        <v>648</v>
      </c>
      <c r="F548" s="26"/>
      <c r="G548" s="53"/>
    </row>
    <row r="549" spans="1:9" ht="60" hidden="1" customHeight="1">
      <c r="A549" s="68" t="s">
        <v>1261</v>
      </c>
      <c r="B549" s="191" t="s">
        <v>1262</v>
      </c>
      <c r="C549" s="26"/>
      <c r="D549" s="537"/>
      <c r="E549" s="28"/>
      <c r="F549" s="26"/>
      <c r="G549" s="26"/>
      <c r="H549" s="99"/>
      <c r="I549" s="99"/>
    </row>
    <row r="550" spans="1:9" ht="62.25" hidden="1" customHeight="1">
      <c r="A550" s="68" t="s">
        <v>1263</v>
      </c>
      <c r="B550" s="191" t="s">
        <v>1264</v>
      </c>
      <c r="C550" s="26"/>
      <c r="D550" s="537"/>
      <c r="E550" s="28"/>
      <c r="F550" s="26"/>
      <c r="G550" s="26"/>
      <c r="H550" s="99"/>
      <c r="I550" s="99"/>
    </row>
    <row r="551" spans="1:9" ht="40.15" customHeight="1">
      <c r="A551" s="427" t="s">
        <v>2194</v>
      </c>
      <c r="B551" s="1156" t="s">
        <v>20</v>
      </c>
      <c r="C551" s="1087"/>
      <c r="D551" s="1087"/>
      <c r="E551" s="1087"/>
      <c r="F551" s="1087"/>
      <c r="G551" s="1157"/>
      <c r="H551" s="29">
        <f>SUM(D552:D564)</f>
        <v>26</v>
      </c>
      <c r="I551" s="29">
        <f>COUNT(D552:D564)*2</f>
        <v>26</v>
      </c>
    </row>
    <row r="552" spans="1:9" ht="47.25">
      <c r="A552" s="18" t="s">
        <v>2196</v>
      </c>
      <c r="B552" s="191" t="s">
        <v>1266</v>
      </c>
      <c r="C552" s="50" t="s">
        <v>4729</v>
      </c>
      <c r="D552" s="618">
        <v>2</v>
      </c>
      <c r="E552" s="28" t="s">
        <v>540</v>
      </c>
      <c r="F552" s="26"/>
      <c r="G552" s="295"/>
    </row>
    <row r="553" spans="1:9" ht="30">
      <c r="A553" s="441"/>
      <c r="B553" s="191"/>
      <c r="C553" s="50" t="s">
        <v>4491</v>
      </c>
      <c r="D553" s="618">
        <v>2</v>
      </c>
      <c r="E553" s="28" t="s">
        <v>540</v>
      </c>
      <c r="F553" s="26"/>
      <c r="G553" s="295"/>
    </row>
    <row r="554" spans="1:9" ht="30">
      <c r="A554" s="441"/>
      <c r="B554" s="191"/>
      <c r="C554" s="50" t="s">
        <v>4492</v>
      </c>
      <c r="D554" s="618">
        <v>2</v>
      </c>
      <c r="E554" s="28" t="s">
        <v>540</v>
      </c>
      <c r="F554" s="26"/>
      <c r="G554" s="295"/>
    </row>
    <row r="555" spans="1:9" ht="30">
      <c r="A555" s="441"/>
      <c r="B555" s="191"/>
      <c r="C555" s="50" t="s">
        <v>4493</v>
      </c>
      <c r="D555" s="618">
        <v>2</v>
      </c>
      <c r="E555" s="28" t="s">
        <v>540</v>
      </c>
      <c r="F555" s="26"/>
      <c r="G555" s="295"/>
    </row>
    <row r="556" spans="1:9" ht="60">
      <c r="A556" s="441"/>
      <c r="B556" s="191"/>
      <c r="C556" s="50" t="s">
        <v>4730</v>
      </c>
      <c r="D556" s="618">
        <v>2</v>
      </c>
      <c r="E556" s="28" t="s">
        <v>540</v>
      </c>
      <c r="F556" s="50" t="s">
        <v>4731</v>
      </c>
      <c r="G556" s="461"/>
    </row>
    <row r="557" spans="1:9" ht="47.25">
      <c r="A557" s="18" t="s">
        <v>2200</v>
      </c>
      <c r="B557" s="191" t="s">
        <v>1270</v>
      </c>
      <c r="C557" s="191" t="s">
        <v>4732</v>
      </c>
      <c r="D557" s="618">
        <v>2</v>
      </c>
      <c r="E557" s="28" t="s">
        <v>540</v>
      </c>
      <c r="F557" s="30" t="s">
        <v>4733</v>
      </c>
      <c r="G557" s="295"/>
    </row>
    <row r="558" spans="1:9" ht="31.5">
      <c r="A558" s="441"/>
      <c r="B558" s="191"/>
      <c r="C558" s="191" t="s">
        <v>4734</v>
      </c>
      <c r="D558" s="618">
        <v>2</v>
      </c>
      <c r="E558" s="28" t="s">
        <v>540</v>
      </c>
      <c r="F558" s="30" t="s">
        <v>4735</v>
      </c>
      <c r="G558" s="295"/>
    </row>
    <row r="559" spans="1:9" ht="45">
      <c r="A559" s="441"/>
      <c r="B559" s="191"/>
      <c r="C559" s="191" t="s">
        <v>4736</v>
      </c>
      <c r="D559" s="618">
        <v>2</v>
      </c>
      <c r="E559" s="28"/>
      <c r="F559" s="30" t="s">
        <v>4737</v>
      </c>
      <c r="G559" s="53"/>
    </row>
    <row r="560" spans="1:9" ht="31.5">
      <c r="A560" s="441"/>
      <c r="B560" s="191"/>
      <c r="C560" s="191" t="s">
        <v>4738</v>
      </c>
      <c r="D560" s="618">
        <v>2</v>
      </c>
      <c r="E560" s="28" t="s">
        <v>540</v>
      </c>
      <c r="F560" s="50"/>
      <c r="G560" s="53"/>
    </row>
    <row r="561" spans="1:9" ht="60">
      <c r="A561" s="441"/>
      <c r="B561" s="191"/>
      <c r="C561" s="191" t="s">
        <v>4739</v>
      </c>
      <c r="D561" s="618">
        <v>2</v>
      </c>
      <c r="E561" s="28" t="s">
        <v>540</v>
      </c>
      <c r="F561" s="50" t="s">
        <v>4740</v>
      </c>
      <c r="G561" s="53"/>
    </row>
    <row r="562" spans="1:9" ht="47.25">
      <c r="A562" s="441"/>
      <c r="B562" s="191"/>
      <c r="C562" s="191" t="s">
        <v>4741</v>
      </c>
      <c r="D562" s="618">
        <v>2</v>
      </c>
      <c r="E562" s="28" t="s">
        <v>540</v>
      </c>
      <c r="F562" s="50"/>
      <c r="G562" s="53"/>
    </row>
    <row r="563" spans="1:9" ht="31.5">
      <c r="A563" s="441"/>
      <c r="B563" s="191"/>
      <c r="C563" s="191" t="s">
        <v>4742</v>
      </c>
      <c r="D563" s="618">
        <v>2</v>
      </c>
      <c r="E563" s="28" t="s">
        <v>540</v>
      </c>
      <c r="F563" s="50"/>
      <c r="G563" s="53"/>
    </row>
    <row r="564" spans="1:9" ht="47.25">
      <c r="A564" s="18" t="s">
        <v>2202</v>
      </c>
      <c r="B564" s="114" t="s">
        <v>1273</v>
      </c>
      <c r="C564" s="191" t="s">
        <v>1274</v>
      </c>
      <c r="D564" s="618">
        <v>2</v>
      </c>
      <c r="E564" s="28" t="s">
        <v>540</v>
      </c>
      <c r="F564" s="191" t="s">
        <v>1275</v>
      </c>
      <c r="G564" s="53"/>
    </row>
    <row r="565" spans="1:9" ht="40.15" customHeight="1">
      <c r="A565" s="427" t="s">
        <v>2205</v>
      </c>
      <c r="B565" s="1156" t="s">
        <v>18</v>
      </c>
      <c r="C565" s="1087"/>
      <c r="D565" s="1087"/>
      <c r="E565" s="1087"/>
      <c r="F565" s="1087"/>
      <c r="G565" s="1157"/>
      <c r="H565" s="29">
        <f>SUM(D566:D591)</f>
        <v>52</v>
      </c>
      <c r="I565" s="29">
        <f>COUNT(D566:D591)*2</f>
        <v>52</v>
      </c>
    </row>
    <row r="566" spans="1:9" ht="47.25">
      <c r="A566" s="18" t="s">
        <v>2207</v>
      </c>
      <c r="B566" s="191" t="s">
        <v>1277</v>
      </c>
      <c r="C566" s="123" t="s">
        <v>4743</v>
      </c>
      <c r="D566" s="618">
        <v>2</v>
      </c>
      <c r="E566" s="28" t="s">
        <v>648</v>
      </c>
      <c r="F566" s="26"/>
      <c r="G566" s="53"/>
    </row>
    <row r="567" spans="1:9" ht="30">
      <c r="A567" s="441"/>
      <c r="B567" s="191"/>
      <c r="C567" s="23" t="s">
        <v>1279</v>
      </c>
      <c r="D567" s="618">
        <v>2</v>
      </c>
      <c r="E567" s="28" t="s">
        <v>377</v>
      </c>
      <c r="F567" s="26"/>
      <c r="G567" s="53"/>
    </row>
    <row r="568" spans="1:9" ht="47.25">
      <c r="A568" s="18" t="s">
        <v>2210</v>
      </c>
      <c r="B568" s="191" t="s">
        <v>1281</v>
      </c>
      <c r="C568" s="50" t="s">
        <v>4744</v>
      </c>
      <c r="D568" s="618">
        <v>2</v>
      </c>
      <c r="E568" s="28" t="s">
        <v>648</v>
      </c>
      <c r="F568" s="165"/>
      <c r="G568" s="26"/>
    </row>
    <row r="569" spans="1:9" ht="75">
      <c r="A569" s="441"/>
      <c r="B569" s="191"/>
      <c r="C569" s="50" t="s">
        <v>4745</v>
      </c>
      <c r="D569" s="618">
        <v>2</v>
      </c>
      <c r="E569" s="28" t="s">
        <v>648</v>
      </c>
      <c r="F569" s="165"/>
      <c r="G569" s="26"/>
    </row>
    <row r="570" spans="1:9" ht="45">
      <c r="A570" s="441"/>
      <c r="B570" s="191"/>
      <c r="C570" s="50" t="s">
        <v>4746</v>
      </c>
      <c r="D570" s="618">
        <v>2</v>
      </c>
      <c r="E570" s="28" t="s">
        <v>648</v>
      </c>
      <c r="F570" s="165"/>
      <c r="G570" s="26"/>
    </row>
    <row r="571" spans="1:9" ht="60">
      <c r="A571" s="441"/>
      <c r="B571" s="191"/>
      <c r="C571" s="50" t="s">
        <v>4747</v>
      </c>
      <c r="D571" s="618">
        <v>2</v>
      </c>
      <c r="E571" s="28" t="s">
        <v>648</v>
      </c>
      <c r="F571" s="165"/>
      <c r="G571" s="26"/>
    </row>
    <row r="572" spans="1:9" ht="75">
      <c r="A572" s="441"/>
      <c r="B572" s="191"/>
      <c r="C572" s="50" t="s">
        <v>4748</v>
      </c>
      <c r="D572" s="618">
        <v>2</v>
      </c>
      <c r="E572" s="28" t="s">
        <v>648</v>
      </c>
      <c r="F572" s="165"/>
      <c r="G572" s="26"/>
    </row>
    <row r="573" spans="1:9" ht="45">
      <c r="A573" s="441"/>
      <c r="B573" s="191"/>
      <c r="C573" s="50" t="s">
        <v>4749</v>
      </c>
      <c r="D573" s="618">
        <v>2</v>
      </c>
      <c r="E573" s="28" t="s">
        <v>648</v>
      </c>
      <c r="F573" s="165"/>
      <c r="G573" s="26"/>
    </row>
    <row r="574" spans="1:9" ht="45">
      <c r="A574" s="441"/>
      <c r="B574" s="191"/>
      <c r="C574" s="50" t="s">
        <v>4750</v>
      </c>
      <c r="D574" s="618">
        <v>2</v>
      </c>
      <c r="E574" s="28" t="s">
        <v>648</v>
      </c>
      <c r="F574" s="165"/>
      <c r="G574" s="26"/>
    </row>
    <row r="575" spans="1:9" ht="45">
      <c r="A575" s="441"/>
      <c r="B575" s="191"/>
      <c r="C575" s="50" t="s">
        <v>4751</v>
      </c>
      <c r="D575" s="618">
        <v>2</v>
      </c>
      <c r="E575" s="28" t="s">
        <v>648</v>
      </c>
      <c r="F575" s="165"/>
      <c r="G575" s="26"/>
    </row>
    <row r="576" spans="1:9" ht="30">
      <c r="A576" s="441"/>
      <c r="B576" s="191"/>
      <c r="C576" s="50" t="s">
        <v>4752</v>
      </c>
      <c r="D576" s="618">
        <v>2</v>
      </c>
      <c r="E576" s="28" t="s">
        <v>648</v>
      </c>
      <c r="F576" s="318"/>
      <c r="G576" s="53"/>
    </row>
    <row r="577" spans="1:9" ht="60">
      <c r="A577" s="441"/>
      <c r="B577" s="191"/>
      <c r="C577" s="50" t="s">
        <v>4753</v>
      </c>
      <c r="D577" s="618">
        <v>2</v>
      </c>
      <c r="E577" s="28" t="s">
        <v>648</v>
      </c>
      <c r="F577" s="26"/>
      <c r="G577" s="53"/>
    </row>
    <row r="578" spans="1:9" ht="75">
      <c r="A578" s="441"/>
      <c r="B578" s="191"/>
      <c r="C578" s="50" t="s">
        <v>4754</v>
      </c>
      <c r="D578" s="618">
        <v>2</v>
      </c>
      <c r="E578" s="28" t="s">
        <v>648</v>
      </c>
      <c r="F578" s="26"/>
      <c r="G578" s="53"/>
    </row>
    <row r="579" spans="1:9" ht="45">
      <c r="A579" s="441"/>
      <c r="B579" s="191"/>
      <c r="C579" s="50" t="s">
        <v>4755</v>
      </c>
      <c r="D579" s="618">
        <v>2</v>
      </c>
      <c r="E579" s="28" t="s">
        <v>648</v>
      </c>
      <c r="F579" s="26"/>
      <c r="G579" s="53"/>
    </row>
    <row r="580" spans="1:9" ht="45">
      <c r="A580" s="441"/>
      <c r="B580" s="191"/>
      <c r="C580" s="50" t="s">
        <v>4756</v>
      </c>
      <c r="D580" s="618">
        <v>2</v>
      </c>
      <c r="E580" s="28" t="s">
        <v>648</v>
      </c>
      <c r="F580" s="26"/>
      <c r="G580" s="53"/>
    </row>
    <row r="581" spans="1:9" ht="45">
      <c r="A581" s="441"/>
      <c r="B581" s="191"/>
      <c r="C581" s="50" t="s">
        <v>4757</v>
      </c>
      <c r="D581" s="618">
        <v>2</v>
      </c>
      <c r="E581" s="28" t="s">
        <v>648</v>
      </c>
      <c r="F581" s="26"/>
      <c r="G581" s="53"/>
    </row>
    <row r="582" spans="1:9" ht="75">
      <c r="A582" s="441"/>
      <c r="B582" s="191"/>
      <c r="C582" s="50" t="s">
        <v>4758</v>
      </c>
      <c r="D582" s="618">
        <v>2</v>
      </c>
      <c r="E582" s="28" t="s">
        <v>648</v>
      </c>
      <c r="F582" s="26"/>
      <c r="G582" s="53"/>
    </row>
    <row r="583" spans="1:9" ht="60">
      <c r="A583" s="441"/>
      <c r="B583" s="191"/>
      <c r="C583" s="50" t="s">
        <v>4759</v>
      </c>
      <c r="D583" s="618">
        <v>2</v>
      </c>
      <c r="E583" s="28" t="s">
        <v>648</v>
      </c>
      <c r="F583" s="26"/>
      <c r="G583" s="53"/>
    </row>
    <row r="584" spans="1:9" ht="45">
      <c r="A584" s="441"/>
      <c r="B584" s="191"/>
      <c r="C584" s="50" t="s">
        <v>4760</v>
      </c>
      <c r="D584" s="618">
        <v>2</v>
      </c>
      <c r="E584" s="28" t="s">
        <v>648</v>
      </c>
      <c r="F584" s="26"/>
      <c r="G584" s="53"/>
    </row>
    <row r="585" spans="1:9" ht="90">
      <c r="A585" s="441"/>
      <c r="B585" s="191"/>
      <c r="C585" s="50" t="s">
        <v>4761</v>
      </c>
      <c r="D585" s="618">
        <v>2</v>
      </c>
      <c r="E585" s="28" t="s">
        <v>648</v>
      </c>
      <c r="F585" s="26"/>
      <c r="G585" s="53"/>
    </row>
    <row r="586" spans="1:9" ht="45">
      <c r="A586" s="441"/>
      <c r="B586" s="191"/>
      <c r="C586" s="50" t="s">
        <v>4762</v>
      </c>
      <c r="D586" s="618">
        <v>2</v>
      </c>
      <c r="E586" s="28" t="s">
        <v>648</v>
      </c>
      <c r="F586" s="30"/>
      <c r="G586" s="53"/>
    </row>
    <row r="587" spans="1:9" ht="45">
      <c r="A587" s="441"/>
      <c r="B587" s="191"/>
      <c r="C587" s="50" t="s">
        <v>4763</v>
      </c>
      <c r="D587" s="618">
        <v>2</v>
      </c>
      <c r="E587" s="28" t="s">
        <v>648</v>
      </c>
      <c r="F587" s="26"/>
      <c r="G587" s="53"/>
    </row>
    <row r="588" spans="1:9" ht="30">
      <c r="A588" s="441"/>
      <c r="B588" s="191"/>
      <c r="C588" s="50" t="s">
        <v>4764</v>
      </c>
      <c r="D588" s="618">
        <v>2</v>
      </c>
      <c r="E588" s="28" t="s">
        <v>648</v>
      </c>
      <c r="F588" s="26"/>
      <c r="G588" s="53"/>
    </row>
    <row r="589" spans="1:9" ht="45">
      <c r="A589" s="441"/>
      <c r="B589" s="191"/>
      <c r="C589" s="50" t="s">
        <v>4765</v>
      </c>
      <c r="D589" s="618">
        <v>2</v>
      </c>
      <c r="E589" s="28" t="s">
        <v>648</v>
      </c>
      <c r="F589" s="26"/>
      <c r="G589" s="53"/>
    </row>
    <row r="590" spans="1:9" ht="47.25">
      <c r="A590" s="18" t="s">
        <v>2227</v>
      </c>
      <c r="B590" s="191" t="s">
        <v>1296</v>
      </c>
      <c r="C590" s="50" t="s">
        <v>2608</v>
      </c>
      <c r="D590" s="618">
        <v>2</v>
      </c>
      <c r="E590" s="28" t="s">
        <v>540</v>
      </c>
      <c r="F590" s="26"/>
      <c r="G590" s="53"/>
    </row>
    <row r="591" spans="1:9" ht="31.5">
      <c r="A591" s="18" t="s">
        <v>2231</v>
      </c>
      <c r="B591" s="191" t="s">
        <v>1299</v>
      </c>
      <c r="C591" s="50" t="s">
        <v>4766</v>
      </c>
      <c r="D591" s="618">
        <v>2</v>
      </c>
      <c r="E591" s="28" t="s">
        <v>341</v>
      </c>
      <c r="F591" s="30" t="s">
        <v>4767</v>
      </c>
      <c r="G591" s="53"/>
    </row>
    <row r="592" spans="1:9" ht="40.15" customHeight="1">
      <c r="A592" s="427" t="s">
        <v>2238</v>
      </c>
      <c r="B592" s="1156" t="s">
        <v>16</v>
      </c>
      <c r="C592" s="1087"/>
      <c r="D592" s="1087"/>
      <c r="E592" s="1087"/>
      <c r="F592" s="1087"/>
      <c r="G592" s="1157"/>
      <c r="H592" s="29">
        <f>SUM(D593:D595)</f>
        <v>6</v>
      </c>
      <c r="I592" s="29">
        <f>COUNT(D593:D595)*2</f>
        <v>6</v>
      </c>
    </row>
    <row r="593" spans="1:9" ht="31.5">
      <c r="A593" s="18" t="s">
        <v>2240</v>
      </c>
      <c r="B593" s="191" t="s">
        <v>1304</v>
      </c>
      <c r="C593" s="50" t="s">
        <v>1305</v>
      </c>
      <c r="D593" s="618">
        <v>2</v>
      </c>
      <c r="E593" s="28" t="s">
        <v>540</v>
      </c>
      <c r="F593" s="26"/>
      <c r="G593" s="295"/>
    </row>
    <row r="594" spans="1:9" ht="47.25">
      <c r="A594" s="18" t="s">
        <v>2243</v>
      </c>
      <c r="B594" s="191" t="s">
        <v>1307</v>
      </c>
      <c r="C594" s="25" t="s">
        <v>1308</v>
      </c>
      <c r="D594" s="618">
        <v>2</v>
      </c>
      <c r="E594" s="28" t="s">
        <v>540</v>
      </c>
      <c r="F594" s="26"/>
      <c r="G594" s="295"/>
    </row>
    <row r="595" spans="1:9" ht="31.5">
      <c r="A595" s="18" t="s">
        <v>1309</v>
      </c>
      <c r="B595" s="191" t="s">
        <v>1310</v>
      </c>
      <c r="C595" s="23" t="s">
        <v>1311</v>
      </c>
      <c r="D595" s="618">
        <v>2</v>
      </c>
      <c r="E595" s="28" t="s">
        <v>540</v>
      </c>
      <c r="F595" s="26"/>
      <c r="G595" s="295"/>
    </row>
    <row r="596" spans="1:9" ht="40.15" customHeight="1">
      <c r="A596" s="427" t="s">
        <v>2247</v>
      </c>
      <c r="B596" s="1175" t="s">
        <v>14</v>
      </c>
      <c r="C596" s="1090"/>
      <c r="D596" s="1090"/>
      <c r="E596" s="1090"/>
      <c r="F596" s="1090"/>
      <c r="G596" s="1176"/>
      <c r="H596" s="29">
        <f>SUM(D597:D601)</f>
        <v>8</v>
      </c>
      <c r="I596" s="29">
        <f>COUNT(D597:D601)*2</f>
        <v>8</v>
      </c>
    </row>
    <row r="597" spans="1:9" ht="31.5">
      <c r="A597" s="18" t="s">
        <v>2248</v>
      </c>
      <c r="B597" s="19" t="s">
        <v>1313</v>
      </c>
      <c r="C597" s="25" t="s">
        <v>1314</v>
      </c>
      <c r="D597" s="618">
        <v>2</v>
      </c>
      <c r="E597" s="28" t="s">
        <v>653</v>
      </c>
      <c r="F597" s="26"/>
      <c r="G597" s="53"/>
    </row>
    <row r="598" spans="1:9" ht="57.75" hidden="1" customHeight="1">
      <c r="A598" s="27" t="s">
        <v>1315</v>
      </c>
      <c r="B598" s="19" t="s">
        <v>1316</v>
      </c>
      <c r="C598" s="50"/>
      <c r="D598" s="537"/>
      <c r="E598" s="28"/>
      <c r="F598" s="26"/>
      <c r="G598" s="26"/>
      <c r="H598" s="99"/>
      <c r="I598" s="99"/>
    </row>
    <row r="599" spans="1:9" ht="47.25">
      <c r="A599" s="18" t="s">
        <v>1320</v>
      </c>
      <c r="B599" s="51" t="s">
        <v>1321</v>
      </c>
      <c r="C599" s="123" t="s">
        <v>1322</v>
      </c>
      <c r="D599" s="618">
        <v>2</v>
      </c>
      <c r="E599" s="28" t="s">
        <v>653</v>
      </c>
      <c r="F599" s="26"/>
      <c r="G599" s="53"/>
    </row>
    <row r="600" spans="1:9" ht="47.25">
      <c r="A600" s="18" t="s">
        <v>2258</v>
      </c>
      <c r="B600" s="19" t="s">
        <v>1324</v>
      </c>
      <c r="C600" s="50" t="s">
        <v>1325</v>
      </c>
      <c r="D600" s="618">
        <v>2</v>
      </c>
      <c r="E600" s="28" t="s">
        <v>653</v>
      </c>
      <c r="F600" s="26"/>
      <c r="G600" s="53"/>
    </row>
    <row r="601" spans="1:9" ht="47.25">
      <c r="A601" s="18" t="s">
        <v>2260</v>
      </c>
      <c r="B601" s="114" t="s">
        <v>1327</v>
      </c>
      <c r="C601" s="50" t="s">
        <v>2262</v>
      </c>
      <c r="D601" s="618">
        <v>2</v>
      </c>
      <c r="E601" s="28" t="s">
        <v>653</v>
      </c>
      <c r="F601" s="26"/>
      <c r="G601" s="53"/>
    </row>
    <row r="602" spans="1:9" ht="40.15" customHeight="1">
      <c r="A602" s="427" t="s">
        <v>2264</v>
      </c>
      <c r="B602" s="933" t="s">
        <v>1329</v>
      </c>
      <c r="C602" s="934"/>
      <c r="D602" s="923"/>
      <c r="E602" s="934"/>
      <c r="F602" s="934"/>
      <c r="G602" s="1004"/>
      <c r="H602" s="29">
        <f>SUM(D603:D609)</f>
        <v>6</v>
      </c>
      <c r="I602" s="29">
        <f>COUNT(D604:D609)*2</f>
        <v>6</v>
      </c>
    </row>
    <row r="603" spans="1:9" ht="31.5" hidden="1" customHeight="1">
      <c r="A603" s="27" t="s">
        <v>1330</v>
      </c>
      <c r="B603" s="50" t="s">
        <v>1332</v>
      </c>
      <c r="C603" s="50" t="s">
        <v>1333</v>
      </c>
      <c r="D603" s="544"/>
      <c r="E603" s="26" t="s">
        <v>540</v>
      </c>
      <c r="F603" s="91" t="s">
        <v>1334</v>
      </c>
      <c r="G603" s="26"/>
      <c r="H603" s="99"/>
      <c r="I603" s="99"/>
    </row>
    <row r="604" spans="1:9" ht="90" hidden="1">
      <c r="A604" s="27" t="s">
        <v>1335</v>
      </c>
      <c r="B604" s="50" t="s">
        <v>1336</v>
      </c>
      <c r="C604" s="50" t="s">
        <v>1337</v>
      </c>
      <c r="D604" s="544"/>
      <c r="E604" s="26" t="s">
        <v>540</v>
      </c>
      <c r="F604" s="91" t="s">
        <v>1338</v>
      </c>
      <c r="G604" s="53"/>
      <c r="H604" s="99"/>
      <c r="I604" s="99"/>
    </row>
    <row r="605" spans="1:9" ht="135" hidden="1">
      <c r="A605" s="27" t="s">
        <v>1339</v>
      </c>
      <c r="B605" s="50" t="s">
        <v>1340</v>
      </c>
      <c r="C605" s="50" t="s">
        <v>1341</v>
      </c>
      <c r="D605" s="544"/>
      <c r="E605" s="26" t="s">
        <v>540</v>
      </c>
      <c r="F605" s="91" t="s">
        <v>1342</v>
      </c>
      <c r="G605" s="53"/>
      <c r="H605" s="99"/>
      <c r="I605" s="99"/>
    </row>
    <row r="606" spans="1:9" ht="120">
      <c r="A606" s="63" t="s">
        <v>1343</v>
      </c>
      <c r="B606" s="50" t="s">
        <v>1344</v>
      </c>
      <c r="C606" s="50" t="s">
        <v>1345</v>
      </c>
      <c r="D606" s="544">
        <v>2</v>
      </c>
      <c r="E606" s="26" t="s">
        <v>540</v>
      </c>
      <c r="F606" s="91" t="s">
        <v>1346</v>
      </c>
      <c r="G606" s="156"/>
    </row>
    <row r="607" spans="1:9" ht="90">
      <c r="A607" s="63" t="s">
        <v>1347</v>
      </c>
      <c r="B607" s="50" t="s">
        <v>1348</v>
      </c>
      <c r="C607" s="50" t="s">
        <v>1349</v>
      </c>
      <c r="D607" s="544">
        <v>2</v>
      </c>
      <c r="E607" s="26" t="s">
        <v>540</v>
      </c>
      <c r="F607" s="91" t="s">
        <v>1350</v>
      </c>
      <c r="G607" s="156"/>
    </row>
    <row r="608" spans="1:9" ht="120" hidden="1">
      <c r="A608" s="27" t="s">
        <v>1351</v>
      </c>
      <c r="B608" s="50" t="s">
        <v>1352</v>
      </c>
      <c r="C608" s="50" t="s">
        <v>1353</v>
      </c>
      <c r="D608" s="544"/>
      <c r="E608" s="26" t="s">
        <v>540</v>
      </c>
      <c r="F608" s="91" t="s">
        <v>1354</v>
      </c>
      <c r="G608" s="53"/>
      <c r="H608" s="99"/>
      <c r="I608" s="99"/>
    </row>
    <row r="609" spans="1:9" ht="150">
      <c r="A609" s="427" t="s">
        <v>1355</v>
      </c>
      <c r="B609" s="50" t="s">
        <v>1356</v>
      </c>
      <c r="C609" s="50" t="s">
        <v>1357</v>
      </c>
      <c r="D609" s="544">
        <v>2</v>
      </c>
      <c r="E609" s="26" t="s">
        <v>540</v>
      </c>
      <c r="F609" s="91" t="s">
        <v>1358</v>
      </c>
      <c r="G609" s="53"/>
    </row>
    <row r="610" spans="1:9" ht="40.15" customHeight="1">
      <c r="A610" s="427" t="s">
        <v>2267</v>
      </c>
      <c r="B610" s="1156" t="s">
        <v>11</v>
      </c>
      <c r="C610" s="1087"/>
      <c r="D610" s="1087"/>
      <c r="E610" s="1087"/>
      <c r="F610" s="1087"/>
      <c r="G610" s="1157"/>
      <c r="H610" s="29">
        <f>SUM(D611:D613)</f>
        <v>6</v>
      </c>
      <c r="I610" s="29">
        <f>COUNT(D611:D613)*2</f>
        <v>6</v>
      </c>
    </row>
    <row r="611" spans="1:9" ht="31.5">
      <c r="A611" s="43" t="s">
        <v>2269</v>
      </c>
      <c r="B611" s="191" t="s">
        <v>1360</v>
      </c>
      <c r="C611" s="23" t="s">
        <v>1361</v>
      </c>
      <c r="D611" s="534">
        <v>2</v>
      </c>
      <c r="E611" s="28" t="s">
        <v>271</v>
      </c>
      <c r="F611" s="28" t="s">
        <v>1362</v>
      </c>
      <c r="G611" s="30"/>
    </row>
    <row r="612" spans="1:9" ht="30">
      <c r="A612" s="43"/>
      <c r="B612" s="191"/>
      <c r="C612" s="23" t="s">
        <v>1363</v>
      </c>
      <c r="D612" s="534">
        <v>2</v>
      </c>
      <c r="E612" s="28" t="s">
        <v>271</v>
      </c>
      <c r="F612" s="28" t="s">
        <v>1364</v>
      </c>
      <c r="G612" s="30"/>
    </row>
    <row r="613" spans="1:9" ht="31.5">
      <c r="A613" s="43" t="s">
        <v>2271</v>
      </c>
      <c r="B613" s="191" t="s">
        <v>1366</v>
      </c>
      <c r="C613" s="28" t="s">
        <v>2273</v>
      </c>
      <c r="D613" s="534">
        <v>2</v>
      </c>
      <c r="E613" s="34" t="s">
        <v>540</v>
      </c>
      <c r="F613" s="23" t="s">
        <v>1367</v>
      </c>
      <c r="G613" s="30"/>
    </row>
    <row r="614" spans="1:9" ht="37.5" hidden="1" customHeight="1">
      <c r="A614" s="92" t="s">
        <v>10</v>
      </c>
      <c r="B614" s="930" t="s">
        <v>1368</v>
      </c>
      <c r="C614" s="931"/>
      <c r="D614" s="931"/>
      <c r="E614" s="931"/>
      <c r="F614" s="931"/>
      <c r="G614" s="935"/>
      <c r="H614" s="99">
        <f>SUM(D615:D620)</f>
        <v>0</v>
      </c>
      <c r="I614" s="99">
        <f>COUNT(D615:D620)*2</f>
        <v>0</v>
      </c>
    </row>
    <row r="615" spans="1:9" ht="45" hidden="1">
      <c r="A615" s="92" t="s">
        <v>1369</v>
      </c>
      <c r="B615" s="50" t="s">
        <v>1370</v>
      </c>
      <c r="C615" s="50"/>
      <c r="D615" s="545"/>
      <c r="E615" s="50"/>
      <c r="F615" s="50"/>
      <c r="G615" s="50"/>
      <c r="H615" s="99"/>
      <c r="I615" s="99"/>
    </row>
    <row r="616" spans="1:9" ht="60" hidden="1">
      <c r="A616" s="92" t="s">
        <v>1371</v>
      </c>
      <c r="B616" s="50" t="s">
        <v>1372</v>
      </c>
      <c r="C616" s="50"/>
      <c r="D616" s="545"/>
      <c r="E616" s="50"/>
      <c r="F616" s="50"/>
      <c r="G616" s="50"/>
      <c r="H616" s="99"/>
      <c r="I616" s="99"/>
    </row>
    <row r="617" spans="1:9" ht="60" hidden="1">
      <c r="A617" s="92" t="s">
        <v>1373</v>
      </c>
      <c r="B617" s="50" t="s">
        <v>1374</v>
      </c>
      <c r="C617" s="50"/>
      <c r="D617" s="545"/>
      <c r="E617" s="50"/>
      <c r="F617" s="50"/>
      <c r="G617" s="50"/>
      <c r="H617" s="99"/>
      <c r="I617" s="99"/>
    </row>
    <row r="618" spans="1:9" ht="75" hidden="1">
      <c r="A618" s="92" t="s">
        <v>1375</v>
      </c>
      <c r="B618" s="50" t="s">
        <v>1376</v>
      </c>
      <c r="C618" s="50"/>
      <c r="D618" s="545"/>
      <c r="E618" s="50"/>
      <c r="F618" s="50"/>
      <c r="G618" s="50"/>
      <c r="H618" s="99"/>
      <c r="I618" s="99"/>
    </row>
    <row r="619" spans="1:9" ht="30" hidden="1">
      <c r="A619" s="92" t="s">
        <v>1377</v>
      </c>
      <c r="B619" s="50" t="s">
        <v>1378</v>
      </c>
      <c r="C619" s="50"/>
      <c r="D619" s="545"/>
      <c r="E619" s="50"/>
      <c r="F619" s="50"/>
      <c r="G619" s="50"/>
      <c r="H619" s="99"/>
      <c r="I619" s="99"/>
    </row>
    <row r="620" spans="1:9" ht="30" hidden="1">
      <c r="A620" s="92" t="s">
        <v>1379</v>
      </c>
      <c r="B620" s="50" t="s">
        <v>1380</v>
      </c>
      <c r="C620" s="50"/>
      <c r="D620" s="545"/>
      <c r="E620" s="50"/>
      <c r="F620" s="50"/>
      <c r="G620" s="50"/>
      <c r="H620" s="99"/>
      <c r="I620" s="99"/>
    </row>
    <row r="621" spans="1:9" ht="15.75">
      <c r="A621" s="93" t="s">
        <v>1381</v>
      </c>
      <c r="B621" s="930" t="s">
        <v>8</v>
      </c>
      <c r="C621" s="931"/>
      <c r="D621" s="931"/>
      <c r="E621" s="931"/>
      <c r="F621" s="931"/>
      <c r="G621" s="935"/>
      <c r="H621" s="29">
        <f>SUM(D622:D631)</f>
        <v>2</v>
      </c>
      <c r="I621" s="29">
        <f>COUNT(D622:D631)*2</f>
        <v>2</v>
      </c>
    </row>
    <row r="622" spans="1:9" ht="75" hidden="1">
      <c r="A622" s="92" t="s">
        <v>1382</v>
      </c>
      <c r="B622" s="50" t="s">
        <v>1383</v>
      </c>
      <c r="C622" s="276"/>
      <c r="D622" s="276"/>
      <c r="E622" s="276"/>
      <c r="F622" s="276"/>
      <c r="G622" s="276"/>
      <c r="H622" s="99"/>
      <c r="I622" s="99"/>
    </row>
    <row r="623" spans="1:9" ht="60" hidden="1">
      <c r="A623" s="92" t="s">
        <v>1384</v>
      </c>
      <c r="B623" s="50" t="s">
        <v>1385</v>
      </c>
      <c r="C623" s="276"/>
      <c r="D623" s="276"/>
      <c r="E623" s="276"/>
      <c r="F623" s="276"/>
      <c r="G623" s="276"/>
      <c r="H623" s="99"/>
      <c r="I623" s="99"/>
    </row>
    <row r="624" spans="1:9" ht="60" hidden="1">
      <c r="A624" s="92" t="s">
        <v>1386</v>
      </c>
      <c r="B624" s="50" t="s">
        <v>1387</v>
      </c>
      <c r="C624" s="276"/>
      <c r="D624" s="276"/>
      <c r="E624" s="276"/>
      <c r="F624" s="276"/>
      <c r="G624" s="276"/>
      <c r="H624" s="99"/>
      <c r="I624" s="99"/>
    </row>
    <row r="625" spans="1:9" ht="45" hidden="1">
      <c r="A625" s="92" t="s">
        <v>1388</v>
      </c>
      <c r="B625" s="50" t="s">
        <v>1389</v>
      </c>
      <c r="C625" s="276"/>
      <c r="D625" s="276"/>
      <c r="E625" s="276"/>
      <c r="F625" s="276"/>
      <c r="G625" s="276"/>
      <c r="H625" s="99"/>
      <c r="I625" s="99"/>
    </row>
    <row r="626" spans="1:9" ht="45" hidden="1">
      <c r="A626" s="92" t="s">
        <v>1390</v>
      </c>
      <c r="B626" s="50" t="s">
        <v>1391</v>
      </c>
      <c r="C626" s="276"/>
      <c r="D626" s="276"/>
      <c r="E626" s="276"/>
      <c r="F626" s="276"/>
      <c r="G626" s="276"/>
      <c r="H626" s="99"/>
      <c r="I626" s="99"/>
    </row>
    <row r="627" spans="1:9" ht="90">
      <c r="A627" s="93" t="s">
        <v>1392</v>
      </c>
      <c r="B627" s="50" t="s">
        <v>2274</v>
      </c>
      <c r="C627" s="50" t="s">
        <v>1394</v>
      </c>
      <c r="D627" s="630">
        <v>2</v>
      </c>
      <c r="E627" s="34" t="s">
        <v>540</v>
      </c>
      <c r="F627" s="50" t="s">
        <v>1395</v>
      </c>
      <c r="G627" s="165"/>
    </row>
    <row r="628" spans="1:9" ht="75" hidden="1">
      <c r="A628" s="27" t="s">
        <v>1396</v>
      </c>
      <c r="B628" s="50" t="s">
        <v>1397</v>
      </c>
      <c r="C628" s="50"/>
      <c r="D628" s="534"/>
      <c r="E628" s="28"/>
      <c r="F628" s="50"/>
      <c r="G628" s="165"/>
      <c r="H628" s="99"/>
      <c r="I628" s="99"/>
    </row>
    <row r="629" spans="1:9" ht="30" hidden="1">
      <c r="A629" s="27" t="s">
        <v>1398</v>
      </c>
      <c r="B629" s="50" t="s">
        <v>1399</v>
      </c>
      <c r="C629" s="50"/>
      <c r="D629" s="534"/>
      <c r="E629" s="28"/>
      <c r="F629" s="50"/>
      <c r="G629" s="165"/>
      <c r="H629" s="99"/>
      <c r="I629" s="99"/>
    </row>
    <row r="630" spans="1:9" ht="45" hidden="1">
      <c r="A630" s="27" t="s">
        <v>1400</v>
      </c>
      <c r="B630" s="50" t="s">
        <v>1401</v>
      </c>
      <c r="C630" s="50"/>
      <c r="D630" s="534"/>
      <c r="E630" s="28"/>
      <c r="F630" s="50"/>
      <c r="G630" s="165"/>
      <c r="H630" s="99"/>
      <c r="I630" s="99"/>
    </row>
    <row r="631" spans="1:9" ht="60" hidden="1">
      <c r="A631" s="27" t="s">
        <v>1402</v>
      </c>
      <c r="B631" s="50" t="s">
        <v>1403</v>
      </c>
      <c r="C631" s="50"/>
      <c r="D631" s="534"/>
      <c r="E631" s="28"/>
      <c r="F631" s="50"/>
      <c r="G631" s="165"/>
      <c r="H631" s="99"/>
      <c r="I631" s="99"/>
    </row>
    <row r="632" spans="1:9" ht="21">
      <c r="A632" s="435"/>
      <c r="B632" s="1072" t="s">
        <v>1404</v>
      </c>
      <c r="C632" s="1074"/>
      <c r="D632" s="1074"/>
      <c r="E632" s="1074"/>
      <c r="F632" s="1074"/>
      <c r="G632" s="1074"/>
      <c r="H632" s="29">
        <f>H633+H644+H654+H661</f>
        <v>48</v>
      </c>
      <c r="I632" s="29">
        <f>I633+I644+I654+I661</f>
        <v>48</v>
      </c>
    </row>
    <row r="633" spans="1:9" ht="40.15" customHeight="1">
      <c r="A633" s="426" t="s">
        <v>2277</v>
      </c>
      <c r="B633" s="1156" t="s">
        <v>6</v>
      </c>
      <c r="C633" s="1087"/>
      <c r="D633" s="1087"/>
      <c r="E633" s="1087"/>
      <c r="F633" s="1087"/>
      <c r="G633" s="1157"/>
      <c r="H633" s="29">
        <f>SUM(D634:D643)</f>
        <v>18</v>
      </c>
      <c r="I633" s="29">
        <f>COUNT(D634:D643)*2</f>
        <v>18</v>
      </c>
    </row>
    <row r="634" spans="1:9" ht="30">
      <c r="A634" s="18" t="s">
        <v>2278</v>
      </c>
      <c r="B634" s="30" t="s">
        <v>1406</v>
      </c>
      <c r="C634" s="377" t="s">
        <v>4768</v>
      </c>
      <c r="D634" s="622">
        <v>2</v>
      </c>
      <c r="E634" s="22" t="s">
        <v>648</v>
      </c>
      <c r="F634" s="66"/>
      <c r="G634" s="183"/>
    </row>
    <row r="635" spans="1:9" ht="30">
      <c r="A635" s="18"/>
      <c r="B635" s="30"/>
      <c r="C635" s="365" t="s">
        <v>4769</v>
      </c>
      <c r="D635" s="622">
        <v>2</v>
      </c>
      <c r="E635" s="22" t="s">
        <v>648</v>
      </c>
      <c r="F635" s="66"/>
      <c r="G635" s="183"/>
    </row>
    <row r="636" spans="1:9" ht="30">
      <c r="A636" s="18"/>
      <c r="B636" s="30"/>
      <c r="C636" s="365" t="s">
        <v>4770</v>
      </c>
      <c r="D636" s="622">
        <v>2</v>
      </c>
      <c r="E636" s="22" t="s">
        <v>648</v>
      </c>
      <c r="F636" s="66"/>
      <c r="G636" s="183"/>
    </row>
    <row r="637" spans="1:9" ht="30">
      <c r="A637" s="18"/>
      <c r="B637" s="30"/>
      <c r="C637" s="365" t="s">
        <v>4771</v>
      </c>
      <c r="D637" s="622">
        <v>2</v>
      </c>
      <c r="E637" s="22" t="s">
        <v>648</v>
      </c>
      <c r="F637" s="66"/>
      <c r="G637" s="183"/>
    </row>
    <row r="638" spans="1:9" ht="30">
      <c r="A638" s="18"/>
      <c r="B638" s="30"/>
      <c r="C638" s="365" t="s">
        <v>4772</v>
      </c>
      <c r="D638" s="622">
        <v>2</v>
      </c>
      <c r="E638" s="22" t="s">
        <v>648</v>
      </c>
      <c r="F638" s="66"/>
      <c r="G638" s="183"/>
    </row>
    <row r="639" spans="1:9" ht="30">
      <c r="A639" s="18"/>
      <c r="B639" s="30"/>
      <c r="C639" s="234" t="s">
        <v>4773</v>
      </c>
      <c r="D639" s="622">
        <v>2</v>
      </c>
      <c r="E639" s="22" t="s">
        <v>648</v>
      </c>
      <c r="F639" s="66"/>
      <c r="G639" s="183"/>
    </row>
    <row r="640" spans="1:9" ht="30">
      <c r="A640" s="18"/>
      <c r="B640" s="30"/>
      <c r="C640" s="234" t="s">
        <v>4774</v>
      </c>
      <c r="D640" s="622">
        <v>2</v>
      </c>
      <c r="E640" s="22" t="s">
        <v>648</v>
      </c>
      <c r="F640" s="66"/>
      <c r="G640" s="183"/>
    </row>
    <row r="641" spans="1:9" ht="30">
      <c r="A641" s="18"/>
      <c r="B641" s="30"/>
      <c r="C641" s="234" t="s">
        <v>4775</v>
      </c>
      <c r="D641" s="622">
        <v>2</v>
      </c>
      <c r="E641" s="22" t="s">
        <v>648</v>
      </c>
      <c r="F641" s="66"/>
      <c r="G641" s="183"/>
    </row>
    <row r="642" spans="1:9" ht="30">
      <c r="A642" s="18"/>
      <c r="B642" s="30"/>
      <c r="C642" s="234" t="s">
        <v>4776</v>
      </c>
      <c r="D642" s="622">
        <v>2</v>
      </c>
      <c r="E642" s="22" t="s">
        <v>648</v>
      </c>
      <c r="F642" s="66"/>
      <c r="G642" s="183"/>
    </row>
    <row r="643" spans="1:9" ht="47.25" hidden="1" customHeight="1">
      <c r="A643" s="27" t="s">
        <v>2282</v>
      </c>
      <c r="B643" s="161" t="s">
        <v>2616</v>
      </c>
      <c r="C643" s="386"/>
      <c r="D643" s="626"/>
      <c r="E643" s="22" t="s">
        <v>648</v>
      </c>
      <c r="F643" s="66" t="s">
        <v>4777</v>
      </c>
      <c r="G643" s="66"/>
      <c r="H643" s="99"/>
      <c r="I643" s="99"/>
    </row>
    <row r="644" spans="1:9" ht="40.15" customHeight="1">
      <c r="A644" s="426" t="s">
        <v>2284</v>
      </c>
      <c r="B644" s="1156" t="s">
        <v>4</v>
      </c>
      <c r="C644" s="1087"/>
      <c r="D644" s="1087"/>
      <c r="E644" s="1087"/>
      <c r="F644" s="1087"/>
      <c r="G644" s="1157"/>
      <c r="H644" s="29">
        <f>SUM(D645:D653)</f>
        <v>16</v>
      </c>
      <c r="I644" s="29">
        <f>COUNT(D645:D653)*2</f>
        <v>16</v>
      </c>
    </row>
    <row r="645" spans="1:9" ht="30">
      <c r="A645" s="18" t="s">
        <v>2285</v>
      </c>
      <c r="B645" s="30" t="s">
        <v>1420</v>
      </c>
      <c r="C645" s="377" t="s">
        <v>4778</v>
      </c>
      <c r="D645" s="622">
        <v>2</v>
      </c>
      <c r="E645" s="25" t="s">
        <v>648</v>
      </c>
      <c r="F645" s="66"/>
      <c r="G645" s="183"/>
    </row>
    <row r="646" spans="1:9" ht="30">
      <c r="A646" s="18"/>
      <c r="B646" s="30"/>
      <c r="C646" s="377" t="s">
        <v>4779</v>
      </c>
      <c r="D646" s="622">
        <v>2</v>
      </c>
      <c r="E646" s="25" t="s">
        <v>648</v>
      </c>
      <c r="F646" s="66"/>
      <c r="G646" s="183"/>
    </row>
    <row r="647" spans="1:9" ht="30">
      <c r="A647" s="18"/>
      <c r="B647" s="30"/>
      <c r="C647" s="377" t="s">
        <v>4780</v>
      </c>
      <c r="D647" s="622">
        <v>2</v>
      </c>
      <c r="E647" s="25"/>
      <c r="F647" s="66"/>
      <c r="G647" s="183"/>
    </row>
    <row r="648" spans="1:9">
      <c r="A648" s="18"/>
      <c r="B648" s="30"/>
      <c r="C648" s="377" t="s">
        <v>4781</v>
      </c>
      <c r="D648" s="622">
        <v>2</v>
      </c>
      <c r="E648" s="25"/>
      <c r="F648" s="66"/>
      <c r="G648" s="183"/>
    </row>
    <row r="649" spans="1:9" ht="30">
      <c r="A649" s="18"/>
      <c r="B649" s="30"/>
      <c r="C649" s="377" t="s">
        <v>4782</v>
      </c>
      <c r="D649" s="622">
        <v>2</v>
      </c>
      <c r="E649" s="25"/>
      <c r="F649" s="26"/>
      <c r="G649" s="183"/>
    </row>
    <row r="650" spans="1:9" ht="30">
      <c r="A650" s="18"/>
      <c r="B650" s="30"/>
      <c r="C650" s="377" t="s">
        <v>4783</v>
      </c>
      <c r="D650" s="622">
        <v>2</v>
      </c>
      <c r="E650" s="25"/>
      <c r="F650" s="26"/>
      <c r="G650" s="183"/>
    </row>
    <row r="651" spans="1:9" ht="30">
      <c r="A651" s="18"/>
      <c r="B651" s="30"/>
      <c r="C651" s="377" t="s">
        <v>4784</v>
      </c>
      <c r="D651" s="622">
        <v>2</v>
      </c>
      <c r="E651" s="25" t="s">
        <v>648</v>
      </c>
      <c r="F651" s="66"/>
      <c r="G651" s="183"/>
    </row>
    <row r="652" spans="1:9" ht="30">
      <c r="A652" s="18"/>
      <c r="B652" s="30"/>
      <c r="C652" s="377" t="s">
        <v>4785</v>
      </c>
      <c r="D652" s="622">
        <v>2</v>
      </c>
      <c r="E652" s="25" t="s">
        <v>648</v>
      </c>
      <c r="F652" s="66"/>
      <c r="G652" s="183"/>
    </row>
    <row r="653" spans="1:9" ht="45" hidden="1">
      <c r="A653" s="27" t="s">
        <v>1428</v>
      </c>
      <c r="B653" s="30" t="s">
        <v>2621</v>
      </c>
      <c r="C653" s="365"/>
      <c r="D653" s="622"/>
      <c r="E653" s="25"/>
      <c r="F653" s="272"/>
      <c r="G653" s="183"/>
      <c r="H653" s="99"/>
      <c r="I653" s="99"/>
    </row>
    <row r="654" spans="1:9" ht="40.15" customHeight="1">
      <c r="A654" s="426" t="s">
        <v>2291</v>
      </c>
      <c r="B654" s="1156" t="s">
        <v>2</v>
      </c>
      <c r="C654" s="1087"/>
      <c r="D654" s="1087"/>
      <c r="E654" s="1087"/>
      <c r="F654" s="1087"/>
      <c r="G654" s="1157"/>
      <c r="H654" s="29">
        <f>SUM(D655:D660)</f>
        <v>10</v>
      </c>
      <c r="I654" s="29">
        <f>COUNT(D655:D660)*2</f>
        <v>10</v>
      </c>
    </row>
    <row r="655" spans="1:9" ht="45">
      <c r="A655" s="18" t="s">
        <v>2292</v>
      </c>
      <c r="B655" s="30" t="s">
        <v>1431</v>
      </c>
      <c r="C655" s="365" t="s">
        <v>4788</v>
      </c>
      <c r="D655" s="623">
        <v>2</v>
      </c>
      <c r="E655" s="245" t="s">
        <v>648</v>
      </c>
      <c r="F655" s="367"/>
      <c r="G655" s="183"/>
    </row>
    <row r="656" spans="1:9" ht="30">
      <c r="A656" s="18"/>
      <c r="B656" s="30"/>
      <c r="C656" s="161" t="s">
        <v>1432</v>
      </c>
      <c r="D656" s="623">
        <v>2</v>
      </c>
      <c r="E656" s="245" t="s">
        <v>648</v>
      </c>
      <c r="F656" s="367"/>
      <c r="G656" s="183"/>
    </row>
    <row r="657" spans="1:9" ht="60">
      <c r="A657" s="18"/>
      <c r="B657" s="30"/>
      <c r="C657" s="365" t="s">
        <v>4786</v>
      </c>
      <c r="D657" s="623">
        <v>2</v>
      </c>
      <c r="E657" s="245" t="s">
        <v>648</v>
      </c>
      <c r="F657" s="272" t="s">
        <v>4787</v>
      </c>
      <c r="G657" s="183"/>
    </row>
    <row r="658" spans="1:9" ht="45">
      <c r="A658" s="18"/>
      <c r="B658" s="30"/>
      <c r="C658" s="30" t="s">
        <v>4789</v>
      </c>
      <c r="D658" s="622">
        <v>2</v>
      </c>
      <c r="E658" s="25" t="s">
        <v>648</v>
      </c>
      <c r="F658" s="50" t="s">
        <v>4790</v>
      </c>
      <c r="G658" s="183"/>
    </row>
    <row r="659" spans="1:9" ht="30">
      <c r="A659" s="18"/>
      <c r="B659" s="30"/>
      <c r="C659" s="30" t="s">
        <v>4791</v>
      </c>
      <c r="D659" s="622">
        <v>2</v>
      </c>
      <c r="E659" s="25" t="s">
        <v>648</v>
      </c>
      <c r="F659" s="223" t="s">
        <v>4792</v>
      </c>
      <c r="G659" s="183"/>
    </row>
    <row r="660" spans="1:9" ht="62.25" hidden="1" customHeight="1">
      <c r="A660" s="27" t="s">
        <v>1435</v>
      </c>
      <c r="B660" s="30" t="s">
        <v>2627</v>
      </c>
      <c r="C660" s="66"/>
      <c r="D660" s="626"/>
      <c r="E660" s="22"/>
      <c r="F660" s="66"/>
      <c r="G660" s="66"/>
      <c r="H660" s="99"/>
      <c r="I660" s="99"/>
    </row>
    <row r="661" spans="1:9" ht="40.15" customHeight="1">
      <c r="A661" s="426" t="s">
        <v>2308</v>
      </c>
      <c r="B661" s="1156" t="s">
        <v>0</v>
      </c>
      <c r="C661" s="1087"/>
      <c r="D661" s="1087"/>
      <c r="E661" s="1087"/>
      <c r="F661" s="1087"/>
      <c r="G661" s="1157"/>
      <c r="H661" s="29">
        <f>SUM(D662:D664)</f>
        <v>4</v>
      </c>
      <c r="I661" s="29">
        <f>COUNT(D662:D664)*2</f>
        <v>4</v>
      </c>
    </row>
    <row r="662" spans="1:9" ht="30">
      <c r="A662" s="18" t="s">
        <v>2310</v>
      </c>
      <c r="B662" s="30" t="s">
        <v>1438</v>
      </c>
      <c r="C662" s="386" t="s">
        <v>4793</v>
      </c>
      <c r="D662" s="622">
        <v>2</v>
      </c>
      <c r="E662" s="22" t="s">
        <v>648</v>
      </c>
      <c r="F662" s="66"/>
      <c r="G662" s="183"/>
    </row>
    <row r="663" spans="1:9" ht="30">
      <c r="A663" s="18"/>
      <c r="B663" s="30"/>
      <c r="C663" s="229" t="s">
        <v>4794</v>
      </c>
      <c r="D663" s="622">
        <v>2</v>
      </c>
      <c r="E663" s="22" t="s">
        <v>648</v>
      </c>
      <c r="F663" s="66"/>
      <c r="G663" s="183"/>
    </row>
    <row r="664" spans="1:9" ht="65.25" hidden="1" customHeight="1">
      <c r="A664" s="27" t="s">
        <v>1443</v>
      </c>
      <c r="B664" s="30" t="s">
        <v>2631</v>
      </c>
      <c r="C664" s="66"/>
      <c r="D664" s="626"/>
      <c r="E664" s="22"/>
      <c r="F664" s="66"/>
      <c r="G664" s="66"/>
      <c r="H664" s="99"/>
      <c r="I664" s="99"/>
    </row>
    <row r="665" spans="1:9">
      <c r="A665" s="757"/>
      <c r="B665" s="101"/>
      <c r="C665" s="101"/>
      <c r="D665" s="738"/>
      <c r="E665" s="101"/>
      <c r="F665" s="101"/>
      <c r="G665" s="99"/>
    </row>
    <row r="666" spans="1:9">
      <c r="A666" s="757"/>
      <c r="B666" s="101" t="s">
        <v>2632</v>
      </c>
      <c r="C666" s="101" t="s">
        <v>2316</v>
      </c>
      <c r="D666" s="738" t="s">
        <v>2795</v>
      </c>
      <c r="E666" s="101">
        <f>H2</f>
        <v>14</v>
      </c>
      <c r="F666" s="101"/>
      <c r="G666" s="99"/>
    </row>
    <row r="667" spans="1:9">
      <c r="A667" s="757" t="s">
        <v>176</v>
      </c>
      <c r="B667" s="101">
        <f>IF(E666=0,0,H43)</f>
        <v>30</v>
      </c>
      <c r="C667" s="101">
        <f>IF(E666=0,0,I43)</f>
        <v>30</v>
      </c>
      <c r="D667" s="754">
        <f>IF(D675=0,0,B667/C667)</f>
        <v>1</v>
      </c>
      <c r="E667" s="101"/>
      <c r="F667" s="101"/>
      <c r="G667" s="99"/>
    </row>
    <row r="668" spans="1:9">
      <c r="A668" s="757" t="s">
        <v>178</v>
      </c>
      <c r="B668" s="101">
        <f>IF(E666=0,0,H108)</f>
        <v>42</v>
      </c>
      <c r="C668" s="101">
        <f>IF(E666=0,0,I108)</f>
        <v>42</v>
      </c>
      <c r="D668" s="754">
        <f>IF(D675=0,0,B668/C668)</f>
        <v>1</v>
      </c>
      <c r="E668" s="101"/>
      <c r="F668" s="101"/>
      <c r="G668" s="99"/>
    </row>
    <row r="669" spans="1:9">
      <c r="A669" s="757" t="s">
        <v>180</v>
      </c>
      <c r="B669" s="101">
        <f>IF(E666=0,0,H157)</f>
        <v>122</v>
      </c>
      <c r="C669" s="101">
        <f>IF(E666=0,0,I157)</f>
        <v>122</v>
      </c>
      <c r="D669" s="754">
        <f>IF(D675=0,0,B669/C669)</f>
        <v>1</v>
      </c>
      <c r="E669" s="101"/>
      <c r="F669" s="101"/>
      <c r="G669" s="99"/>
    </row>
    <row r="670" spans="1:9">
      <c r="A670" s="757" t="s">
        <v>182</v>
      </c>
      <c r="B670" s="716">
        <f>IF(E666=0,0,H239)</f>
        <v>94</v>
      </c>
      <c r="C670" s="716">
        <f>IF(E666=0,0,I239)</f>
        <v>94</v>
      </c>
      <c r="D670" s="754">
        <f>IF(D675=0,0,B670/C670)</f>
        <v>1</v>
      </c>
      <c r="E670" s="101"/>
      <c r="F670" s="101"/>
      <c r="G670" s="99"/>
    </row>
    <row r="671" spans="1:9">
      <c r="A671" s="757" t="s">
        <v>184</v>
      </c>
      <c r="B671" s="716">
        <f>IF(E666=0,0,H317)</f>
        <v>58</v>
      </c>
      <c r="C671" s="716">
        <f>IF(E666=0,0,I317)</f>
        <v>58</v>
      </c>
      <c r="D671" s="754">
        <f>IF(D675=0,0,B671/C671)</f>
        <v>1</v>
      </c>
      <c r="E671" s="101"/>
      <c r="F671" s="101"/>
      <c r="G671" s="99"/>
    </row>
    <row r="672" spans="1:9">
      <c r="A672" s="757" t="s">
        <v>186</v>
      </c>
      <c r="B672" s="716">
        <f>IF(E666=0,0,H478)</f>
        <v>108</v>
      </c>
      <c r="C672" s="716">
        <f>IF(E666=0,0,I478)</f>
        <v>108</v>
      </c>
      <c r="D672" s="754">
        <f>IF(D675=0,0,B672/C672)</f>
        <v>1</v>
      </c>
      <c r="E672" s="101"/>
      <c r="F672" s="101"/>
      <c r="G672" s="99"/>
    </row>
    <row r="673" spans="1:7">
      <c r="A673" s="757" t="s">
        <v>187</v>
      </c>
      <c r="B673" s="716">
        <f>IF(E666=0,0,H542)</f>
        <v>112</v>
      </c>
      <c r="C673" s="716">
        <f>IF(E666=0,0,I542)</f>
        <v>112</v>
      </c>
      <c r="D673" s="754">
        <f>IF(D675=0,0,B673/C673)</f>
        <v>1</v>
      </c>
      <c r="E673" s="101"/>
      <c r="F673" s="101"/>
      <c r="G673" s="99"/>
    </row>
    <row r="674" spans="1:7">
      <c r="A674" s="757" t="s">
        <v>189</v>
      </c>
      <c r="B674" s="716">
        <f>IF(E666=0,0,H632)</f>
        <v>48</v>
      </c>
      <c r="C674" s="716">
        <f>IF(E666=0,0,I632)</f>
        <v>48</v>
      </c>
      <c r="D674" s="754">
        <f>IF(D675=0,0,B674/C674)</f>
        <v>1</v>
      </c>
      <c r="E674" s="101"/>
      <c r="F674" s="101"/>
      <c r="G674" s="99"/>
    </row>
    <row r="675" spans="1:7">
      <c r="A675" s="757" t="s">
        <v>1449</v>
      </c>
      <c r="B675" s="101">
        <f>IF(E666=0,0,SUM(B667:B674))</f>
        <v>614</v>
      </c>
      <c r="C675" s="101">
        <f>IF(E666=0,0,SUM(C667:C674))</f>
        <v>614</v>
      </c>
      <c r="D675" s="754">
        <f>IF(E666=0,0,B675/C675)</f>
        <v>1</v>
      </c>
      <c r="E675" s="101"/>
      <c r="F675" s="101"/>
      <c r="G675" s="99"/>
    </row>
    <row r="676" spans="1:7">
      <c r="A676" s="757">
        <v>0</v>
      </c>
      <c r="B676" s="101"/>
      <c r="C676" s="101"/>
      <c r="D676" s="738"/>
      <c r="E676" s="101"/>
      <c r="F676" s="101"/>
      <c r="G676" s="99"/>
    </row>
    <row r="677" spans="1:7">
      <c r="A677" s="757">
        <v>1</v>
      </c>
      <c r="B677" s="101"/>
      <c r="C677" s="101"/>
      <c r="D677" s="738"/>
      <c r="E677" s="101"/>
      <c r="F677" s="101"/>
      <c r="G677" s="99"/>
    </row>
    <row r="678" spans="1:7">
      <c r="A678" s="757">
        <v>2</v>
      </c>
      <c r="B678" s="101"/>
      <c r="C678" s="101"/>
      <c r="D678" s="738"/>
      <c r="E678" s="101"/>
      <c r="F678" s="101"/>
      <c r="G678" s="99"/>
    </row>
    <row r="679" spans="1:7">
      <c r="A679" s="757"/>
      <c r="B679" s="101"/>
      <c r="C679" s="101"/>
      <c r="D679" s="738"/>
      <c r="E679" s="101"/>
      <c r="F679" s="101"/>
      <c r="G679" s="99"/>
    </row>
    <row r="680" spans="1:7">
      <c r="A680" s="757"/>
      <c r="B680" s="101"/>
      <c r="C680" s="101"/>
      <c r="D680" s="738"/>
      <c r="E680" s="101"/>
      <c r="F680" s="101"/>
      <c r="G680" s="99"/>
    </row>
    <row r="681" spans="1:7">
      <c r="A681" s="381"/>
      <c r="B681" s="29"/>
      <c r="C681" s="29"/>
      <c r="D681" s="640"/>
      <c r="E681" s="29"/>
      <c r="F681" s="29"/>
      <c r="G681" s="99"/>
    </row>
    <row r="682" spans="1:7">
      <c r="A682" s="379"/>
      <c r="B682" s="99"/>
      <c r="C682" s="99"/>
      <c r="D682" s="631"/>
      <c r="E682" s="99"/>
      <c r="F682" s="99"/>
      <c r="G682" s="99"/>
    </row>
    <row r="683" spans="1:7">
      <c r="A683" s="442"/>
      <c r="B683" s="37"/>
      <c r="C683" s="37"/>
      <c r="D683" s="637"/>
      <c r="F683" s="37"/>
    </row>
    <row r="684" spans="1:7">
      <c r="A684" s="442"/>
      <c r="B684" s="37"/>
      <c r="C684" s="37"/>
      <c r="D684" s="637"/>
      <c r="F684" s="37"/>
    </row>
    <row r="685" spans="1:7">
      <c r="A685" s="442"/>
      <c r="B685" s="37"/>
      <c r="C685" s="37"/>
      <c r="D685" s="637"/>
      <c r="F685" s="37"/>
    </row>
  </sheetData>
  <sheetProtection sheet="1" objects="1" scenarios="1"/>
  <protectedRanges>
    <protectedRange sqref="D606:D609" name="Range5"/>
    <protectedRange sqref="G223:G237" name="Range3"/>
    <protectedRange sqref="D533:D536" name="Range1_4"/>
    <protectedRange sqref="D223:D237" name="Range2"/>
    <protectedRange sqref="D532" name="Range4"/>
  </protectedRanges>
  <autoFilter ref="A42:G664">
    <filterColumn colId="0">
      <colorFilter dxfId="8"/>
    </filterColumn>
  </autoFilter>
  <mergeCells count="125">
    <mergeCell ref="B506:G506"/>
    <mergeCell ref="B416:G416"/>
    <mergeCell ref="B621:G621"/>
    <mergeCell ref="B632:G632"/>
    <mergeCell ref="B633:G633"/>
    <mergeCell ref="B644:G644"/>
    <mergeCell ref="B654:G654"/>
    <mergeCell ref="B661:G661"/>
    <mergeCell ref="B565:G565"/>
    <mergeCell ref="B592:G592"/>
    <mergeCell ref="B596:G596"/>
    <mergeCell ref="B602:G602"/>
    <mergeCell ref="B610:G610"/>
    <mergeCell ref="B614:G614"/>
    <mergeCell ref="B514:G514"/>
    <mergeCell ref="B525:G525"/>
    <mergeCell ref="B542:G542"/>
    <mergeCell ref="B543:G543"/>
    <mergeCell ref="B546:G546"/>
    <mergeCell ref="B551:G551"/>
    <mergeCell ref="B467:G467"/>
    <mergeCell ref="B478:G478"/>
    <mergeCell ref="B479:G479"/>
    <mergeCell ref="B488:G488"/>
    <mergeCell ref="B500:G500"/>
    <mergeCell ref="B466:G466"/>
    <mergeCell ref="B343:G343"/>
    <mergeCell ref="B346:G346"/>
    <mergeCell ref="B352:G352"/>
    <mergeCell ref="B361:G361"/>
    <mergeCell ref="B365:G365"/>
    <mergeCell ref="B369:G369"/>
    <mergeCell ref="B317:G317"/>
    <mergeCell ref="B318:G318"/>
    <mergeCell ref="B324:G324"/>
    <mergeCell ref="B327:G327"/>
    <mergeCell ref="B333:G333"/>
    <mergeCell ref="B340:G340"/>
    <mergeCell ref="B417:G417"/>
    <mergeCell ref="B424:G424"/>
    <mergeCell ref="B436:G436"/>
    <mergeCell ref="B443:G443"/>
    <mergeCell ref="B454:G454"/>
    <mergeCell ref="B461:G461"/>
    <mergeCell ref="B376:G376"/>
    <mergeCell ref="B392:G392"/>
    <mergeCell ref="B403:G403"/>
    <mergeCell ref="B407:G407"/>
    <mergeCell ref="B412:G412"/>
    <mergeCell ref="B295:G295"/>
    <mergeCell ref="B299:G299"/>
    <mergeCell ref="B302:G302"/>
    <mergeCell ref="B305:G305"/>
    <mergeCell ref="B309:G309"/>
    <mergeCell ref="B314:G314"/>
    <mergeCell ref="B240:G240"/>
    <mergeCell ref="B252:G252"/>
    <mergeCell ref="B266:G266"/>
    <mergeCell ref="B276:G276"/>
    <mergeCell ref="B287:G287"/>
    <mergeCell ref="B291:G291"/>
    <mergeCell ref="B174:G174"/>
    <mergeCell ref="B182:G182"/>
    <mergeCell ref="B189:G189"/>
    <mergeCell ref="B198:G198"/>
    <mergeCell ref="B205:G205"/>
    <mergeCell ref="B239:G239"/>
    <mergeCell ref="B120:G120"/>
    <mergeCell ref="B126:G126"/>
    <mergeCell ref="B131:G131"/>
    <mergeCell ref="B137:G137"/>
    <mergeCell ref="B157:G157"/>
    <mergeCell ref="B158:G158"/>
    <mergeCell ref="B145:G145"/>
    <mergeCell ref="B222:G222"/>
    <mergeCell ref="B70:G70"/>
    <mergeCell ref="B82:G82"/>
    <mergeCell ref="B96:G96"/>
    <mergeCell ref="B105:G105"/>
    <mergeCell ref="B108:G108"/>
    <mergeCell ref="B109:G109"/>
    <mergeCell ref="B37:I37"/>
    <mergeCell ref="A38:I40"/>
    <mergeCell ref="A41:G41"/>
    <mergeCell ref="B43:G43"/>
    <mergeCell ref="B44:G44"/>
    <mergeCell ref="B64:G64"/>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8">
    <dataValidation type="list" allowBlank="1" showInputMessage="1" showErrorMessage="1" sqref="D653">
      <formula1>$A$660:$A$662</formula1>
    </dataValidation>
    <dataValidation type="list" allowBlank="1" showInputMessage="1" showErrorMessage="1" sqref="D615:D620 D676:D1048576 D654:D666 D96:D103 D622:D652 D41:D94 D105:D144 D146:D221 D223:D465 D467:D601 D603:D609 D611:D613">
      <formula1>$A$676:$A$678</formula1>
    </dataValidation>
    <dataValidation type="list" allowBlank="1" showInputMessage="1" showErrorMessage="1" sqref="D615:D620">
      <formula1>$A$741:$A$743</formula1>
    </dataValidation>
    <dataValidation type="list" allowBlank="1" showInputMessage="1" showErrorMessage="1" sqref="D610">
      <formula1>$A$678:$A$680</formula1>
    </dataValidation>
    <dataValidation type="list" allowBlank="1" showInputMessage="1" showErrorMessage="1" sqref="D602">
      <formula1>$A$721:$A$723</formula1>
    </dataValidation>
    <dataValidation type="list" allowBlank="1" showInputMessage="1" showErrorMessage="1" sqref="D95">
      <formula1>$A$1082:$A$1084</formula1>
    </dataValidation>
    <dataValidation type="list" allowBlank="1" showInputMessage="1" showErrorMessage="1" sqref="D104">
      <formula1>$A$1074:$A$1076</formula1>
    </dataValidation>
    <dataValidation type="list" allowBlank="1" showInputMessage="1" showErrorMessage="1" sqref="D466">
      <formula1>$A$836:$A$838</formula1>
    </dataValidation>
  </dataValidations>
  <pageMargins left="0.70866141732283472" right="0.70866141732283472" top="0.74803149606299213" bottom="0.74803149606299213" header="0.31496062992125984" footer="0.31496062992125984"/>
  <pageSetup paperSize="9" scale="54" orientation="portrait" r:id="rId1"/>
  <headerFooter>
    <oddHeader>&amp;LChecklist No. 13&amp;CLaboratory &amp;RVersion- NHSRC /3.0</oddHeader>
    <oddFooter>Page &amp;P</oddFooter>
  </headerFooter>
</worksheet>
</file>

<file path=xl/worksheets/sheet16.xml><?xml version="1.0" encoding="utf-8"?>
<worksheet xmlns="http://schemas.openxmlformats.org/spreadsheetml/2006/main" xmlns:r="http://schemas.openxmlformats.org/officeDocument/2006/relationships">
  <sheetPr filterMode="1">
    <tabColor rgb="FF00B050"/>
  </sheetPr>
  <dimension ref="A1:O638"/>
  <sheetViews>
    <sheetView view="pageBreakPreview" topLeftCell="A614" zoomScale="60" zoomScaleNormal="80" zoomScalePageLayoutView="60" workbookViewId="0">
      <selection activeCell="A617" sqref="A617:F635"/>
    </sheetView>
  </sheetViews>
  <sheetFormatPr defaultColWidth="9.140625" defaultRowHeight="15"/>
  <cols>
    <col min="1" max="1" width="15.85546875" style="443" customWidth="1"/>
    <col min="2" max="2" width="36.7109375" style="7" customWidth="1"/>
    <col min="3" max="3" width="27.42578125" style="7" customWidth="1"/>
    <col min="4" max="4" width="10.140625" style="393" customWidth="1"/>
    <col min="5" max="5" width="10.5703125" style="37" customWidth="1"/>
    <col min="6" max="6" width="20.7109375" style="7" customWidth="1"/>
    <col min="7" max="7" width="22.7109375" style="289" customWidth="1"/>
    <col min="8" max="8" width="6.85546875" style="29" customWidth="1"/>
    <col min="9" max="9" width="6.5703125" style="29" customWidth="1"/>
    <col min="10" max="16384" width="9.140625" style="7"/>
  </cols>
  <sheetData>
    <row r="1" spans="1:9" ht="33.75">
      <c r="A1" s="941" t="s">
        <v>162</v>
      </c>
      <c r="B1" s="941"/>
      <c r="C1" s="941"/>
      <c r="D1" s="941"/>
      <c r="E1" s="941"/>
      <c r="F1" s="941"/>
      <c r="G1" s="1112" t="s">
        <v>7017</v>
      </c>
      <c r="H1" s="1113"/>
      <c r="I1" s="1114"/>
    </row>
    <row r="2" spans="1:9" ht="33.75">
      <c r="A2" s="857" t="s">
        <v>4795</v>
      </c>
      <c r="B2" s="858"/>
      <c r="C2" s="858"/>
      <c r="D2" s="858"/>
      <c r="E2" s="858"/>
      <c r="F2" s="858"/>
      <c r="G2" s="1291"/>
      <c r="H2" s="964">
        <v>15</v>
      </c>
      <c r="I2" s="965"/>
    </row>
    <row r="3" spans="1:9" ht="28.5">
      <c r="A3" s="895" t="s">
        <v>166</v>
      </c>
      <c r="B3" s="895"/>
      <c r="C3" s="895"/>
      <c r="D3" s="895"/>
      <c r="E3" s="895"/>
      <c r="F3" s="895"/>
      <c r="G3" s="1292"/>
      <c r="H3" s="966"/>
      <c r="I3" s="966"/>
    </row>
    <row r="4" spans="1:9" ht="42">
      <c r="A4" s="967" t="s">
        <v>167</v>
      </c>
      <c r="B4" s="967"/>
      <c r="C4" s="885"/>
      <c r="D4" s="885"/>
      <c r="E4" s="885"/>
      <c r="F4" s="8" t="s">
        <v>168</v>
      </c>
      <c r="G4" s="1289"/>
      <c r="H4" s="963"/>
      <c r="I4" s="963"/>
    </row>
    <row r="5" spans="1:9" ht="42">
      <c r="A5" s="881" t="s">
        <v>169</v>
      </c>
      <c r="B5" s="882"/>
      <c r="C5" s="883"/>
      <c r="D5" s="883"/>
      <c r="E5" s="883"/>
      <c r="F5" s="9" t="s">
        <v>170</v>
      </c>
      <c r="G5" s="1289"/>
      <c r="H5" s="963"/>
      <c r="I5" s="963"/>
    </row>
    <row r="6" spans="1:9" ht="63">
      <c r="A6" s="887" t="s">
        <v>171</v>
      </c>
      <c r="B6" s="887"/>
      <c r="C6" s="888"/>
      <c r="D6" s="888"/>
      <c r="E6" s="888"/>
      <c r="F6" s="9" t="s">
        <v>172</v>
      </c>
      <c r="G6" s="1289"/>
      <c r="H6" s="963"/>
      <c r="I6" s="963"/>
    </row>
    <row r="7" spans="1:9" ht="33.75">
      <c r="A7" s="1127" t="s">
        <v>4796</v>
      </c>
      <c r="B7" s="1128"/>
      <c r="C7" s="1128"/>
      <c r="D7" s="1128"/>
      <c r="E7" s="1128"/>
      <c r="F7" s="1128"/>
      <c r="G7" s="1294"/>
      <c r="H7" s="1128"/>
      <c r="I7" s="1128"/>
    </row>
    <row r="8" spans="1:9" ht="33.6" customHeight="1">
      <c r="A8" s="1009" t="s">
        <v>174</v>
      </c>
      <c r="B8" s="1009"/>
      <c r="C8" s="1009"/>
      <c r="D8" s="948" t="s">
        <v>4797</v>
      </c>
      <c r="E8" s="948"/>
      <c r="F8" s="948"/>
      <c r="G8" s="948"/>
      <c r="H8" s="949"/>
      <c r="I8" s="949"/>
    </row>
    <row r="9" spans="1:9" ht="33.6" customHeight="1">
      <c r="A9" s="103" t="s">
        <v>176</v>
      </c>
      <c r="B9" s="104" t="s">
        <v>177</v>
      </c>
      <c r="C9" s="284">
        <f>'Radiology '!D618</f>
        <v>1</v>
      </c>
      <c r="D9" s="951">
        <f>D626</f>
        <v>1</v>
      </c>
      <c r="E9" s="952"/>
      <c r="F9" s="952"/>
      <c r="G9" s="1295"/>
      <c r="H9" s="953"/>
      <c r="I9" s="954"/>
    </row>
    <row r="10" spans="1:9" ht="33.6" customHeight="1">
      <c r="A10" s="103" t="s">
        <v>178</v>
      </c>
      <c r="B10" s="104" t="s">
        <v>179</v>
      </c>
      <c r="C10" s="284">
        <f>'Radiology '!D619</f>
        <v>1</v>
      </c>
      <c r="D10" s="955"/>
      <c r="E10" s="956"/>
      <c r="F10" s="956"/>
      <c r="G10" s="1296"/>
      <c r="H10" s="957"/>
      <c r="I10" s="958"/>
    </row>
    <row r="11" spans="1:9" ht="33.6" customHeight="1">
      <c r="A11" s="103" t="s">
        <v>180</v>
      </c>
      <c r="B11" s="104" t="s">
        <v>181</v>
      </c>
      <c r="C11" s="284">
        <f>'Radiology '!D620</f>
        <v>1</v>
      </c>
      <c r="D11" s="955"/>
      <c r="E11" s="956"/>
      <c r="F11" s="956"/>
      <c r="G11" s="1296"/>
      <c r="H11" s="957"/>
      <c r="I11" s="958"/>
    </row>
    <row r="12" spans="1:9" ht="33.6" customHeight="1">
      <c r="A12" s="103" t="s">
        <v>182</v>
      </c>
      <c r="B12" s="104" t="s">
        <v>183</v>
      </c>
      <c r="C12" s="284">
        <f>'Radiology '!D621</f>
        <v>1</v>
      </c>
      <c r="D12" s="955"/>
      <c r="E12" s="956"/>
      <c r="F12" s="956"/>
      <c r="G12" s="1296"/>
      <c r="H12" s="957"/>
      <c r="I12" s="958"/>
    </row>
    <row r="13" spans="1:9" ht="33.6" customHeight="1">
      <c r="A13" s="103" t="s">
        <v>184</v>
      </c>
      <c r="B13" s="413" t="s">
        <v>185</v>
      </c>
      <c r="C13" s="284">
        <f>'Radiology '!D622</f>
        <v>1</v>
      </c>
      <c r="D13" s="955"/>
      <c r="E13" s="956"/>
      <c r="F13" s="956"/>
      <c r="G13" s="1296"/>
      <c r="H13" s="957"/>
      <c r="I13" s="958"/>
    </row>
    <row r="14" spans="1:9" ht="33.6" customHeight="1">
      <c r="A14" s="103" t="s">
        <v>186</v>
      </c>
      <c r="B14" s="104" t="s">
        <v>146</v>
      </c>
      <c r="C14" s="284">
        <f>'Radiology '!D623</f>
        <v>1</v>
      </c>
      <c r="D14" s="955"/>
      <c r="E14" s="956"/>
      <c r="F14" s="956"/>
      <c r="G14" s="1296"/>
      <c r="H14" s="957"/>
      <c r="I14" s="958"/>
    </row>
    <row r="15" spans="1:9" ht="33.6" customHeight="1">
      <c r="A15" s="103" t="s">
        <v>187</v>
      </c>
      <c r="B15" s="104" t="s">
        <v>1454</v>
      </c>
      <c r="C15" s="284">
        <f>'Radiology '!D624</f>
        <v>1</v>
      </c>
      <c r="D15" s="955"/>
      <c r="E15" s="956"/>
      <c r="F15" s="956"/>
      <c r="G15" s="1296"/>
      <c r="H15" s="957"/>
      <c r="I15" s="958"/>
    </row>
    <row r="16" spans="1:9" ht="33.6" customHeight="1">
      <c r="A16" s="103" t="s">
        <v>189</v>
      </c>
      <c r="B16" s="104" t="s">
        <v>190</v>
      </c>
      <c r="C16" s="284">
        <f>'Radiology '!D625</f>
        <v>1</v>
      </c>
      <c r="D16" s="959"/>
      <c r="E16" s="960"/>
      <c r="F16" s="960"/>
      <c r="G16" s="1297"/>
      <c r="H16" s="961"/>
      <c r="I16" s="962"/>
    </row>
    <row r="17" spans="1:9" ht="33.6" customHeight="1">
      <c r="A17" s="976"/>
      <c r="B17" s="977"/>
      <c r="C17" s="977"/>
      <c r="D17" s="977"/>
      <c r="E17" s="977"/>
      <c r="F17" s="977"/>
      <c r="G17" s="1298"/>
      <c r="H17" s="978"/>
      <c r="I17" s="979"/>
    </row>
    <row r="18" spans="1:9" ht="33.6" customHeight="1">
      <c r="A18" s="12"/>
      <c r="B18" s="909" t="s">
        <v>191</v>
      </c>
      <c r="C18" s="909"/>
      <c r="D18" s="909"/>
      <c r="E18" s="909"/>
      <c r="F18" s="909"/>
      <c r="G18" s="1299"/>
      <c r="H18" s="1126"/>
      <c r="I18" s="1126"/>
    </row>
    <row r="19" spans="1:9" ht="33.6" customHeight="1">
      <c r="A19" s="13">
        <v>1</v>
      </c>
      <c r="B19" s="854"/>
      <c r="C19" s="854"/>
      <c r="D19" s="854"/>
      <c r="E19" s="854"/>
      <c r="F19" s="854"/>
      <c r="G19" s="1290"/>
      <c r="H19" s="1111"/>
      <c r="I19" s="1111"/>
    </row>
    <row r="20" spans="1:9" ht="33.6" customHeight="1">
      <c r="A20" s="13">
        <v>2</v>
      </c>
      <c r="B20" s="854"/>
      <c r="C20" s="854"/>
      <c r="D20" s="854"/>
      <c r="E20" s="854"/>
      <c r="F20" s="854"/>
      <c r="G20" s="1290"/>
      <c r="H20" s="1111"/>
      <c r="I20" s="1111"/>
    </row>
    <row r="21" spans="1:9" ht="33.6" customHeight="1">
      <c r="A21" s="13">
        <v>3</v>
      </c>
      <c r="B21" s="854"/>
      <c r="C21" s="854"/>
      <c r="D21" s="854"/>
      <c r="E21" s="854"/>
      <c r="F21" s="854"/>
      <c r="G21" s="1290"/>
      <c r="H21" s="1111"/>
      <c r="I21" s="1111"/>
    </row>
    <row r="22" spans="1:9" ht="33.6" customHeight="1">
      <c r="A22" s="13">
        <v>4</v>
      </c>
      <c r="B22" s="854"/>
      <c r="C22" s="854"/>
      <c r="D22" s="854"/>
      <c r="E22" s="854"/>
      <c r="F22" s="854"/>
      <c r="G22" s="1290"/>
      <c r="H22" s="1111"/>
      <c r="I22" s="1111"/>
    </row>
    <row r="23" spans="1:9" ht="33.6" customHeight="1">
      <c r="A23" s="13">
        <v>5</v>
      </c>
      <c r="B23" s="854"/>
      <c r="C23" s="854"/>
      <c r="D23" s="854"/>
      <c r="E23" s="854"/>
      <c r="F23" s="854"/>
      <c r="G23" s="1290"/>
      <c r="H23" s="1111"/>
      <c r="I23" s="1111"/>
    </row>
    <row r="24" spans="1:9" ht="33.6" customHeight="1">
      <c r="A24" s="12"/>
      <c r="B24" s="972" t="s">
        <v>192</v>
      </c>
      <c r="C24" s="973"/>
      <c r="D24" s="973"/>
      <c r="E24" s="973"/>
      <c r="F24" s="973"/>
      <c r="G24" s="1293"/>
      <c r="H24" s="974"/>
      <c r="I24" s="975"/>
    </row>
    <row r="25" spans="1:9" ht="33.6" customHeight="1">
      <c r="A25" s="13">
        <v>1</v>
      </c>
      <c r="B25" s="854"/>
      <c r="C25" s="854"/>
      <c r="D25" s="854"/>
      <c r="E25" s="854"/>
      <c r="F25" s="854"/>
      <c r="G25" s="1290"/>
      <c r="H25" s="1111"/>
      <c r="I25" s="1111"/>
    </row>
    <row r="26" spans="1:9" ht="33.6" customHeight="1">
      <c r="A26" s="13">
        <v>2</v>
      </c>
      <c r="B26" s="854"/>
      <c r="C26" s="854"/>
      <c r="D26" s="854"/>
      <c r="E26" s="854"/>
      <c r="F26" s="854"/>
      <c r="G26" s="1290"/>
      <c r="H26" s="1111"/>
      <c r="I26" s="1111"/>
    </row>
    <row r="27" spans="1:9" ht="33.6" customHeight="1">
      <c r="A27" s="13">
        <v>3</v>
      </c>
      <c r="B27" s="854"/>
      <c r="C27" s="854"/>
      <c r="D27" s="854"/>
      <c r="E27" s="854"/>
      <c r="F27" s="854"/>
      <c r="G27" s="1290"/>
      <c r="H27" s="1111"/>
      <c r="I27" s="1111"/>
    </row>
    <row r="28" spans="1:9" ht="33.6" customHeight="1">
      <c r="A28" s="13">
        <v>4</v>
      </c>
      <c r="B28" s="968"/>
      <c r="C28" s="969"/>
      <c r="D28" s="969"/>
      <c r="E28" s="969"/>
      <c r="F28" s="969"/>
      <c r="G28" s="1300"/>
      <c r="H28" s="970"/>
      <c r="I28" s="971"/>
    </row>
    <row r="29" spans="1:9" ht="33.6" customHeight="1">
      <c r="A29" s="13">
        <v>5</v>
      </c>
      <c r="B29" s="968"/>
      <c r="C29" s="969"/>
      <c r="D29" s="969"/>
      <c r="E29" s="969"/>
      <c r="F29" s="969"/>
      <c r="G29" s="1300"/>
      <c r="H29" s="970"/>
      <c r="I29" s="971"/>
    </row>
    <row r="30" spans="1:9" ht="33.6" customHeight="1">
      <c r="A30" s="12"/>
      <c r="B30" s="909" t="s">
        <v>193</v>
      </c>
      <c r="C30" s="909"/>
      <c r="D30" s="909"/>
      <c r="E30" s="909"/>
      <c r="F30" s="909"/>
      <c r="G30" s="1299"/>
      <c r="H30" s="1126"/>
      <c r="I30" s="1126"/>
    </row>
    <row r="31" spans="1:9" ht="33.6" customHeight="1">
      <c r="A31" s="13">
        <v>1</v>
      </c>
      <c r="B31" s="854"/>
      <c r="C31" s="854"/>
      <c r="D31" s="854"/>
      <c r="E31" s="854"/>
      <c r="F31" s="854"/>
      <c r="G31" s="1290"/>
      <c r="H31" s="1111"/>
      <c r="I31" s="1111"/>
    </row>
    <row r="32" spans="1:9" ht="33.6" customHeight="1">
      <c r="A32" s="13">
        <v>2</v>
      </c>
      <c r="B32" s="854"/>
      <c r="C32" s="854"/>
      <c r="D32" s="854"/>
      <c r="E32" s="854"/>
      <c r="F32" s="854"/>
      <c r="G32" s="1290"/>
      <c r="H32" s="1111"/>
      <c r="I32" s="1111"/>
    </row>
    <row r="33" spans="1:9" ht="33.6" customHeight="1">
      <c r="A33" s="13">
        <v>3</v>
      </c>
      <c r="B33" s="854"/>
      <c r="C33" s="854"/>
      <c r="D33" s="854"/>
      <c r="E33" s="854"/>
      <c r="F33" s="854"/>
      <c r="G33" s="1290"/>
      <c r="H33" s="1111"/>
      <c r="I33" s="1111"/>
    </row>
    <row r="34" spans="1:9" ht="33.6" customHeight="1">
      <c r="A34" s="13">
        <v>4</v>
      </c>
      <c r="B34" s="854"/>
      <c r="C34" s="854"/>
      <c r="D34" s="854"/>
      <c r="E34" s="854"/>
      <c r="F34" s="854"/>
      <c r="G34" s="1290"/>
      <c r="H34" s="1111"/>
      <c r="I34" s="1111"/>
    </row>
    <row r="35" spans="1:9" ht="33.6" customHeight="1">
      <c r="A35" s="13">
        <v>5</v>
      </c>
      <c r="B35" s="968"/>
      <c r="C35" s="969"/>
      <c r="D35" s="969"/>
      <c r="E35" s="969"/>
      <c r="F35" s="969"/>
      <c r="G35" s="1300"/>
      <c r="H35" s="970"/>
      <c r="I35" s="971"/>
    </row>
    <row r="36" spans="1:9" ht="33.6" customHeight="1">
      <c r="A36" s="12"/>
      <c r="B36" s="980" t="s">
        <v>194</v>
      </c>
      <c r="C36" s="981"/>
      <c r="D36" s="981"/>
      <c r="E36" s="981"/>
      <c r="F36" s="981"/>
      <c r="G36" s="1301"/>
      <c r="H36" s="982"/>
      <c r="I36" s="983"/>
    </row>
    <row r="37" spans="1:9" ht="33.6" customHeight="1">
      <c r="A37" s="12"/>
      <c r="B37" s="903" t="s">
        <v>195</v>
      </c>
      <c r="C37" s="903"/>
      <c r="D37" s="903"/>
      <c r="E37" s="903"/>
      <c r="F37" s="903"/>
      <c r="G37" s="1305"/>
      <c r="H37" s="1135"/>
      <c r="I37" s="1135"/>
    </row>
    <row r="38" spans="1:9" ht="33.6" customHeight="1">
      <c r="A38" s="906"/>
      <c r="B38" s="906"/>
      <c r="C38" s="906"/>
      <c r="D38" s="906"/>
      <c r="E38" s="906"/>
      <c r="F38" s="906"/>
      <c r="G38" s="1306"/>
      <c r="H38" s="988"/>
      <c r="I38" s="988"/>
    </row>
    <row r="39" spans="1:9" ht="33.6" customHeight="1">
      <c r="A39" s="906"/>
      <c r="B39" s="906"/>
      <c r="C39" s="906"/>
      <c r="D39" s="906"/>
      <c r="E39" s="906"/>
      <c r="F39" s="906"/>
      <c r="G39" s="1306"/>
      <c r="H39" s="988"/>
      <c r="I39" s="988"/>
    </row>
    <row r="40" spans="1:9">
      <c r="A40" s="906"/>
      <c r="B40" s="906"/>
      <c r="C40" s="906"/>
      <c r="D40" s="906"/>
      <c r="E40" s="906"/>
      <c r="F40" s="906"/>
      <c r="G40" s="1306"/>
      <c r="H40" s="988"/>
      <c r="I40" s="988"/>
    </row>
    <row r="41" spans="1:9" ht="60">
      <c r="A41" s="108" t="s">
        <v>3569</v>
      </c>
      <c r="B41" s="209" t="s">
        <v>2800</v>
      </c>
      <c r="C41" s="210" t="s">
        <v>199</v>
      </c>
      <c r="D41" s="210" t="s">
        <v>3990</v>
      </c>
      <c r="E41" s="211" t="s">
        <v>201</v>
      </c>
      <c r="F41" s="210" t="s">
        <v>202</v>
      </c>
      <c r="G41" s="771" t="s">
        <v>203</v>
      </c>
    </row>
    <row r="42" spans="1:9" ht="21">
      <c r="A42" s="181"/>
      <c r="B42" s="1072" t="s">
        <v>204</v>
      </c>
      <c r="C42" s="1074"/>
      <c r="D42" s="1074"/>
      <c r="E42" s="1074"/>
      <c r="F42" s="1074"/>
      <c r="G42" s="1307"/>
      <c r="H42" s="29">
        <f>H43+H63+H69+H77+H90+H99</f>
        <v>16</v>
      </c>
      <c r="I42" s="29">
        <f>I43+I63+I69+I77+I90+I99</f>
        <v>16</v>
      </c>
    </row>
    <row r="43" spans="1:9" ht="40.15" customHeight="1">
      <c r="A43" s="357" t="s">
        <v>1459</v>
      </c>
      <c r="B43" s="989" t="s">
        <v>142</v>
      </c>
      <c r="C43" s="997"/>
      <c r="D43" s="997"/>
      <c r="E43" s="997"/>
      <c r="F43" s="997"/>
      <c r="G43" s="1303"/>
      <c r="H43" s="29">
        <f>SUM(D44:D62)</f>
        <v>4</v>
      </c>
      <c r="I43" s="29">
        <f>COUNT(D44:D62)*2</f>
        <v>4</v>
      </c>
    </row>
    <row r="44" spans="1:9" ht="31.5" hidden="1">
      <c r="A44" s="27" t="s">
        <v>1461</v>
      </c>
      <c r="B44" s="19" t="s">
        <v>206</v>
      </c>
      <c r="C44" s="26"/>
      <c r="D44" s="537"/>
      <c r="E44" s="28"/>
      <c r="F44" s="26"/>
      <c r="G44" s="26"/>
      <c r="H44" s="99"/>
      <c r="I44" s="99"/>
    </row>
    <row r="45" spans="1:9" ht="31.5" hidden="1">
      <c r="A45" s="27" t="s">
        <v>1462</v>
      </c>
      <c r="B45" s="19" t="s">
        <v>211</v>
      </c>
      <c r="C45" s="26"/>
      <c r="D45" s="537"/>
      <c r="E45" s="28"/>
      <c r="F45" s="26"/>
      <c r="G45" s="26"/>
      <c r="H45" s="99"/>
      <c r="I45" s="99"/>
    </row>
    <row r="46" spans="1:9" ht="31.5" hidden="1">
      <c r="A46" s="27" t="s">
        <v>1463</v>
      </c>
      <c r="B46" s="19" t="s">
        <v>215</v>
      </c>
      <c r="C46" s="26"/>
      <c r="D46" s="537"/>
      <c r="E46" s="28"/>
      <c r="F46" s="26"/>
      <c r="G46" s="26"/>
      <c r="H46" s="99"/>
      <c r="I46" s="99"/>
    </row>
    <row r="47" spans="1:9" ht="31.5" hidden="1">
      <c r="A47" s="27" t="s">
        <v>1464</v>
      </c>
      <c r="B47" s="19" t="s">
        <v>1465</v>
      </c>
      <c r="C47" s="26"/>
      <c r="D47" s="537"/>
      <c r="E47" s="28"/>
      <c r="F47" s="26"/>
      <c r="G47" s="26"/>
      <c r="H47" s="99"/>
      <c r="I47" s="99"/>
    </row>
    <row r="48" spans="1:9" ht="31.5" hidden="1">
      <c r="A48" s="27" t="s">
        <v>1466</v>
      </c>
      <c r="B48" s="19" t="s">
        <v>223</v>
      </c>
      <c r="C48" s="26"/>
      <c r="D48" s="537"/>
      <c r="E48" s="28"/>
      <c r="F48" s="26"/>
      <c r="G48" s="26"/>
      <c r="H48" s="99"/>
      <c r="I48" s="99"/>
    </row>
    <row r="49" spans="1:9" ht="15.75" hidden="1">
      <c r="A49" s="27" t="s">
        <v>1467</v>
      </c>
      <c r="B49" s="19" t="s">
        <v>227</v>
      </c>
      <c r="C49" s="26"/>
      <c r="D49" s="537"/>
      <c r="E49" s="28"/>
      <c r="F49" s="26"/>
      <c r="G49" s="26"/>
      <c r="H49" s="99"/>
      <c r="I49" s="99"/>
    </row>
    <row r="50" spans="1:9" ht="31.5" hidden="1">
      <c r="A50" s="27" t="s">
        <v>1468</v>
      </c>
      <c r="B50" s="19" t="s">
        <v>231</v>
      </c>
      <c r="C50" s="26"/>
      <c r="D50" s="537"/>
      <c r="E50" s="28"/>
      <c r="F50" s="26"/>
      <c r="G50" s="26"/>
      <c r="H50" s="99"/>
      <c r="I50" s="99"/>
    </row>
    <row r="51" spans="1:9" ht="31.5" hidden="1">
      <c r="A51" s="27" t="s">
        <v>234</v>
      </c>
      <c r="B51" s="19" t="s">
        <v>235</v>
      </c>
      <c r="C51" s="26"/>
      <c r="D51" s="537"/>
      <c r="E51" s="28"/>
      <c r="F51" s="26"/>
      <c r="G51" s="26"/>
      <c r="H51" s="99"/>
      <c r="I51" s="99"/>
    </row>
    <row r="52" spans="1:9" ht="31.5" hidden="1">
      <c r="A52" s="27" t="s">
        <v>1469</v>
      </c>
      <c r="B52" s="19" t="s">
        <v>237</v>
      </c>
      <c r="C52" s="26"/>
      <c r="D52" s="537"/>
      <c r="E52" s="28"/>
      <c r="F52" s="26"/>
      <c r="G52" s="26"/>
      <c r="H52" s="99"/>
      <c r="I52" s="99"/>
    </row>
    <row r="53" spans="1:9" ht="31.5" hidden="1">
      <c r="A53" s="27" t="s">
        <v>240</v>
      </c>
      <c r="B53" s="19" t="s">
        <v>241</v>
      </c>
      <c r="C53" s="26"/>
      <c r="D53" s="537"/>
      <c r="E53" s="28"/>
      <c r="F53" s="26"/>
      <c r="G53" s="26"/>
      <c r="H53" s="99"/>
      <c r="I53" s="99"/>
    </row>
    <row r="54" spans="1:9" ht="15.75" hidden="1">
      <c r="A54" s="27" t="s">
        <v>242</v>
      </c>
      <c r="B54" s="19" t="s">
        <v>243</v>
      </c>
      <c r="C54" s="26"/>
      <c r="D54" s="537"/>
      <c r="E54" s="28"/>
      <c r="F54" s="26"/>
      <c r="G54" s="26"/>
      <c r="H54" s="99"/>
      <c r="I54" s="99"/>
    </row>
    <row r="55" spans="1:9" ht="31.5" hidden="1">
      <c r="A55" s="27" t="s">
        <v>244</v>
      </c>
      <c r="B55" s="19" t="s">
        <v>245</v>
      </c>
      <c r="C55" s="26"/>
      <c r="D55" s="537"/>
      <c r="E55" s="28"/>
      <c r="F55" s="26"/>
      <c r="G55" s="26"/>
      <c r="H55" s="99"/>
      <c r="I55" s="99"/>
    </row>
    <row r="56" spans="1:9" ht="31.5" hidden="1">
      <c r="A56" s="27" t="s">
        <v>1470</v>
      </c>
      <c r="B56" s="19" t="s">
        <v>247</v>
      </c>
      <c r="C56" s="26"/>
      <c r="D56" s="537"/>
      <c r="E56" s="28"/>
      <c r="F56" s="26"/>
      <c r="G56" s="26"/>
      <c r="H56" s="99"/>
      <c r="I56" s="99"/>
    </row>
    <row r="57" spans="1:9" ht="45">
      <c r="A57" s="18" t="s">
        <v>1471</v>
      </c>
      <c r="B57" s="19" t="s">
        <v>253</v>
      </c>
      <c r="C57" s="50" t="s">
        <v>4798</v>
      </c>
      <c r="D57" s="618">
        <v>2</v>
      </c>
      <c r="E57" s="28" t="s">
        <v>540</v>
      </c>
      <c r="F57" s="26"/>
      <c r="G57" s="295"/>
    </row>
    <row r="58" spans="1:9" ht="45">
      <c r="A58" s="18"/>
      <c r="B58" s="19"/>
      <c r="C58" s="50" t="s">
        <v>4799</v>
      </c>
      <c r="D58" s="618">
        <v>2</v>
      </c>
      <c r="E58" s="28" t="s">
        <v>540</v>
      </c>
      <c r="F58" s="26"/>
      <c r="G58" s="295"/>
    </row>
    <row r="59" spans="1:9" ht="30" hidden="1" customHeight="1">
      <c r="A59" s="27" t="s">
        <v>256</v>
      </c>
      <c r="B59" s="19" t="s">
        <v>257</v>
      </c>
      <c r="C59" s="26"/>
      <c r="D59" s="537"/>
      <c r="E59" s="28"/>
      <c r="F59" s="26"/>
      <c r="G59" s="26"/>
      <c r="H59" s="99"/>
      <c r="I59" s="99"/>
    </row>
    <row r="60" spans="1:9" ht="31.5" hidden="1">
      <c r="A60" s="27" t="s">
        <v>1474</v>
      </c>
      <c r="B60" s="19" t="s">
        <v>259</v>
      </c>
      <c r="C60" s="26"/>
      <c r="D60" s="537"/>
      <c r="E60" s="28"/>
      <c r="F60" s="26"/>
      <c r="G60" s="26"/>
      <c r="H60" s="99"/>
      <c r="I60" s="99"/>
    </row>
    <row r="61" spans="1:9" ht="31.5" hidden="1">
      <c r="A61" s="27" t="s">
        <v>262</v>
      </c>
      <c r="B61" s="19" t="s">
        <v>263</v>
      </c>
      <c r="C61" s="26"/>
      <c r="D61" s="537"/>
      <c r="E61" s="28"/>
      <c r="F61" s="26"/>
      <c r="G61" s="26"/>
      <c r="H61" s="99"/>
      <c r="I61" s="99"/>
    </row>
    <row r="62" spans="1:9" ht="31.5" hidden="1">
      <c r="A62" s="27" t="s">
        <v>264</v>
      </c>
      <c r="B62" s="19" t="s">
        <v>265</v>
      </c>
      <c r="C62" s="26"/>
      <c r="D62" s="537"/>
      <c r="E62" s="28"/>
      <c r="F62" s="26"/>
      <c r="G62" s="26"/>
      <c r="H62" s="99"/>
      <c r="I62" s="99"/>
    </row>
    <row r="63" spans="1:9" ht="40.15" customHeight="1">
      <c r="A63" s="357" t="s">
        <v>141</v>
      </c>
      <c r="B63" s="989" t="s">
        <v>140</v>
      </c>
      <c r="C63" s="997"/>
      <c r="D63" s="997"/>
      <c r="E63" s="997"/>
      <c r="F63" s="997"/>
      <c r="G63" s="1303"/>
      <c r="H63" s="29">
        <f>SUM(D64:D68)</f>
        <v>2</v>
      </c>
      <c r="I63" s="29">
        <f>COUNT(D64:D68)*2</f>
        <v>2</v>
      </c>
    </row>
    <row r="64" spans="1:9" ht="31.5" hidden="1">
      <c r="A64" s="27" t="s">
        <v>266</v>
      </c>
      <c r="B64" s="114" t="s">
        <v>267</v>
      </c>
      <c r="C64" s="26"/>
      <c r="D64" s="537"/>
      <c r="E64" s="28"/>
      <c r="F64" s="26"/>
      <c r="G64" s="26"/>
      <c r="H64" s="99"/>
      <c r="I64" s="99"/>
    </row>
    <row r="65" spans="1:9" ht="31.5">
      <c r="A65" s="18" t="s">
        <v>268</v>
      </c>
      <c r="B65" s="114" t="s">
        <v>269</v>
      </c>
      <c r="C65" s="30" t="s">
        <v>4800</v>
      </c>
      <c r="D65" s="618">
        <v>2</v>
      </c>
      <c r="E65" s="28" t="s">
        <v>271</v>
      </c>
      <c r="F65" s="26"/>
      <c r="G65" s="295"/>
    </row>
    <row r="66" spans="1:9" ht="31.5" hidden="1">
      <c r="A66" s="27" t="s">
        <v>272</v>
      </c>
      <c r="B66" s="114" t="s">
        <v>273</v>
      </c>
      <c r="C66" s="26"/>
      <c r="D66" s="537"/>
      <c r="E66" s="28"/>
      <c r="F66" s="26"/>
      <c r="G66" s="26"/>
      <c r="H66" s="99"/>
      <c r="I66" s="99"/>
    </row>
    <row r="67" spans="1:9" ht="31.5" hidden="1">
      <c r="A67" s="27" t="s">
        <v>274</v>
      </c>
      <c r="B67" s="114" t="s">
        <v>275</v>
      </c>
      <c r="C67" s="26"/>
      <c r="D67" s="537"/>
      <c r="E67" s="28"/>
      <c r="F67" s="26"/>
      <c r="G67" s="26"/>
      <c r="H67" s="99"/>
      <c r="I67" s="99"/>
    </row>
    <row r="68" spans="1:9" ht="31.5" hidden="1">
      <c r="A68" s="27" t="s">
        <v>277</v>
      </c>
      <c r="B68" s="114" t="s">
        <v>278</v>
      </c>
      <c r="C68" s="26"/>
      <c r="D68" s="537"/>
      <c r="E68" s="28"/>
      <c r="F68" s="26"/>
      <c r="G68" s="26"/>
      <c r="H68" s="99"/>
      <c r="I68" s="99"/>
    </row>
    <row r="69" spans="1:9" ht="40.15" customHeight="1">
      <c r="A69" s="357" t="s">
        <v>279</v>
      </c>
      <c r="B69" s="989" t="s">
        <v>138</v>
      </c>
      <c r="C69" s="997"/>
      <c r="D69" s="997"/>
      <c r="E69" s="997"/>
      <c r="F69" s="997"/>
      <c r="G69" s="1303"/>
      <c r="H69" s="29">
        <f>SUM(D70:D76)</f>
        <v>10</v>
      </c>
      <c r="I69" s="29">
        <f>COUNT(D70:D76)*2</f>
        <v>10</v>
      </c>
    </row>
    <row r="70" spans="1:9" ht="45">
      <c r="A70" s="18" t="s">
        <v>1495</v>
      </c>
      <c r="B70" s="114" t="s">
        <v>281</v>
      </c>
      <c r="C70" s="50" t="s">
        <v>4801</v>
      </c>
      <c r="D70" s="624">
        <v>2</v>
      </c>
      <c r="E70" s="22" t="s">
        <v>271</v>
      </c>
      <c r="F70" s="223" t="s">
        <v>4802</v>
      </c>
      <c r="G70" s="295"/>
    </row>
    <row r="71" spans="1:9" ht="75">
      <c r="A71" s="18"/>
      <c r="B71" s="114"/>
      <c r="C71" s="50" t="s">
        <v>4803</v>
      </c>
      <c r="D71" s="624">
        <v>2</v>
      </c>
      <c r="E71" s="22" t="s">
        <v>271</v>
      </c>
      <c r="F71" s="50" t="s">
        <v>4804</v>
      </c>
      <c r="G71" s="295"/>
    </row>
    <row r="72" spans="1:9" ht="30">
      <c r="A72" s="18"/>
      <c r="B72" s="114"/>
      <c r="C72" s="50" t="s">
        <v>4805</v>
      </c>
      <c r="D72" s="624">
        <v>2</v>
      </c>
      <c r="E72" s="22" t="s">
        <v>271</v>
      </c>
      <c r="F72" s="50" t="s">
        <v>4806</v>
      </c>
      <c r="G72" s="295"/>
    </row>
    <row r="73" spans="1:9" ht="60">
      <c r="A73" s="18"/>
      <c r="B73" s="114"/>
      <c r="C73" s="226" t="s">
        <v>4807</v>
      </c>
      <c r="D73" s="624">
        <v>2</v>
      </c>
      <c r="E73" s="22" t="s">
        <v>271</v>
      </c>
      <c r="F73" s="50" t="s">
        <v>4808</v>
      </c>
      <c r="G73" s="295">
        <v>342342</v>
      </c>
    </row>
    <row r="74" spans="1:9" ht="38.25" customHeight="1">
      <c r="A74" s="18"/>
      <c r="B74" s="114"/>
      <c r="C74" s="50" t="s">
        <v>4809</v>
      </c>
      <c r="D74" s="624">
        <v>2</v>
      </c>
      <c r="E74" s="22" t="s">
        <v>271</v>
      </c>
      <c r="F74" s="66"/>
      <c r="G74" s="295"/>
    </row>
    <row r="75" spans="1:9" ht="31.5" hidden="1">
      <c r="A75" s="27" t="s">
        <v>1496</v>
      </c>
      <c r="B75" s="114" t="s">
        <v>286</v>
      </c>
      <c r="D75" s="545"/>
      <c r="E75" s="22"/>
      <c r="F75" s="66"/>
      <c r="G75" s="26"/>
      <c r="H75" s="99"/>
      <c r="I75" s="99"/>
    </row>
    <row r="76" spans="1:9" ht="31.5" hidden="1">
      <c r="A76" s="27" t="s">
        <v>1499</v>
      </c>
      <c r="B76" s="114" t="s">
        <v>290</v>
      </c>
      <c r="C76" s="26"/>
      <c r="D76" s="537"/>
      <c r="E76" s="28"/>
      <c r="F76" s="26"/>
      <c r="G76" s="26"/>
      <c r="H76" s="99"/>
      <c r="I76" s="99"/>
    </row>
    <row r="77" spans="1:9" ht="40.15" hidden="1" customHeight="1">
      <c r="A77" s="359" t="s">
        <v>137</v>
      </c>
      <c r="B77" s="989" t="s">
        <v>136</v>
      </c>
      <c r="C77" s="997"/>
      <c r="D77" s="997"/>
      <c r="E77" s="997"/>
      <c r="F77" s="997"/>
      <c r="G77" s="998"/>
      <c r="H77" s="99">
        <f>SUM(D78:D89)</f>
        <v>0</v>
      </c>
      <c r="I77" s="99">
        <f>COUNT(D78:D89)*2</f>
        <v>0</v>
      </c>
    </row>
    <row r="78" spans="1:9" ht="47.25" hidden="1">
      <c r="A78" s="27" t="s">
        <v>292</v>
      </c>
      <c r="B78" s="19" t="s">
        <v>293</v>
      </c>
      <c r="C78" s="26"/>
      <c r="D78" s="537"/>
      <c r="E78" s="28"/>
      <c r="F78" s="26"/>
      <c r="G78" s="26"/>
      <c r="H78" s="99"/>
      <c r="I78" s="99"/>
    </row>
    <row r="79" spans="1:9" ht="47.25" hidden="1">
      <c r="A79" s="27" t="s">
        <v>294</v>
      </c>
      <c r="B79" s="19" t="s">
        <v>295</v>
      </c>
      <c r="C79" s="26"/>
      <c r="D79" s="537"/>
      <c r="E79" s="28"/>
      <c r="F79" s="26"/>
      <c r="G79" s="26"/>
      <c r="H79" s="99"/>
      <c r="I79" s="99"/>
    </row>
    <row r="80" spans="1:9" ht="47.25" hidden="1">
      <c r="A80" s="27" t="s">
        <v>296</v>
      </c>
      <c r="B80" s="19" t="s">
        <v>297</v>
      </c>
      <c r="C80" s="26"/>
      <c r="D80" s="537"/>
      <c r="E80" s="28"/>
      <c r="F80" s="26"/>
      <c r="G80" s="26"/>
      <c r="H80" s="99"/>
      <c r="I80" s="99"/>
    </row>
    <row r="81" spans="1:9" ht="47.25" hidden="1">
      <c r="A81" s="27" t="s">
        <v>298</v>
      </c>
      <c r="B81" s="19" t="s">
        <v>299</v>
      </c>
      <c r="C81" s="26"/>
      <c r="D81" s="537"/>
      <c r="E81" s="28"/>
      <c r="F81" s="26"/>
      <c r="G81" s="26"/>
      <c r="H81" s="99"/>
      <c r="I81" s="99"/>
    </row>
    <row r="82" spans="1:9" ht="63" hidden="1">
      <c r="A82" s="27" t="s">
        <v>300</v>
      </c>
      <c r="B82" s="19" t="s">
        <v>1501</v>
      </c>
      <c r="C82" s="26"/>
      <c r="D82" s="537"/>
      <c r="E82" s="28"/>
      <c r="F82" s="26"/>
      <c r="G82" s="26"/>
      <c r="H82" s="99"/>
      <c r="I82" s="99"/>
    </row>
    <row r="83" spans="1:9" ht="47.25" hidden="1">
      <c r="A83" s="27" t="s">
        <v>302</v>
      </c>
      <c r="B83" s="19" t="s">
        <v>303</v>
      </c>
      <c r="C83" s="26"/>
      <c r="D83" s="537"/>
      <c r="E83" s="28"/>
      <c r="F83" s="26"/>
      <c r="G83" s="26"/>
      <c r="H83" s="99"/>
      <c r="I83" s="99"/>
    </row>
    <row r="84" spans="1:9" ht="47.25" hidden="1">
      <c r="A84" s="27" t="s">
        <v>304</v>
      </c>
      <c r="B84" s="19" t="s">
        <v>305</v>
      </c>
      <c r="C84" s="26"/>
      <c r="D84" s="537"/>
      <c r="E84" s="28"/>
      <c r="F84" s="26"/>
      <c r="G84" s="26"/>
      <c r="H84" s="99"/>
      <c r="I84" s="99"/>
    </row>
    <row r="85" spans="1:9" ht="78.75" hidden="1">
      <c r="A85" s="27" t="s">
        <v>306</v>
      </c>
      <c r="B85" s="19" t="s">
        <v>307</v>
      </c>
      <c r="C85" s="26"/>
      <c r="D85" s="537"/>
      <c r="E85" s="28"/>
      <c r="F85" s="26"/>
      <c r="G85" s="26"/>
      <c r="H85" s="99"/>
      <c r="I85" s="99"/>
    </row>
    <row r="86" spans="1:9" ht="47.25" hidden="1">
      <c r="A86" s="27" t="s">
        <v>308</v>
      </c>
      <c r="B86" s="19" t="s">
        <v>309</v>
      </c>
      <c r="C86" s="26"/>
      <c r="D86" s="537"/>
      <c r="E86" s="28"/>
      <c r="F86" s="26"/>
      <c r="G86" s="26"/>
      <c r="H86" s="99"/>
      <c r="I86" s="99"/>
    </row>
    <row r="87" spans="1:9" ht="47.25" hidden="1">
      <c r="A87" s="27" t="s">
        <v>310</v>
      </c>
      <c r="B87" s="19" t="s">
        <v>311</v>
      </c>
      <c r="C87" s="26"/>
      <c r="D87" s="537"/>
      <c r="E87" s="28"/>
      <c r="F87" s="26"/>
      <c r="G87" s="26"/>
      <c r="H87" s="99"/>
      <c r="I87" s="99"/>
    </row>
    <row r="88" spans="1:9" ht="30" hidden="1">
      <c r="A88" s="27" t="s">
        <v>312</v>
      </c>
      <c r="B88" s="23" t="s">
        <v>313</v>
      </c>
      <c r="C88" s="26"/>
      <c r="D88" s="537"/>
      <c r="E88" s="28"/>
      <c r="F88" s="26"/>
      <c r="G88" s="26"/>
      <c r="H88" s="99"/>
      <c r="I88" s="99"/>
    </row>
    <row r="89" spans="1:9" ht="30" hidden="1">
      <c r="A89" s="425" t="s">
        <v>3093</v>
      </c>
      <c r="B89" s="23" t="s">
        <v>6186</v>
      </c>
      <c r="C89" s="30"/>
      <c r="D89" s="52"/>
      <c r="E89" s="28"/>
      <c r="F89" s="26"/>
      <c r="G89" s="479"/>
      <c r="H89" s="99"/>
      <c r="I89" s="99"/>
    </row>
    <row r="90" spans="1:9" ht="18.75" hidden="1">
      <c r="A90" s="359" t="s">
        <v>1502</v>
      </c>
      <c r="B90" s="989" t="s">
        <v>134</v>
      </c>
      <c r="C90" s="997"/>
      <c r="D90" s="997"/>
      <c r="E90" s="997"/>
      <c r="F90" s="997"/>
      <c r="G90" s="998"/>
      <c r="H90" s="99">
        <f>SUM(D91:D98)</f>
        <v>0</v>
      </c>
      <c r="I90" s="99">
        <f>COUNT(D91:D98)*2</f>
        <v>0</v>
      </c>
    </row>
    <row r="91" spans="1:9" ht="15.75" hidden="1">
      <c r="A91" s="27" t="s">
        <v>314</v>
      </c>
      <c r="B91" s="19" t="s">
        <v>315</v>
      </c>
      <c r="C91" s="26"/>
      <c r="D91" s="537"/>
      <c r="E91" s="28"/>
      <c r="F91" s="26"/>
      <c r="G91" s="26"/>
      <c r="H91" s="99"/>
      <c r="I91" s="99"/>
    </row>
    <row r="92" spans="1:9" ht="15.75" hidden="1">
      <c r="A92" s="27" t="s">
        <v>316</v>
      </c>
      <c r="B92" s="19" t="s">
        <v>317</v>
      </c>
      <c r="C92" s="26"/>
      <c r="D92" s="537"/>
      <c r="E92" s="28"/>
      <c r="F92" s="26"/>
      <c r="G92" s="26"/>
      <c r="H92" s="99"/>
      <c r="I92" s="99"/>
    </row>
    <row r="93" spans="1:9" ht="15.75" hidden="1">
      <c r="A93" s="27" t="s">
        <v>1504</v>
      </c>
      <c r="B93" s="19" t="s">
        <v>319</v>
      </c>
      <c r="C93" s="26"/>
      <c r="D93" s="537"/>
      <c r="E93" s="28"/>
      <c r="F93" s="26"/>
      <c r="G93" s="26"/>
      <c r="H93" s="99"/>
      <c r="I93" s="99"/>
    </row>
    <row r="94" spans="1:9" ht="31.5" hidden="1">
      <c r="A94" s="27" t="s">
        <v>321</v>
      </c>
      <c r="B94" s="19" t="s">
        <v>322</v>
      </c>
      <c r="C94" s="26"/>
      <c r="D94" s="537"/>
      <c r="E94" s="28"/>
      <c r="F94" s="26"/>
      <c r="G94" s="26"/>
      <c r="H94" s="99"/>
      <c r="I94" s="99"/>
    </row>
    <row r="95" spans="1:9" ht="31.5" hidden="1">
      <c r="A95" s="27" t="s">
        <v>323</v>
      </c>
      <c r="B95" s="19" t="s">
        <v>324</v>
      </c>
      <c r="C95" s="26"/>
      <c r="D95" s="537"/>
      <c r="E95" s="28"/>
      <c r="F95" s="26"/>
      <c r="G95" s="26"/>
      <c r="H95" s="99"/>
      <c r="I95" s="99"/>
    </row>
    <row r="96" spans="1:9" ht="31.5" hidden="1">
      <c r="A96" s="27" t="s">
        <v>325</v>
      </c>
      <c r="B96" s="19" t="s">
        <v>326</v>
      </c>
      <c r="C96" s="26"/>
      <c r="D96" s="537"/>
      <c r="E96" s="28"/>
      <c r="F96" s="26"/>
      <c r="G96" s="26"/>
      <c r="H96" s="99"/>
      <c r="I96" s="99"/>
    </row>
    <row r="97" spans="1:9" ht="31.5" hidden="1">
      <c r="A97" s="27" t="s">
        <v>1505</v>
      </c>
      <c r="B97" s="19" t="s">
        <v>328</v>
      </c>
      <c r="C97" s="26"/>
      <c r="D97" s="537"/>
      <c r="E97" s="28"/>
      <c r="F97" s="26"/>
      <c r="G97" s="26"/>
      <c r="H97" s="99"/>
      <c r="I97" s="99"/>
    </row>
    <row r="98" spans="1:9" ht="31.5" hidden="1">
      <c r="A98" s="27" t="s">
        <v>3095</v>
      </c>
      <c r="B98" s="19" t="s">
        <v>3096</v>
      </c>
      <c r="C98" s="23"/>
      <c r="D98" s="534"/>
      <c r="E98" s="22"/>
      <c r="F98" s="28"/>
      <c r="G98" s="480"/>
      <c r="H98" s="99"/>
      <c r="I98" s="99"/>
    </row>
    <row r="99" spans="1:9" ht="40.15" hidden="1" customHeight="1">
      <c r="A99" s="359" t="s">
        <v>1506</v>
      </c>
      <c r="B99" s="916" t="s">
        <v>132</v>
      </c>
      <c r="C99" s="923"/>
      <c r="D99" s="923"/>
      <c r="E99" s="923"/>
      <c r="F99" s="923"/>
      <c r="G99" s="924"/>
      <c r="H99" s="99">
        <f>SUM(D100:D101)</f>
        <v>0</v>
      </c>
      <c r="I99" s="99">
        <f>COUNT(D100:D101)*2</f>
        <v>0</v>
      </c>
    </row>
    <row r="100" spans="1:9" ht="63" hidden="1">
      <c r="A100" s="27" t="s">
        <v>1507</v>
      </c>
      <c r="B100" s="19" t="s">
        <v>331</v>
      </c>
      <c r="C100" s="26"/>
      <c r="D100" s="537"/>
      <c r="E100" s="28"/>
      <c r="F100" s="26"/>
      <c r="G100" s="26"/>
      <c r="H100" s="99"/>
      <c r="I100" s="99"/>
    </row>
    <row r="101" spans="1:9" ht="63" hidden="1">
      <c r="A101" s="27" t="s">
        <v>334</v>
      </c>
      <c r="B101" s="19" t="s">
        <v>335</v>
      </c>
      <c r="C101" s="26"/>
      <c r="D101" s="537"/>
      <c r="E101" s="28"/>
      <c r="F101" s="26"/>
      <c r="G101" s="26"/>
      <c r="H101" s="99"/>
      <c r="I101" s="99"/>
    </row>
    <row r="102" spans="1:9" ht="21">
      <c r="A102" s="98"/>
      <c r="B102" s="1072" t="s">
        <v>337</v>
      </c>
      <c r="C102" s="1074"/>
      <c r="D102" s="1074"/>
      <c r="E102" s="1074"/>
      <c r="F102" s="1074"/>
      <c r="G102" s="1302"/>
      <c r="H102" s="29">
        <f>H103+H115+H121+H127+H133+H140</f>
        <v>40</v>
      </c>
      <c r="I102" s="29">
        <f>I103+I115+I121+I127+I133+I140</f>
        <v>40</v>
      </c>
    </row>
    <row r="103" spans="1:9" ht="40.15" customHeight="1">
      <c r="A103" s="129" t="s">
        <v>1508</v>
      </c>
      <c r="B103" s="989" t="s">
        <v>130</v>
      </c>
      <c r="C103" s="997"/>
      <c r="D103" s="997"/>
      <c r="E103" s="997"/>
      <c r="F103" s="997"/>
      <c r="G103" s="1303"/>
      <c r="H103" s="29">
        <f>SUM(D104:D114)</f>
        <v>16</v>
      </c>
      <c r="I103" s="29">
        <f>COUNT(D104:D114)*2</f>
        <v>16</v>
      </c>
    </row>
    <row r="104" spans="1:9" ht="60">
      <c r="A104" s="18" t="s">
        <v>1510</v>
      </c>
      <c r="B104" s="36" t="s">
        <v>339</v>
      </c>
      <c r="C104" s="90" t="s">
        <v>4580</v>
      </c>
      <c r="D104" s="618">
        <v>2</v>
      </c>
      <c r="E104" s="28" t="s">
        <v>341</v>
      </c>
      <c r="F104" s="30" t="s">
        <v>2353</v>
      </c>
      <c r="G104" s="295"/>
    </row>
    <row r="105" spans="1:9" ht="225">
      <c r="A105" s="18"/>
      <c r="B105" s="36"/>
      <c r="C105" s="223" t="s">
        <v>4810</v>
      </c>
      <c r="D105" s="618">
        <v>2</v>
      </c>
      <c r="E105" s="28" t="s">
        <v>341</v>
      </c>
      <c r="F105" s="30" t="s">
        <v>4811</v>
      </c>
      <c r="G105" s="295"/>
    </row>
    <row r="106" spans="1:9" ht="61.9" customHeight="1">
      <c r="A106" s="18"/>
      <c r="B106" s="36"/>
      <c r="C106" s="161" t="s">
        <v>4812</v>
      </c>
      <c r="D106" s="618">
        <v>2</v>
      </c>
      <c r="E106" s="28" t="s">
        <v>341</v>
      </c>
      <c r="F106" s="30" t="s">
        <v>4813</v>
      </c>
      <c r="G106" s="295"/>
    </row>
    <row r="107" spans="1:9" ht="47.25">
      <c r="A107" s="18" t="s">
        <v>1513</v>
      </c>
      <c r="B107" s="36" t="s">
        <v>347</v>
      </c>
      <c r="C107" s="30" t="s">
        <v>4581</v>
      </c>
      <c r="D107" s="618">
        <v>2</v>
      </c>
      <c r="E107" s="28" t="s">
        <v>341</v>
      </c>
      <c r="F107" s="26"/>
      <c r="G107" s="295"/>
    </row>
    <row r="108" spans="1:9" ht="60">
      <c r="A108" s="18"/>
      <c r="B108" s="36"/>
      <c r="C108" s="30" t="s">
        <v>4814</v>
      </c>
      <c r="D108" s="618">
        <v>2</v>
      </c>
      <c r="E108" s="28" t="s">
        <v>341</v>
      </c>
      <c r="F108" s="26"/>
      <c r="G108" s="295"/>
    </row>
    <row r="109" spans="1:9" ht="47.25" hidden="1">
      <c r="A109" s="27" t="s">
        <v>352</v>
      </c>
      <c r="B109" s="36" t="s">
        <v>353</v>
      </c>
      <c r="D109" s="537"/>
      <c r="E109" s="28"/>
      <c r="F109" s="26"/>
      <c r="G109" s="26"/>
      <c r="H109" s="99"/>
      <c r="I109" s="99"/>
    </row>
    <row r="110" spans="1:9" ht="45">
      <c r="A110" s="18" t="s">
        <v>1516</v>
      </c>
      <c r="B110" s="36" t="s">
        <v>355</v>
      </c>
      <c r="C110" s="30" t="s">
        <v>4815</v>
      </c>
      <c r="D110" s="618">
        <v>2</v>
      </c>
      <c r="E110" s="28" t="s">
        <v>341</v>
      </c>
      <c r="F110" s="26"/>
      <c r="G110" s="295"/>
    </row>
    <row r="111" spans="1:9" ht="47.25" hidden="1">
      <c r="A111" s="27" t="s">
        <v>356</v>
      </c>
      <c r="B111" s="36" t="s">
        <v>357</v>
      </c>
      <c r="C111" s="26"/>
      <c r="D111" s="537"/>
      <c r="E111" s="28"/>
      <c r="F111" s="26"/>
      <c r="G111" s="26"/>
      <c r="H111" s="99"/>
      <c r="I111" s="99"/>
    </row>
    <row r="112" spans="1:9" ht="45">
      <c r="A112" s="18" t="s">
        <v>1518</v>
      </c>
      <c r="B112" s="36" t="s">
        <v>360</v>
      </c>
      <c r="C112" s="40" t="s">
        <v>361</v>
      </c>
      <c r="D112" s="618">
        <v>2</v>
      </c>
      <c r="E112" s="28" t="s">
        <v>341</v>
      </c>
      <c r="F112" s="26"/>
      <c r="G112" s="295"/>
    </row>
    <row r="113" spans="1:9" ht="47.25" hidden="1">
      <c r="A113" s="27" t="s">
        <v>1520</v>
      </c>
      <c r="B113" s="36" t="s">
        <v>363</v>
      </c>
      <c r="C113" s="26"/>
      <c r="D113" s="537"/>
      <c r="E113" s="28"/>
      <c r="F113" s="26"/>
      <c r="G113" s="26"/>
      <c r="H113" s="99"/>
      <c r="I113" s="99"/>
    </row>
    <row r="114" spans="1:9" ht="47.25">
      <c r="A114" s="18" t="s">
        <v>366</v>
      </c>
      <c r="B114" s="36" t="s">
        <v>367</v>
      </c>
      <c r="C114" s="90" t="s">
        <v>4816</v>
      </c>
      <c r="D114" s="618">
        <v>2</v>
      </c>
      <c r="E114" s="28" t="s">
        <v>341</v>
      </c>
      <c r="F114" s="26"/>
      <c r="G114" s="295"/>
    </row>
    <row r="115" spans="1:9" ht="40.15" customHeight="1">
      <c r="A115" s="185" t="s">
        <v>1521</v>
      </c>
      <c r="B115" s="916" t="s">
        <v>4817</v>
      </c>
      <c r="C115" s="923"/>
      <c r="D115" s="923"/>
      <c r="E115" s="923"/>
      <c r="F115" s="923"/>
      <c r="G115" s="1304"/>
      <c r="H115" s="29">
        <f>SUM(D116:D120)</f>
        <v>4</v>
      </c>
      <c r="I115" s="29">
        <f>COUNT(D116:D120)*2</f>
        <v>4</v>
      </c>
    </row>
    <row r="116" spans="1:9" ht="60">
      <c r="A116" s="18" t="s">
        <v>1523</v>
      </c>
      <c r="B116" s="44" t="s">
        <v>371</v>
      </c>
      <c r="C116" s="30" t="s">
        <v>4818</v>
      </c>
      <c r="D116" s="618">
        <v>2</v>
      </c>
      <c r="E116" s="28" t="s">
        <v>660</v>
      </c>
      <c r="G116" s="295"/>
    </row>
    <row r="117" spans="1:9" ht="63" hidden="1">
      <c r="A117" s="27" t="s">
        <v>382</v>
      </c>
      <c r="B117" s="44" t="s">
        <v>383</v>
      </c>
      <c r="C117" s="26"/>
      <c r="D117" s="537"/>
      <c r="E117" s="28"/>
      <c r="F117" s="26"/>
      <c r="G117" s="26"/>
      <c r="H117" s="99"/>
      <c r="I117" s="99"/>
    </row>
    <row r="118" spans="1:9" ht="47.25">
      <c r="A118" s="18" t="s">
        <v>1526</v>
      </c>
      <c r="B118" s="225" t="s">
        <v>385</v>
      </c>
      <c r="C118" s="30" t="s">
        <v>4819</v>
      </c>
      <c r="D118" s="618">
        <v>2</v>
      </c>
      <c r="E118" s="28" t="s">
        <v>341</v>
      </c>
      <c r="F118" s="26"/>
      <c r="G118" s="295"/>
    </row>
    <row r="119" spans="1:9" ht="47.25" hidden="1">
      <c r="A119" s="27" t="s">
        <v>1531</v>
      </c>
      <c r="B119" s="44" t="s">
        <v>393</v>
      </c>
      <c r="C119" s="26"/>
      <c r="D119" s="537"/>
      <c r="E119" s="28"/>
      <c r="F119" s="26"/>
      <c r="G119" s="26"/>
      <c r="H119" s="99"/>
      <c r="I119" s="99"/>
    </row>
    <row r="120" spans="1:9" ht="47.25" hidden="1">
      <c r="A120" s="27" t="s">
        <v>394</v>
      </c>
      <c r="B120" s="47" t="s">
        <v>395</v>
      </c>
      <c r="C120" s="26"/>
      <c r="D120" s="537"/>
      <c r="E120" s="28"/>
      <c r="F120" s="26"/>
      <c r="G120" s="26"/>
      <c r="H120" s="99"/>
      <c r="I120" s="99"/>
    </row>
    <row r="121" spans="1:9" ht="40.15" customHeight="1">
      <c r="A121" s="185" t="s">
        <v>1534</v>
      </c>
      <c r="B121" s="989" t="s">
        <v>126</v>
      </c>
      <c r="C121" s="997"/>
      <c r="D121" s="997"/>
      <c r="E121" s="997"/>
      <c r="F121" s="997"/>
      <c r="G121" s="1303"/>
      <c r="H121" s="29">
        <f>SUM(D122:D126)</f>
        <v>8</v>
      </c>
      <c r="I121" s="29">
        <f>COUNT(D122:D126)*2</f>
        <v>8</v>
      </c>
    </row>
    <row r="122" spans="1:9" ht="45">
      <c r="A122" s="18" t="s">
        <v>1536</v>
      </c>
      <c r="B122" s="44" t="s">
        <v>397</v>
      </c>
      <c r="C122" s="30" t="s">
        <v>4820</v>
      </c>
      <c r="D122" s="618">
        <v>2</v>
      </c>
      <c r="E122" s="28" t="s">
        <v>341</v>
      </c>
      <c r="F122" s="26"/>
      <c r="G122" s="295"/>
    </row>
    <row r="123" spans="1:9" ht="45">
      <c r="A123" s="18"/>
      <c r="B123" s="44"/>
      <c r="C123" s="30" t="s">
        <v>4821</v>
      </c>
      <c r="D123" s="618">
        <v>2</v>
      </c>
      <c r="E123" s="28" t="s">
        <v>341</v>
      </c>
      <c r="F123" s="26" t="s">
        <v>4822</v>
      </c>
      <c r="G123" s="295"/>
    </row>
    <row r="124" spans="1:9" ht="75">
      <c r="A124" s="18" t="s">
        <v>1543</v>
      </c>
      <c r="B124" s="44" t="s">
        <v>401</v>
      </c>
      <c r="C124" s="30" t="s">
        <v>4823</v>
      </c>
      <c r="D124" s="618">
        <v>2</v>
      </c>
      <c r="E124" s="28" t="s">
        <v>653</v>
      </c>
      <c r="F124" s="30" t="s">
        <v>4824</v>
      </c>
      <c r="G124" s="295"/>
    </row>
    <row r="125" spans="1:9" ht="47.25">
      <c r="A125" s="18" t="s">
        <v>1546</v>
      </c>
      <c r="B125" s="44" t="s">
        <v>405</v>
      </c>
      <c r="C125" s="23" t="s">
        <v>406</v>
      </c>
      <c r="D125" s="618">
        <v>2</v>
      </c>
      <c r="E125" s="28" t="s">
        <v>424</v>
      </c>
      <c r="F125" s="26"/>
      <c r="G125" s="295"/>
    </row>
    <row r="126" spans="1:9" ht="78.75" hidden="1">
      <c r="A126" s="27" t="s">
        <v>1557</v>
      </c>
      <c r="B126" s="44" t="s">
        <v>409</v>
      </c>
      <c r="C126" s="26"/>
      <c r="D126" s="537"/>
      <c r="E126" s="28"/>
      <c r="F126" s="26"/>
      <c r="G126" s="26"/>
      <c r="H126" s="99"/>
      <c r="I126" s="99"/>
    </row>
    <row r="127" spans="1:9" ht="40.15" customHeight="1">
      <c r="A127" s="185" t="s">
        <v>1560</v>
      </c>
      <c r="B127" s="989" t="s">
        <v>124</v>
      </c>
      <c r="C127" s="997"/>
      <c r="D127" s="997"/>
      <c r="E127" s="997"/>
      <c r="F127" s="997"/>
      <c r="G127" s="1303"/>
      <c r="H127" s="29">
        <f>SUM(D128:D132)</f>
        <v>4</v>
      </c>
      <c r="I127" s="29">
        <f>COUNT(D128:D132)*2</f>
        <v>4</v>
      </c>
    </row>
    <row r="128" spans="1:9" ht="47.25">
      <c r="A128" s="18" t="s">
        <v>1562</v>
      </c>
      <c r="B128" s="224" t="s">
        <v>412</v>
      </c>
      <c r="C128" s="30" t="s">
        <v>4825</v>
      </c>
      <c r="D128" s="618">
        <v>2</v>
      </c>
      <c r="E128" s="28" t="s">
        <v>648</v>
      </c>
      <c r="F128" s="26"/>
      <c r="G128" s="295"/>
    </row>
    <row r="129" spans="1:9" ht="31.5" hidden="1">
      <c r="A129" s="27" t="s">
        <v>1566</v>
      </c>
      <c r="B129" s="224" t="s">
        <v>415</v>
      </c>
      <c r="C129" s="26"/>
      <c r="D129" s="537"/>
      <c r="E129" s="28"/>
      <c r="F129" s="26"/>
      <c r="G129" s="26"/>
      <c r="H129" s="99"/>
      <c r="I129" s="99"/>
    </row>
    <row r="130" spans="1:9" ht="31.5" hidden="1">
      <c r="A130" s="27" t="s">
        <v>1567</v>
      </c>
      <c r="B130" s="224" t="s">
        <v>418</v>
      </c>
      <c r="C130" s="26"/>
      <c r="D130" s="537"/>
      <c r="E130" s="28"/>
      <c r="F130" s="26"/>
      <c r="G130" s="26"/>
      <c r="H130" s="99"/>
      <c r="I130" s="99"/>
    </row>
    <row r="131" spans="1:9" ht="47.25" hidden="1">
      <c r="A131" s="27" t="s">
        <v>1568</v>
      </c>
      <c r="B131" s="224" t="s">
        <v>422</v>
      </c>
      <c r="C131" s="26"/>
      <c r="D131" s="537"/>
      <c r="E131" s="28"/>
      <c r="F131" s="26"/>
      <c r="G131" s="26"/>
      <c r="H131" s="99"/>
      <c r="I131" s="99"/>
    </row>
    <row r="132" spans="1:9" ht="60">
      <c r="A132" s="18" t="s">
        <v>1571</v>
      </c>
      <c r="B132" s="114" t="s">
        <v>427</v>
      </c>
      <c r="C132" s="25" t="s">
        <v>2660</v>
      </c>
      <c r="D132" s="618">
        <v>2</v>
      </c>
      <c r="E132" s="28" t="s">
        <v>341</v>
      </c>
      <c r="F132" s="26"/>
      <c r="G132" s="295"/>
    </row>
    <row r="133" spans="1:9" ht="40.15" customHeight="1">
      <c r="A133" s="185" t="s">
        <v>1572</v>
      </c>
      <c r="B133" s="989" t="s">
        <v>122</v>
      </c>
      <c r="C133" s="997"/>
      <c r="D133" s="997"/>
      <c r="E133" s="997"/>
      <c r="F133" s="997"/>
      <c r="G133" s="1303"/>
      <c r="H133" s="29">
        <f>SUM(D134:D139)</f>
        <v>8</v>
      </c>
      <c r="I133" s="29">
        <f>COUNT(D134:D139)*2</f>
        <v>8</v>
      </c>
    </row>
    <row r="134" spans="1:9" ht="63">
      <c r="A134" s="18" t="s">
        <v>429</v>
      </c>
      <c r="B134" s="44" t="s">
        <v>430</v>
      </c>
      <c r="C134" s="90" t="s">
        <v>4826</v>
      </c>
      <c r="D134" s="618">
        <v>2</v>
      </c>
      <c r="E134" s="28" t="s">
        <v>432</v>
      </c>
      <c r="F134" s="26"/>
      <c r="G134" s="295"/>
    </row>
    <row r="135" spans="1:9" ht="47.25" hidden="1">
      <c r="A135" s="27" t="s">
        <v>1576</v>
      </c>
      <c r="B135" s="44" t="s">
        <v>434</v>
      </c>
      <c r="C135" s="30"/>
      <c r="D135" s="537"/>
      <c r="E135" s="28"/>
      <c r="F135" s="26"/>
      <c r="G135" s="26"/>
      <c r="H135" s="99"/>
      <c r="I135" s="99"/>
    </row>
    <row r="136" spans="1:9" ht="47.25">
      <c r="A136" s="18" t="s">
        <v>1577</v>
      </c>
      <c r="B136" s="44" t="s">
        <v>437</v>
      </c>
      <c r="C136" s="23" t="s">
        <v>438</v>
      </c>
      <c r="D136" s="618">
        <v>2</v>
      </c>
      <c r="E136" s="28" t="s">
        <v>432</v>
      </c>
      <c r="F136" s="26"/>
      <c r="G136" s="295"/>
    </row>
    <row r="137" spans="1:9" ht="63">
      <c r="A137" s="18" t="s">
        <v>1578</v>
      </c>
      <c r="B137" s="44" t="s">
        <v>440</v>
      </c>
      <c r="C137" s="90" t="s">
        <v>4597</v>
      </c>
      <c r="D137" s="618">
        <v>2</v>
      </c>
      <c r="E137" s="28" t="s">
        <v>432</v>
      </c>
      <c r="F137" s="26"/>
      <c r="G137" s="295"/>
    </row>
    <row r="138" spans="1:9" ht="63">
      <c r="A138" s="18" t="s">
        <v>2384</v>
      </c>
      <c r="B138" s="44" t="s">
        <v>444</v>
      </c>
      <c r="C138" s="90" t="s">
        <v>4598</v>
      </c>
      <c r="D138" s="618">
        <v>2</v>
      </c>
      <c r="E138" s="28" t="s">
        <v>442</v>
      </c>
      <c r="F138" s="26"/>
      <c r="G138" s="295"/>
    </row>
    <row r="139" spans="1:9" ht="47.25" hidden="1">
      <c r="A139" s="27" t="s">
        <v>445</v>
      </c>
      <c r="B139" s="160" t="s">
        <v>446</v>
      </c>
      <c r="C139" s="28"/>
      <c r="D139" s="537"/>
      <c r="E139" s="28"/>
      <c r="F139" s="26"/>
      <c r="G139" s="26"/>
      <c r="H139" s="99"/>
      <c r="I139" s="99"/>
    </row>
    <row r="140" spans="1:9" ht="15.75" hidden="1">
      <c r="A140" s="32" t="s">
        <v>6233</v>
      </c>
      <c r="B140" s="930" t="s">
        <v>3118</v>
      </c>
      <c r="C140" s="931"/>
      <c r="D140" s="931"/>
      <c r="E140" s="931"/>
      <c r="F140" s="931"/>
      <c r="G140" s="935"/>
      <c r="H140" s="99">
        <f>SUM(D141:D151)</f>
        <v>0</v>
      </c>
      <c r="I140" s="99">
        <f>COUNT(D141:D151)*2</f>
        <v>0</v>
      </c>
    </row>
    <row r="141" spans="1:9" ht="105" hidden="1">
      <c r="A141" s="32" t="s">
        <v>3119</v>
      </c>
      <c r="B141" s="50" t="s">
        <v>3120</v>
      </c>
      <c r="C141" s="50" t="s">
        <v>6187</v>
      </c>
      <c r="D141" s="538"/>
      <c r="E141" s="26"/>
      <c r="F141" s="50" t="s">
        <v>6188</v>
      </c>
      <c r="G141" s="482"/>
      <c r="H141" s="99"/>
      <c r="I141" s="99"/>
    </row>
    <row r="142" spans="1:9" ht="45" hidden="1">
      <c r="A142" s="32" t="s">
        <v>3121</v>
      </c>
      <c r="B142" s="50" t="s">
        <v>3122</v>
      </c>
      <c r="C142" s="50" t="s">
        <v>6189</v>
      </c>
      <c r="D142" s="538"/>
      <c r="E142" s="26"/>
      <c r="F142" s="50" t="s">
        <v>6190</v>
      </c>
      <c r="G142" s="482"/>
      <c r="H142" s="99"/>
      <c r="I142" s="99"/>
    </row>
    <row r="143" spans="1:9" ht="180" hidden="1">
      <c r="A143" s="32" t="s">
        <v>3123</v>
      </c>
      <c r="B143" s="50" t="s">
        <v>3124</v>
      </c>
      <c r="C143" s="50" t="s">
        <v>6191</v>
      </c>
      <c r="D143" s="538"/>
      <c r="E143" s="26"/>
      <c r="F143" s="50" t="s">
        <v>6192</v>
      </c>
      <c r="G143" s="482"/>
      <c r="H143" s="99"/>
      <c r="I143" s="99"/>
    </row>
    <row r="144" spans="1:9" ht="90" hidden="1">
      <c r="A144" s="32" t="s">
        <v>3125</v>
      </c>
      <c r="B144" s="50" t="s">
        <v>3126</v>
      </c>
      <c r="C144" s="50" t="s">
        <v>6193</v>
      </c>
      <c r="D144" s="538"/>
      <c r="E144" s="26"/>
      <c r="F144" s="50" t="s">
        <v>6194</v>
      </c>
      <c r="G144" s="482"/>
      <c r="H144" s="99"/>
      <c r="I144" s="99"/>
    </row>
    <row r="145" spans="1:9" ht="210" hidden="1">
      <c r="A145" s="32" t="s">
        <v>3127</v>
      </c>
      <c r="B145" s="50" t="s">
        <v>3128</v>
      </c>
      <c r="C145" s="50" t="s">
        <v>6195</v>
      </c>
      <c r="D145" s="538"/>
      <c r="E145" s="26"/>
      <c r="F145" s="50" t="s">
        <v>6196</v>
      </c>
      <c r="G145" s="482"/>
      <c r="H145" s="99"/>
      <c r="I145" s="99"/>
    </row>
    <row r="146" spans="1:9" ht="30" hidden="1">
      <c r="A146" s="32" t="s">
        <v>3129</v>
      </c>
      <c r="B146" s="50" t="s">
        <v>3130</v>
      </c>
      <c r="C146" s="55"/>
      <c r="D146" s="618"/>
      <c r="E146" s="59"/>
      <c r="F146" s="55"/>
      <c r="G146" s="482"/>
      <c r="H146" s="99"/>
      <c r="I146" s="99"/>
    </row>
    <row r="147" spans="1:9" ht="60" hidden="1">
      <c r="A147" s="32" t="s">
        <v>6234</v>
      </c>
      <c r="B147" s="50" t="s">
        <v>3132</v>
      </c>
      <c r="C147" s="50" t="s">
        <v>4137</v>
      </c>
      <c r="D147" s="618"/>
      <c r="E147" s="28"/>
      <c r="F147" s="26"/>
      <c r="G147" s="482"/>
      <c r="H147" s="99"/>
      <c r="I147" s="99"/>
    </row>
    <row r="148" spans="1:9" ht="75" hidden="1">
      <c r="A148" s="32" t="s">
        <v>3133</v>
      </c>
      <c r="B148" s="50" t="s">
        <v>3134</v>
      </c>
      <c r="C148" s="50" t="s">
        <v>6197</v>
      </c>
      <c r="D148" s="538"/>
      <c r="E148" s="26"/>
      <c r="F148" s="50" t="s">
        <v>6198</v>
      </c>
      <c r="G148" s="482"/>
      <c r="H148" s="99"/>
      <c r="I148" s="99"/>
    </row>
    <row r="149" spans="1:9" ht="210" hidden="1">
      <c r="A149" s="32" t="s">
        <v>3135</v>
      </c>
      <c r="B149" s="50" t="s">
        <v>3136</v>
      </c>
      <c r="C149" s="50" t="s">
        <v>6199</v>
      </c>
      <c r="D149" s="538"/>
      <c r="E149" s="26"/>
      <c r="F149" s="50" t="s">
        <v>6200</v>
      </c>
      <c r="G149" s="482"/>
      <c r="H149" s="99"/>
      <c r="I149" s="99"/>
    </row>
    <row r="150" spans="1:9" ht="195" hidden="1">
      <c r="A150" s="32" t="s">
        <v>3137</v>
      </c>
      <c r="B150" s="50" t="s">
        <v>3138</v>
      </c>
      <c r="C150" s="50" t="s">
        <v>6201</v>
      </c>
      <c r="D150" s="538"/>
      <c r="E150" s="26"/>
      <c r="F150" s="50" t="s">
        <v>6202</v>
      </c>
      <c r="G150" s="482"/>
      <c r="H150" s="99"/>
      <c r="I150" s="99"/>
    </row>
    <row r="151" spans="1:9" ht="60" hidden="1">
      <c r="A151" s="32" t="s">
        <v>3139</v>
      </c>
      <c r="B151" s="50" t="s">
        <v>3140</v>
      </c>
      <c r="C151" s="50" t="s">
        <v>6203</v>
      </c>
      <c r="D151" s="539"/>
      <c r="E151" s="7"/>
      <c r="F151" s="50" t="s">
        <v>6204</v>
      </c>
      <c r="G151" s="482"/>
      <c r="H151" s="99"/>
      <c r="I151" s="99"/>
    </row>
    <row r="152" spans="1:9" ht="21">
      <c r="A152" s="98"/>
      <c r="B152" s="1072" t="s">
        <v>447</v>
      </c>
      <c r="C152" s="1074"/>
      <c r="D152" s="1074"/>
      <c r="E152" s="1074"/>
      <c r="F152" s="1074"/>
      <c r="G152" s="1302"/>
      <c r="H152" s="29">
        <f>H153+H166+H175+H181+H189+H194+H209</f>
        <v>98</v>
      </c>
      <c r="I152" s="29">
        <f>I153+I166+I175+I181+I189+I194+I209</f>
        <v>98</v>
      </c>
    </row>
    <row r="153" spans="1:9" ht="40.15" customHeight="1">
      <c r="A153" s="444" t="s">
        <v>1579</v>
      </c>
      <c r="B153" s="916" t="s">
        <v>120</v>
      </c>
      <c r="C153" s="923"/>
      <c r="D153" s="923"/>
      <c r="E153" s="923"/>
      <c r="F153" s="923"/>
      <c r="G153" s="1304"/>
      <c r="H153" s="29">
        <f>SUM(D154:D165)</f>
        <v>24</v>
      </c>
      <c r="I153" s="29">
        <f>COUNT(D154:D165)*2</f>
        <v>24</v>
      </c>
    </row>
    <row r="154" spans="1:9" ht="105">
      <c r="A154" s="18" t="s">
        <v>1580</v>
      </c>
      <c r="B154" s="330" t="s">
        <v>449</v>
      </c>
      <c r="C154" s="50" t="s">
        <v>4827</v>
      </c>
      <c r="D154" s="622">
        <v>2</v>
      </c>
      <c r="E154" s="22" t="s">
        <v>341</v>
      </c>
      <c r="F154" s="50" t="s">
        <v>6932</v>
      </c>
      <c r="G154" s="295"/>
    </row>
    <row r="155" spans="1:9" ht="30">
      <c r="A155" s="18"/>
      <c r="B155" s="330"/>
      <c r="C155" s="30" t="s">
        <v>2864</v>
      </c>
      <c r="D155" s="622">
        <v>2</v>
      </c>
      <c r="E155" s="22" t="s">
        <v>341</v>
      </c>
      <c r="F155" s="50"/>
      <c r="G155" s="295"/>
    </row>
    <row r="156" spans="1:9" ht="31.5">
      <c r="A156" s="18" t="s">
        <v>1583</v>
      </c>
      <c r="B156" s="54" t="s">
        <v>454</v>
      </c>
      <c r="C156" s="384" t="s">
        <v>4828</v>
      </c>
      <c r="D156" s="622">
        <v>2</v>
      </c>
      <c r="E156" s="22" t="s">
        <v>341</v>
      </c>
      <c r="F156" s="50" t="s">
        <v>4829</v>
      </c>
      <c r="G156" s="295"/>
    </row>
    <row r="157" spans="1:9" ht="30">
      <c r="A157" s="18"/>
      <c r="B157" s="54"/>
      <c r="C157" s="50" t="s">
        <v>4830</v>
      </c>
      <c r="D157" s="622">
        <v>2</v>
      </c>
      <c r="E157" s="22" t="s">
        <v>341</v>
      </c>
      <c r="F157" s="50"/>
      <c r="G157" s="295"/>
    </row>
    <row r="158" spans="1:9" ht="108.75" customHeight="1">
      <c r="A158" s="18" t="s">
        <v>1587</v>
      </c>
      <c r="B158" s="330" t="s">
        <v>459</v>
      </c>
      <c r="C158" s="30" t="s">
        <v>6933</v>
      </c>
      <c r="D158" s="537">
        <v>2</v>
      </c>
      <c r="E158" s="26" t="s">
        <v>341</v>
      </c>
      <c r="F158" s="30" t="s">
        <v>6934</v>
      </c>
      <c r="G158" s="295"/>
    </row>
    <row r="159" spans="1:9" ht="120">
      <c r="A159" s="18"/>
      <c r="B159" s="330"/>
      <c r="C159" s="30" t="s">
        <v>6935</v>
      </c>
      <c r="D159" s="537">
        <v>2</v>
      </c>
      <c r="E159" s="26" t="s">
        <v>341</v>
      </c>
      <c r="F159" s="30" t="s">
        <v>6939</v>
      </c>
      <c r="G159" s="295"/>
    </row>
    <row r="160" spans="1:9" ht="75">
      <c r="A160" s="18"/>
      <c r="B160" s="330"/>
      <c r="C160" s="30" t="s">
        <v>6936</v>
      </c>
      <c r="D160" s="537">
        <v>2</v>
      </c>
      <c r="E160" s="26" t="s">
        <v>341</v>
      </c>
      <c r="F160" s="30" t="s">
        <v>6937</v>
      </c>
      <c r="G160" s="295"/>
    </row>
    <row r="161" spans="1:9" ht="90">
      <c r="A161" s="18"/>
      <c r="B161" s="330"/>
      <c r="C161" s="30" t="s">
        <v>6980</v>
      </c>
      <c r="D161" s="537">
        <v>2</v>
      </c>
      <c r="E161" s="26"/>
      <c r="F161" s="30" t="s">
        <v>6938</v>
      </c>
      <c r="G161" s="295"/>
    </row>
    <row r="162" spans="1:9" ht="47.25">
      <c r="A162" s="18" t="s">
        <v>1602</v>
      </c>
      <c r="B162" s="19" t="s">
        <v>477</v>
      </c>
      <c r="C162" s="30" t="s">
        <v>3811</v>
      </c>
      <c r="D162" s="622">
        <v>2</v>
      </c>
      <c r="E162" s="22" t="s">
        <v>341</v>
      </c>
      <c r="F162" s="50" t="s">
        <v>4831</v>
      </c>
      <c r="G162" s="295"/>
    </row>
    <row r="163" spans="1:9" ht="47.25">
      <c r="A163" s="18" t="s">
        <v>1605</v>
      </c>
      <c r="B163" s="330" t="s">
        <v>481</v>
      </c>
      <c r="C163" s="50" t="s">
        <v>1606</v>
      </c>
      <c r="D163" s="622">
        <v>2</v>
      </c>
      <c r="E163" s="22" t="s">
        <v>341</v>
      </c>
      <c r="F163" s="358"/>
      <c r="G163" s="295"/>
    </row>
    <row r="164" spans="1:9" ht="45">
      <c r="A164" s="18" t="s">
        <v>1608</v>
      </c>
      <c r="B164" s="330" t="s">
        <v>485</v>
      </c>
      <c r="C164" s="50" t="s">
        <v>4832</v>
      </c>
      <c r="D164" s="622">
        <v>2</v>
      </c>
      <c r="E164" s="22" t="s">
        <v>341</v>
      </c>
      <c r="F164" s="50" t="s">
        <v>4833</v>
      </c>
      <c r="G164" s="295"/>
    </row>
    <row r="165" spans="1:9" ht="90">
      <c r="A165" s="18" t="s">
        <v>1611</v>
      </c>
      <c r="B165" s="330" t="s">
        <v>490</v>
      </c>
      <c r="C165" s="50" t="s">
        <v>3167</v>
      </c>
      <c r="D165" s="622">
        <v>2</v>
      </c>
      <c r="E165" s="22" t="s">
        <v>341</v>
      </c>
      <c r="F165" s="50" t="s">
        <v>4834</v>
      </c>
      <c r="G165" s="295"/>
    </row>
    <row r="166" spans="1:9" ht="40.15" customHeight="1">
      <c r="A166" s="357" t="s">
        <v>1616</v>
      </c>
      <c r="B166" s="989" t="s">
        <v>118</v>
      </c>
      <c r="C166" s="997"/>
      <c r="D166" s="997"/>
      <c r="E166" s="997"/>
      <c r="F166" s="997"/>
      <c r="G166" s="1303"/>
      <c r="H166" s="29">
        <f>SUM(D167:D174)</f>
        <v>14</v>
      </c>
      <c r="I166" s="29">
        <f>COUNT(D167:D174)*2</f>
        <v>14</v>
      </c>
    </row>
    <row r="167" spans="1:9" ht="105">
      <c r="A167" s="18" t="s">
        <v>497</v>
      </c>
      <c r="B167" s="298" t="s">
        <v>498</v>
      </c>
      <c r="C167" s="23" t="s">
        <v>499</v>
      </c>
      <c r="D167" s="534">
        <v>2</v>
      </c>
      <c r="E167" s="28" t="s">
        <v>341</v>
      </c>
      <c r="F167" s="23" t="s">
        <v>500</v>
      </c>
      <c r="G167" s="295"/>
    </row>
    <row r="168" spans="1:9" ht="47.25" hidden="1">
      <c r="A168" s="27" t="s">
        <v>501</v>
      </c>
      <c r="B168" s="54" t="s">
        <v>502</v>
      </c>
      <c r="C168" s="26"/>
      <c r="D168" s="537"/>
      <c r="E168" s="28"/>
      <c r="F168" s="26"/>
      <c r="G168" s="26"/>
      <c r="H168" s="99"/>
      <c r="I168" s="99"/>
    </row>
    <row r="169" spans="1:9" ht="45">
      <c r="A169" s="18" t="s">
        <v>1618</v>
      </c>
      <c r="B169" s="54" t="s">
        <v>504</v>
      </c>
      <c r="C169" s="219" t="s">
        <v>4835</v>
      </c>
      <c r="D169" s="534">
        <v>2</v>
      </c>
      <c r="E169" s="22" t="s">
        <v>341</v>
      </c>
      <c r="F169" s="50" t="s">
        <v>4836</v>
      </c>
      <c r="G169" s="295"/>
    </row>
    <row r="170" spans="1:9" ht="30">
      <c r="A170" s="18"/>
      <c r="B170" s="331"/>
      <c r="C170" s="234" t="s">
        <v>4837</v>
      </c>
      <c r="D170" s="534">
        <v>2</v>
      </c>
      <c r="E170" s="22" t="s">
        <v>341</v>
      </c>
      <c r="F170" s="50"/>
      <c r="G170" s="295"/>
    </row>
    <row r="171" spans="1:9" ht="45">
      <c r="A171" s="18" t="s">
        <v>1621</v>
      </c>
      <c r="B171" s="160" t="s">
        <v>507</v>
      </c>
      <c r="C171" s="229" t="s">
        <v>4838</v>
      </c>
      <c r="D171" s="534">
        <v>2</v>
      </c>
      <c r="E171" s="22" t="s">
        <v>341</v>
      </c>
      <c r="F171" s="234"/>
      <c r="G171" s="295"/>
    </row>
    <row r="172" spans="1:9" ht="105">
      <c r="A172" s="18"/>
      <c r="B172" s="228"/>
      <c r="C172" s="229" t="s">
        <v>6940</v>
      </c>
      <c r="D172" s="534">
        <v>2</v>
      </c>
      <c r="E172" s="22" t="s">
        <v>341</v>
      </c>
      <c r="F172" s="234" t="s">
        <v>6941</v>
      </c>
      <c r="G172" s="295"/>
    </row>
    <row r="173" spans="1:9" ht="150">
      <c r="A173" s="18"/>
      <c r="B173" s="228"/>
      <c r="C173" s="30" t="s">
        <v>6942</v>
      </c>
      <c r="D173" s="534">
        <v>2</v>
      </c>
      <c r="E173" s="22" t="s">
        <v>377</v>
      </c>
      <c r="F173" s="234" t="s">
        <v>6943</v>
      </c>
      <c r="G173" s="295"/>
    </row>
    <row r="174" spans="1:9" ht="45">
      <c r="A174" s="18"/>
      <c r="B174" s="160"/>
      <c r="C174" s="30" t="s">
        <v>4839</v>
      </c>
      <c r="D174" s="534">
        <v>2</v>
      </c>
      <c r="E174" s="22" t="s">
        <v>341</v>
      </c>
      <c r="F174" s="26"/>
      <c r="G174" s="772"/>
    </row>
    <row r="175" spans="1:9" ht="40.15" customHeight="1">
      <c r="A175" s="357" t="s">
        <v>1624</v>
      </c>
      <c r="B175" s="989" t="s">
        <v>116</v>
      </c>
      <c r="C175" s="997"/>
      <c r="D175" s="997"/>
      <c r="E175" s="997"/>
      <c r="F175" s="997"/>
      <c r="G175" s="1303"/>
      <c r="H175" s="29">
        <f>SUM(D176:D180)</f>
        <v>10</v>
      </c>
      <c r="I175" s="29">
        <f>COUNT(D176:D180)*2</f>
        <v>10</v>
      </c>
    </row>
    <row r="176" spans="1:9" ht="45">
      <c r="A176" s="18" t="s">
        <v>1625</v>
      </c>
      <c r="B176" s="298" t="s">
        <v>511</v>
      </c>
      <c r="C176" s="234" t="s">
        <v>4840</v>
      </c>
      <c r="D176" s="618">
        <v>2</v>
      </c>
      <c r="E176" s="28" t="s">
        <v>379</v>
      </c>
      <c r="F176" s="26"/>
      <c r="G176" s="295"/>
    </row>
    <row r="177" spans="1:9" ht="60">
      <c r="A177" s="18"/>
      <c r="B177" s="332"/>
      <c r="C177" s="234" t="s">
        <v>513</v>
      </c>
      <c r="D177" s="618">
        <v>2</v>
      </c>
      <c r="E177" s="28" t="s">
        <v>341</v>
      </c>
      <c r="F177" s="26"/>
      <c r="G177" s="295"/>
    </row>
    <row r="178" spans="1:9" ht="60">
      <c r="A178" s="18" t="s">
        <v>1627</v>
      </c>
      <c r="B178" s="332" t="s">
        <v>515</v>
      </c>
      <c r="C178" s="234" t="s">
        <v>4841</v>
      </c>
      <c r="D178" s="618">
        <v>2</v>
      </c>
      <c r="E178" s="28" t="s">
        <v>341</v>
      </c>
      <c r="F178" s="26"/>
      <c r="G178" s="295"/>
    </row>
    <row r="179" spans="1:9" ht="75">
      <c r="A179" s="18"/>
      <c r="B179" s="332"/>
      <c r="C179" s="236" t="s">
        <v>517</v>
      </c>
      <c r="D179" s="618">
        <v>2</v>
      </c>
      <c r="E179" s="28" t="s">
        <v>377</v>
      </c>
      <c r="F179" s="26"/>
      <c r="G179" s="295"/>
    </row>
    <row r="180" spans="1:9" ht="63">
      <c r="A180" s="18" t="s">
        <v>1630</v>
      </c>
      <c r="B180" s="298" t="s">
        <v>519</v>
      </c>
      <c r="C180" s="23" t="s">
        <v>520</v>
      </c>
      <c r="D180" s="618">
        <v>2</v>
      </c>
      <c r="E180" s="28" t="s">
        <v>255</v>
      </c>
      <c r="F180" s="26"/>
      <c r="G180" s="295"/>
    </row>
    <row r="181" spans="1:9" ht="40.15" customHeight="1">
      <c r="A181" s="357" t="s">
        <v>1632</v>
      </c>
      <c r="B181" s="916" t="s">
        <v>114</v>
      </c>
      <c r="C181" s="923"/>
      <c r="D181" s="923"/>
      <c r="E181" s="923"/>
      <c r="F181" s="923"/>
      <c r="G181" s="1304"/>
      <c r="H181" s="29">
        <f>SUM(D182:D188)</f>
        <v>10</v>
      </c>
      <c r="I181" s="29">
        <f>COUNT(D182:D188)*2</f>
        <v>10</v>
      </c>
    </row>
    <row r="182" spans="1:9" ht="45">
      <c r="A182" s="18" t="s">
        <v>1633</v>
      </c>
      <c r="B182" s="227" t="s">
        <v>522</v>
      </c>
      <c r="C182" s="50" t="s">
        <v>4842</v>
      </c>
      <c r="D182" s="622">
        <v>2</v>
      </c>
      <c r="E182" s="22" t="s">
        <v>377</v>
      </c>
      <c r="F182" s="50" t="s">
        <v>4843</v>
      </c>
      <c r="G182" s="295"/>
    </row>
    <row r="183" spans="1:9" ht="47.25" hidden="1">
      <c r="A183" s="27" t="s">
        <v>1638</v>
      </c>
      <c r="B183" s="227" t="s">
        <v>526</v>
      </c>
      <c r="C183" s="26"/>
      <c r="D183" s="537"/>
      <c r="E183" s="28"/>
      <c r="F183" s="26"/>
      <c r="G183" s="26"/>
      <c r="H183" s="99"/>
      <c r="I183" s="99"/>
    </row>
    <row r="184" spans="1:9" ht="47.25" hidden="1">
      <c r="A184" s="27" t="s">
        <v>1641</v>
      </c>
      <c r="B184" s="227" t="s">
        <v>529</v>
      </c>
      <c r="C184" s="26"/>
      <c r="D184" s="537"/>
      <c r="E184" s="28"/>
      <c r="F184" s="26"/>
      <c r="G184" s="26"/>
      <c r="H184" s="99"/>
      <c r="I184" s="99"/>
    </row>
    <row r="185" spans="1:9" ht="47.25">
      <c r="A185" s="18" t="s">
        <v>1644</v>
      </c>
      <c r="B185" s="227" t="s">
        <v>534</v>
      </c>
      <c r="C185" s="50" t="s">
        <v>4844</v>
      </c>
      <c r="D185" s="622">
        <v>2</v>
      </c>
      <c r="E185" s="22" t="s">
        <v>540</v>
      </c>
      <c r="F185" s="50" t="s">
        <v>4845</v>
      </c>
      <c r="G185" s="295"/>
    </row>
    <row r="186" spans="1:9" ht="31.5">
      <c r="A186" s="18" t="s">
        <v>1645</v>
      </c>
      <c r="B186" s="227" t="s">
        <v>537</v>
      </c>
      <c r="C186" s="25" t="s">
        <v>4846</v>
      </c>
      <c r="D186" s="622">
        <v>2</v>
      </c>
      <c r="E186" s="22" t="s">
        <v>540</v>
      </c>
      <c r="F186" s="26"/>
      <c r="G186" s="295"/>
    </row>
    <row r="187" spans="1:9" ht="30">
      <c r="A187" s="18"/>
      <c r="B187" s="227"/>
      <c r="C187" s="30" t="s">
        <v>4067</v>
      </c>
      <c r="D187" s="622">
        <v>2</v>
      </c>
      <c r="E187" s="22" t="s">
        <v>540</v>
      </c>
      <c r="F187" s="26"/>
      <c r="G187" s="295"/>
    </row>
    <row r="188" spans="1:9" ht="15.75">
      <c r="A188" s="18"/>
      <c r="B188" s="227"/>
      <c r="C188" s="30" t="s">
        <v>4334</v>
      </c>
      <c r="D188" s="622">
        <v>2</v>
      </c>
      <c r="E188" s="22" t="s">
        <v>540</v>
      </c>
      <c r="F188" s="26"/>
      <c r="G188" s="295"/>
    </row>
    <row r="189" spans="1:9" ht="40.15" customHeight="1">
      <c r="A189" s="357" t="s">
        <v>1650</v>
      </c>
      <c r="B189" s="989" t="s">
        <v>112</v>
      </c>
      <c r="C189" s="997"/>
      <c r="D189" s="997"/>
      <c r="E189" s="997"/>
      <c r="F189" s="997"/>
      <c r="G189" s="1303"/>
      <c r="H189" s="29">
        <f>SUM(D190:D193)</f>
        <v>6</v>
      </c>
      <c r="I189" s="29">
        <f>COUNT(D190:D193)*2</f>
        <v>6</v>
      </c>
    </row>
    <row r="190" spans="1:9" ht="31.5" hidden="1">
      <c r="A190" s="27" t="s">
        <v>1652</v>
      </c>
      <c r="B190" s="227" t="s">
        <v>552</v>
      </c>
      <c r="C190" s="26"/>
      <c r="D190" s="537"/>
      <c r="E190" s="28"/>
      <c r="F190" s="26"/>
      <c r="G190" s="26"/>
      <c r="H190" s="99"/>
      <c r="I190" s="99"/>
    </row>
    <row r="191" spans="1:9" ht="45">
      <c r="A191" s="18" t="s">
        <v>1663</v>
      </c>
      <c r="B191" s="227" t="s">
        <v>573</v>
      </c>
      <c r="C191" s="50" t="s">
        <v>4849</v>
      </c>
      <c r="D191" s="622">
        <v>2</v>
      </c>
      <c r="E191" s="22" t="s">
        <v>377</v>
      </c>
      <c r="F191" s="50" t="s">
        <v>4850</v>
      </c>
      <c r="G191" s="295"/>
    </row>
    <row r="192" spans="1:9" ht="75">
      <c r="A192" s="18"/>
      <c r="B192" s="227"/>
      <c r="C192" s="50" t="s">
        <v>4851</v>
      </c>
      <c r="D192" s="622">
        <v>2</v>
      </c>
      <c r="E192" s="22" t="s">
        <v>377</v>
      </c>
      <c r="F192" s="50" t="s">
        <v>6944</v>
      </c>
      <c r="G192" s="295"/>
    </row>
    <row r="193" spans="1:15" ht="47.25">
      <c r="A193" s="18" t="s">
        <v>1668</v>
      </c>
      <c r="B193" s="54" t="s">
        <v>580</v>
      </c>
      <c r="C193" s="30" t="s">
        <v>1670</v>
      </c>
      <c r="D193" s="622">
        <v>2</v>
      </c>
      <c r="E193" s="22" t="s">
        <v>377</v>
      </c>
      <c r="F193" s="26"/>
      <c r="G193" s="295"/>
      <c r="O193" s="679"/>
    </row>
    <row r="194" spans="1:15" ht="40.15" customHeight="1">
      <c r="A194" s="357" t="s">
        <v>1672</v>
      </c>
      <c r="B194" s="989" t="s">
        <v>110</v>
      </c>
      <c r="C194" s="997"/>
      <c r="D194" s="997"/>
      <c r="E194" s="997"/>
      <c r="F194" s="997"/>
      <c r="G194" s="1303"/>
      <c r="H194" s="29">
        <f>SUM(D195:D208)</f>
        <v>22</v>
      </c>
      <c r="I194" s="29">
        <f>COUNT(D195:D208)*2</f>
        <v>22</v>
      </c>
    </row>
    <row r="195" spans="1:15" ht="63">
      <c r="A195" s="18" t="s">
        <v>1673</v>
      </c>
      <c r="B195" s="227" t="s">
        <v>583</v>
      </c>
      <c r="C195" s="19" t="s">
        <v>584</v>
      </c>
      <c r="D195" s="622">
        <v>2</v>
      </c>
      <c r="E195" s="22" t="s">
        <v>341</v>
      </c>
      <c r="F195" s="50" t="s">
        <v>4852</v>
      </c>
      <c r="G195" s="295"/>
    </row>
    <row r="196" spans="1:15" ht="63" hidden="1">
      <c r="A196" s="27" t="s">
        <v>1675</v>
      </c>
      <c r="B196" s="227" t="s">
        <v>588</v>
      </c>
      <c r="C196" s="26"/>
      <c r="D196" s="537"/>
      <c r="E196" s="28"/>
      <c r="F196" s="26"/>
      <c r="G196" s="26"/>
      <c r="H196" s="99"/>
      <c r="I196" s="99"/>
    </row>
    <row r="197" spans="1:15" ht="63">
      <c r="A197" s="18" t="s">
        <v>1690</v>
      </c>
      <c r="B197" s="114" t="s">
        <v>593</v>
      </c>
      <c r="C197" s="114" t="s">
        <v>4853</v>
      </c>
      <c r="D197" s="622">
        <v>2</v>
      </c>
      <c r="E197" s="22" t="s">
        <v>341</v>
      </c>
      <c r="F197" s="50" t="s">
        <v>4854</v>
      </c>
      <c r="G197" s="295"/>
    </row>
    <row r="198" spans="1:15" ht="31.5">
      <c r="A198" s="18"/>
      <c r="B198" s="114"/>
      <c r="C198" s="114" t="s">
        <v>4855</v>
      </c>
      <c r="D198" s="622">
        <v>2</v>
      </c>
      <c r="E198" s="22" t="s">
        <v>341</v>
      </c>
      <c r="F198" s="50" t="s">
        <v>4856</v>
      </c>
      <c r="G198" s="295"/>
    </row>
    <row r="199" spans="1:15" ht="60">
      <c r="A199" s="18"/>
      <c r="B199" s="114"/>
      <c r="C199" s="114" t="s">
        <v>4857</v>
      </c>
      <c r="D199" s="622">
        <v>2</v>
      </c>
      <c r="E199" s="22" t="s">
        <v>341</v>
      </c>
      <c r="F199" s="50" t="s">
        <v>4858</v>
      </c>
      <c r="G199" s="295"/>
    </row>
    <row r="200" spans="1:15" ht="31.5">
      <c r="A200" s="18"/>
      <c r="B200" s="114"/>
      <c r="C200" s="114" t="s">
        <v>4859</v>
      </c>
      <c r="D200" s="622">
        <v>2</v>
      </c>
      <c r="E200" s="22" t="s">
        <v>341</v>
      </c>
      <c r="F200" s="50" t="s">
        <v>4860</v>
      </c>
      <c r="G200" s="295"/>
    </row>
    <row r="201" spans="1:15" ht="31.5">
      <c r="A201" s="18"/>
      <c r="B201" s="114"/>
      <c r="C201" s="114" t="s">
        <v>4861</v>
      </c>
      <c r="D201" s="622">
        <v>2</v>
      </c>
      <c r="E201" s="22" t="s">
        <v>341</v>
      </c>
      <c r="F201" s="50"/>
      <c r="G201" s="295"/>
    </row>
    <row r="202" spans="1:15" ht="135">
      <c r="A202" s="18"/>
      <c r="B202" s="114"/>
      <c r="C202" s="114" t="s">
        <v>4862</v>
      </c>
      <c r="D202" s="622">
        <v>2</v>
      </c>
      <c r="E202" s="22" t="s">
        <v>341</v>
      </c>
      <c r="F202" s="50" t="s">
        <v>6945</v>
      </c>
      <c r="G202" s="295"/>
    </row>
    <row r="203" spans="1:15" ht="63" hidden="1">
      <c r="A203" s="27" t="s">
        <v>1693</v>
      </c>
      <c r="B203" s="227" t="s">
        <v>597</v>
      </c>
      <c r="C203" s="26"/>
      <c r="D203" s="537"/>
      <c r="E203" s="28"/>
      <c r="F203" s="26"/>
      <c r="G203" s="26"/>
      <c r="H203" s="99"/>
      <c r="I203" s="99"/>
    </row>
    <row r="204" spans="1:15" ht="15.75" hidden="1">
      <c r="A204" s="27" t="s">
        <v>1696</v>
      </c>
      <c r="B204" s="227" t="s">
        <v>602</v>
      </c>
      <c r="C204" s="26"/>
      <c r="D204" s="537"/>
      <c r="E204" s="28"/>
      <c r="F204" s="26"/>
      <c r="G204" s="26"/>
      <c r="H204" s="99"/>
      <c r="I204" s="99"/>
    </row>
    <row r="205" spans="1:15" ht="45">
      <c r="A205" s="18" t="s">
        <v>605</v>
      </c>
      <c r="B205" s="227" t="s">
        <v>606</v>
      </c>
      <c r="C205" s="19" t="s">
        <v>607</v>
      </c>
      <c r="D205" s="622">
        <v>2</v>
      </c>
      <c r="E205" s="28" t="s">
        <v>341</v>
      </c>
      <c r="F205" s="23" t="s">
        <v>608</v>
      </c>
      <c r="G205" s="295"/>
    </row>
    <row r="206" spans="1:15" ht="47.25">
      <c r="A206" s="18" t="s">
        <v>1700</v>
      </c>
      <c r="B206" s="227" t="s">
        <v>612</v>
      </c>
      <c r="C206" s="25" t="s">
        <v>4863</v>
      </c>
      <c r="D206" s="622">
        <v>2</v>
      </c>
      <c r="E206" s="28" t="s">
        <v>341</v>
      </c>
      <c r="F206" s="50" t="s">
        <v>6946</v>
      </c>
      <c r="G206" s="295"/>
    </row>
    <row r="207" spans="1:15" ht="45">
      <c r="A207" s="18"/>
      <c r="B207" s="227"/>
      <c r="C207" s="50" t="s">
        <v>6947</v>
      </c>
      <c r="D207" s="622">
        <v>2</v>
      </c>
      <c r="E207" s="28" t="s">
        <v>341</v>
      </c>
      <c r="F207" s="50" t="s">
        <v>4864</v>
      </c>
      <c r="G207" s="295"/>
    </row>
    <row r="208" spans="1:15" ht="30">
      <c r="A208" s="18"/>
      <c r="B208" s="114"/>
      <c r="C208" s="50" t="s">
        <v>4670</v>
      </c>
      <c r="D208" s="622">
        <v>2</v>
      </c>
      <c r="E208" s="28" t="s">
        <v>341</v>
      </c>
      <c r="F208" s="50" t="s">
        <v>4865</v>
      </c>
      <c r="G208" s="295"/>
    </row>
    <row r="209" spans="1:9" ht="59.25" customHeight="1">
      <c r="A209" s="60" t="s">
        <v>109</v>
      </c>
      <c r="B209" s="930" t="s">
        <v>6205</v>
      </c>
      <c r="C209" s="931"/>
      <c r="D209" s="931"/>
      <c r="E209" s="931"/>
      <c r="F209" s="931"/>
      <c r="G209" s="1286"/>
      <c r="H209" s="29">
        <f>SUM(D210:D222)</f>
        <v>12</v>
      </c>
      <c r="I209" s="29">
        <f>COUNT(D210:D222)*2</f>
        <v>12</v>
      </c>
    </row>
    <row r="210" spans="1:9" ht="210">
      <c r="A210" s="60" t="s">
        <v>1705</v>
      </c>
      <c r="B210" s="50" t="s">
        <v>1706</v>
      </c>
      <c r="C210" s="50" t="s">
        <v>1707</v>
      </c>
      <c r="D210" s="540">
        <v>2</v>
      </c>
      <c r="E210" s="26"/>
      <c r="F210" s="50" t="s">
        <v>6206</v>
      </c>
      <c r="G210" s="508"/>
    </row>
    <row r="211" spans="1:9" ht="120">
      <c r="A211" s="60" t="s">
        <v>1709</v>
      </c>
      <c r="B211" s="50" t="s">
        <v>1710</v>
      </c>
      <c r="C211" s="50" t="s">
        <v>1711</v>
      </c>
      <c r="D211" s="538">
        <v>2</v>
      </c>
      <c r="E211" s="26"/>
      <c r="F211" s="50" t="s">
        <v>3232</v>
      </c>
      <c r="G211" s="508"/>
    </row>
    <row r="212" spans="1:9" ht="105" hidden="1">
      <c r="A212" s="483" t="s">
        <v>3233</v>
      </c>
      <c r="B212" s="50" t="s">
        <v>3234</v>
      </c>
      <c r="C212" s="50" t="s">
        <v>6207</v>
      </c>
      <c r="D212" s="538"/>
      <c r="E212" s="26"/>
      <c r="F212" s="50" t="s">
        <v>6208</v>
      </c>
      <c r="G212" s="482"/>
      <c r="H212" s="99"/>
      <c r="I212" s="99"/>
    </row>
    <row r="213" spans="1:9" ht="165" hidden="1">
      <c r="A213" s="483" t="s">
        <v>3235</v>
      </c>
      <c r="B213" s="50" t="s">
        <v>3236</v>
      </c>
      <c r="C213" s="50" t="s">
        <v>6209</v>
      </c>
      <c r="D213" s="538"/>
      <c r="E213" s="26"/>
      <c r="F213" s="50" t="s">
        <v>6210</v>
      </c>
      <c r="G213" s="482"/>
      <c r="H213" s="99"/>
      <c r="I213" s="99"/>
    </row>
    <row r="214" spans="1:9" ht="135" hidden="1">
      <c r="A214" s="483" t="s">
        <v>3237</v>
      </c>
      <c r="B214" s="501" t="s">
        <v>3238</v>
      </c>
      <c r="C214" s="501" t="s">
        <v>6211</v>
      </c>
      <c r="D214" s="538"/>
      <c r="E214" s="26"/>
      <c r="F214" s="50" t="s">
        <v>6212</v>
      </c>
      <c r="G214" s="482"/>
      <c r="H214" s="99"/>
      <c r="I214" s="99"/>
    </row>
    <row r="215" spans="1:9" ht="180" hidden="1">
      <c r="A215" s="483" t="s">
        <v>3239</v>
      </c>
      <c r="B215" s="50" t="s">
        <v>3240</v>
      </c>
      <c r="C215" s="50" t="s">
        <v>6213</v>
      </c>
      <c r="D215" s="538"/>
      <c r="E215" s="26"/>
      <c r="F215" s="50" t="s">
        <v>6214</v>
      </c>
      <c r="G215" s="482"/>
      <c r="H215" s="99"/>
      <c r="I215" s="99"/>
    </row>
    <row r="216" spans="1:9" ht="270" hidden="1">
      <c r="A216" s="483" t="s">
        <v>3241</v>
      </c>
      <c r="B216" s="50" t="s">
        <v>6215</v>
      </c>
      <c r="C216" s="50" t="s">
        <v>6216</v>
      </c>
      <c r="D216" s="538"/>
      <c r="E216" s="26"/>
      <c r="F216" s="50" t="s">
        <v>6217</v>
      </c>
      <c r="G216" s="482"/>
      <c r="H216" s="99"/>
      <c r="I216" s="99"/>
    </row>
    <row r="217" spans="1:9" ht="240" hidden="1">
      <c r="A217" s="483" t="s">
        <v>3243</v>
      </c>
      <c r="B217" s="50" t="s">
        <v>3244</v>
      </c>
      <c r="C217" s="50" t="s">
        <v>6218</v>
      </c>
      <c r="D217" s="538"/>
      <c r="E217" s="26"/>
      <c r="F217" s="50" t="s">
        <v>6219</v>
      </c>
      <c r="G217" s="482"/>
      <c r="H217" s="99"/>
      <c r="I217" s="99"/>
    </row>
    <row r="218" spans="1:9" ht="45">
      <c r="A218" s="18" t="s">
        <v>6223</v>
      </c>
      <c r="B218" s="50" t="s">
        <v>1714</v>
      </c>
      <c r="C218" s="50" t="s">
        <v>4847</v>
      </c>
      <c r="D218" s="622">
        <v>2</v>
      </c>
      <c r="E218" s="22" t="s">
        <v>540</v>
      </c>
      <c r="F218" s="50"/>
      <c r="G218" s="508"/>
    </row>
    <row r="219" spans="1:9" ht="30">
      <c r="A219" s="98"/>
      <c r="B219" s="50"/>
      <c r="C219" s="50" t="s">
        <v>2925</v>
      </c>
      <c r="D219" s="622">
        <v>2</v>
      </c>
      <c r="E219" s="22" t="s">
        <v>540</v>
      </c>
      <c r="F219" s="50"/>
      <c r="G219" s="508"/>
    </row>
    <row r="220" spans="1:9" ht="30">
      <c r="A220" s="98"/>
      <c r="B220" s="50"/>
      <c r="C220" s="30" t="s">
        <v>2926</v>
      </c>
      <c r="D220" s="622">
        <v>2</v>
      </c>
      <c r="E220" s="22" t="s">
        <v>540</v>
      </c>
      <c r="F220" s="50"/>
      <c r="G220" s="508"/>
    </row>
    <row r="221" spans="1:9" ht="150">
      <c r="A221" s="60" t="s">
        <v>3250</v>
      </c>
      <c r="B221" s="50" t="s">
        <v>1722</v>
      </c>
      <c r="C221" s="30" t="s">
        <v>4848</v>
      </c>
      <c r="D221" s="622">
        <v>2</v>
      </c>
      <c r="E221" s="22" t="s">
        <v>540</v>
      </c>
      <c r="F221" s="50" t="s">
        <v>6220</v>
      </c>
      <c r="G221" s="508"/>
    </row>
    <row r="222" spans="1:9" ht="150" hidden="1">
      <c r="A222" s="483" t="s">
        <v>3251</v>
      </c>
      <c r="B222" s="50" t="s">
        <v>3252</v>
      </c>
      <c r="C222" s="50" t="s">
        <v>6221</v>
      </c>
      <c r="D222" s="538"/>
      <c r="E222" s="26"/>
      <c r="F222" s="50" t="s">
        <v>6222</v>
      </c>
      <c r="G222" s="53"/>
      <c r="H222" s="7"/>
      <c r="I222" s="7"/>
    </row>
    <row r="223" spans="1:9" ht="21">
      <c r="A223" s="403"/>
      <c r="B223" s="1287" t="s">
        <v>620</v>
      </c>
      <c r="C223" s="1258"/>
      <c r="D223" s="1258"/>
      <c r="E223" s="1258"/>
      <c r="F223" s="1258"/>
      <c r="G223" s="1308"/>
      <c r="H223" s="29">
        <f>H224+H233+H246+H259+H270+H288+H298+H303+H274+H278+H282+H285</f>
        <v>104</v>
      </c>
      <c r="I223" s="29">
        <f>I224+I233+I246+I259+I270+I288+I298+I303+I274+I278+I282+I285</f>
        <v>104</v>
      </c>
    </row>
    <row r="224" spans="1:9" ht="40.15" customHeight="1">
      <c r="A224" s="185" t="s">
        <v>1725</v>
      </c>
      <c r="B224" s="989" t="s">
        <v>106</v>
      </c>
      <c r="C224" s="997"/>
      <c r="D224" s="997"/>
      <c r="E224" s="997"/>
      <c r="F224" s="997"/>
      <c r="G224" s="1303"/>
      <c r="H224" s="29">
        <f>SUM(D225:D232)</f>
        <v>16</v>
      </c>
      <c r="I224" s="29">
        <f>COUNT(D225:D232)*2</f>
        <v>16</v>
      </c>
    </row>
    <row r="225" spans="1:9" ht="45">
      <c r="A225" s="18" t="s">
        <v>1726</v>
      </c>
      <c r="B225" s="160" t="s">
        <v>622</v>
      </c>
      <c r="C225" s="23" t="s">
        <v>623</v>
      </c>
      <c r="D225" s="618">
        <v>2</v>
      </c>
      <c r="E225" s="28" t="s">
        <v>540</v>
      </c>
      <c r="F225" s="26"/>
      <c r="G225" s="295"/>
    </row>
    <row r="226" spans="1:9" ht="60">
      <c r="A226" s="18"/>
      <c r="B226" s="160"/>
      <c r="C226" s="25" t="s">
        <v>624</v>
      </c>
      <c r="D226" s="618">
        <v>2</v>
      </c>
      <c r="E226" s="28" t="s">
        <v>540</v>
      </c>
      <c r="F226" s="26"/>
      <c r="G226" s="295"/>
    </row>
    <row r="227" spans="1:9" ht="75">
      <c r="A227" s="18"/>
      <c r="B227" s="160"/>
      <c r="C227" s="30" t="s">
        <v>2963</v>
      </c>
      <c r="D227" s="618">
        <v>2</v>
      </c>
      <c r="E227" s="22" t="s">
        <v>377</v>
      </c>
      <c r="F227" s="26"/>
      <c r="G227" s="295"/>
    </row>
    <row r="228" spans="1:9" ht="45">
      <c r="A228" s="18"/>
      <c r="B228" s="160"/>
      <c r="C228" s="55" t="s">
        <v>625</v>
      </c>
      <c r="D228" s="618">
        <v>2</v>
      </c>
      <c r="E228" s="59" t="s">
        <v>540</v>
      </c>
      <c r="F228" s="318"/>
      <c r="G228" s="295"/>
    </row>
    <row r="229" spans="1:9" ht="60">
      <c r="A229" s="18"/>
      <c r="B229" s="160"/>
      <c r="C229" s="30" t="s">
        <v>2964</v>
      </c>
      <c r="D229" s="618">
        <v>2</v>
      </c>
      <c r="E229" s="28" t="s">
        <v>540</v>
      </c>
      <c r="F229" s="26"/>
      <c r="G229" s="295"/>
    </row>
    <row r="230" spans="1:9" ht="47.25">
      <c r="A230" s="18" t="s">
        <v>1729</v>
      </c>
      <c r="B230" s="114" t="s">
        <v>627</v>
      </c>
      <c r="C230" s="23" t="s">
        <v>628</v>
      </c>
      <c r="D230" s="618">
        <v>2</v>
      </c>
      <c r="E230" s="28" t="s">
        <v>629</v>
      </c>
      <c r="F230" s="26"/>
      <c r="G230" s="295"/>
    </row>
    <row r="231" spans="1:9" ht="75">
      <c r="A231" s="18"/>
      <c r="B231" s="114"/>
      <c r="C231" s="50" t="s">
        <v>2965</v>
      </c>
      <c r="D231" s="618">
        <v>2</v>
      </c>
      <c r="E231" s="28" t="s">
        <v>629</v>
      </c>
      <c r="F231" s="26"/>
      <c r="G231" s="295"/>
    </row>
    <row r="232" spans="1:9" ht="47.25">
      <c r="A232" s="18" t="s">
        <v>1731</v>
      </c>
      <c r="B232" s="114" t="s">
        <v>631</v>
      </c>
      <c r="C232" s="30" t="s">
        <v>4866</v>
      </c>
      <c r="D232" s="618">
        <v>2</v>
      </c>
      <c r="E232" s="28" t="s">
        <v>379</v>
      </c>
      <c r="F232" s="26"/>
      <c r="G232" s="295"/>
    </row>
    <row r="233" spans="1:9" ht="40.15" customHeight="1">
      <c r="A233" s="185" t="s">
        <v>1734</v>
      </c>
      <c r="B233" s="989" t="s">
        <v>104</v>
      </c>
      <c r="C233" s="997"/>
      <c r="D233" s="997"/>
      <c r="E233" s="997"/>
      <c r="F233" s="997"/>
      <c r="G233" s="1303"/>
      <c r="H233" s="29">
        <f>SUM(D234:D245)</f>
        <v>18</v>
      </c>
      <c r="I233" s="29">
        <f>COUNT(D234:D245)*2</f>
        <v>18</v>
      </c>
    </row>
    <row r="234" spans="1:9" ht="75">
      <c r="A234" s="18" t="s">
        <v>633</v>
      </c>
      <c r="B234" s="114" t="s">
        <v>634</v>
      </c>
      <c r="C234" s="50" t="s">
        <v>6948</v>
      </c>
      <c r="D234" s="534">
        <v>2</v>
      </c>
      <c r="E234" s="28" t="s">
        <v>540</v>
      </c>
      <c r="F234" s="50" t="s">
        <v>636</v>
      </c>
      <c r="G234" s="295"/>
    </row>
    <row r="235" spans="1:9" ht="31.5" hidden="1">
      <c r="A235" s="27" t="s">
        <v>637</v>
      </c>
      <c r="B235" s="160" t="s">
        <v>638</v>
      </c>
      <c r="C235" s="26"/>
      <c r="D235" s="537"/>
      <c r="E235" s="28"/>
      <c r="F235" s="26"/>
      <c r="G235" s="26"/>
      <c r="H235" s="99"/>
      <c r="I235" s="99"/>
    </row>
    <row r="236" spans="1:9" ht="60">
      <c r="A236" s="18" t="s">
        <v>1736</v>
      </c>
      <c r="B236" s="114" t="s">
        <v>640</v>
      </c>
      <c r="C236" s="123" t="s">
        <v>6949</v>
      </c>
      <c r="D236" s="534">
        <v>2</v>
      </c>
      <c r="E236" s="22" t="s">
        <v>377</v>
      </c>
      <c r="F236" s="26"/>
      <c r="G236" s="295"/>
    </row>
    <row r="237" spans="1:9" ht="99.75" customHeight="1">
      <c r="A237" s="18"/>
      <c r="B237" s="114"/>
      <c r="C237" s="30" t="s">
        <v>6950</v>
      </c>
      <c r="D237" s="534">
        <v>2</v>
      </c>
      <c r="E237" s="22"/>
      <c r="F237" s="30"/>
    </row>
    <row r="238" spans="1:9" ht="83.25" customHeight="1">
      <c r="A238" s="18" t="s">
        <v>1740</v>
      </c>
      <c r="B238" s="114" t="s">
        <v>644</v>
      </c>
      <c r="C238" s="25" t="s">
        <v>6951</v>
      </c>
      <c r="D238" s="534">
        <v>2</v>
      </c>
      <c r="E238" s="28" t="s">
        <v>377</v>
      </c>
      <c r="F238" s="30" t="s">
        <v>6953</v>
      </c>
      <c r="G238" s="295"/>
    </row>
    <row r="239" spans="1:9" ht="30">
      <c r="A239" s="18"/>
      <c r="B239" s="114"/>
      <c r="C239" s="241" t="s">
        <v>6952</v>
      </c>
      <c r="D239" s="534">
        <v>2</v>
      </c>
      <c r="E239" s="22" t="s">
        <v>648</v>
      </c>
      <c r="F239" s="26"/>
      <c r="G239" s="295"/>
    </row>
    <row r="240" spans="1:9" ht="75">
      <c r="A240" s="18" t="s">
        <v>1743</v>
      </c>
      <c r="B240" s="160" t="s">
        <v>650</v>
      </c>
      <c r="C240" s="30" t="s">
        <v>6954</v>
      </c>
      <c r="D240" s="534">
        <v>2</v>
      </c>
      <c r="E240" s="37" t="s">
        <v>540</v>
      </c>
      <c r="F240" s="30" t="s">
        <v>6955</v>
      </c>
      <c r="G240" s="295"/>
    </row>
    <row r="241" spans="1:9" ht="45">
      <c r="A241" s="18"/>
      <c r="B241" s="160"/>
      <c r="C241" s="30" t="s">
        <v>6956</v>
      </c>
      <c r="D241" s="534">
        <v>2</v>
      </c>
      <c r="E241" s="28" t="s">
        <v>653</v>
      </c>
      <c r="F241" s="26"/>
      <c r="G241" s="295"/>
    </row>
    <row r="242" spans="1:9" ht="45">
      <c r="A242" s="18" t="s">
        <v>1748</v>
      </c>
      <c r="B242" s="30" t="s">
        <v>657</v>
      </c>
      <c r="C242" s="23" t="s">
        <v>1749</v>
      </c>
      <c r="D242" s="534">
        <v>2</v>
      </c>
      <c r="E242" s="28" t="s">
        <v>540</v>
      </c>
      <c r="F242" s="26"/>
      <c r="G242" s="295"/>
    </row>
    <row r="243" spans="1:9" ht="30">
      <c r="A243" s="18"/>
      <c r="B243" s="30"/>
      <c r="C243" s="50" t="s">
        <v>4867</v>
      </c>
      <c r="D243" s="534">
        <v>2</v>
      </c>
      <c r="E243" s="28" t="s">
        <v>660</v>
      </c>
      <c r="F243" s="26"/>
      <c r="G243" s="295"/>
    </row>
    <row r="244" spans="1:9" ht="47.25" hidden="1">
      <c r="A244" s="27" t="s">
        <v>1751</v>
      </c>
      <c r="B244" s="114" t="s">
        <v>663</v>
      </c>
      <c r="C244" s="26"/>
      <c r="D244" s="537"/>
      <c r="E244" s="28"/>
      <c r="F244" s="26"/>
      <c r="G244" s="26"/>
      <c r="H244" s="99"/>
      <c r="I244" s="99"/>
    </row>
    <row r="245" spans="1:9" ht="47.25" hidden="1">
      <c r="A245" s="27" t="s">
        <v>1753</v>
      </c>
      <c r="B245" s="114" t="s">
        <v>667</v>
      </c>
      <c r="C245" s="26"/>
      <c r="D245" s="537"/>
      <c r="E245" s="28"/>
      <c r="F245" s="26"/>
      <c r="G245" s="26"/>
      <c r="H245" s="99"/>
      <c r="I245" s="99"/>
    </row>
    <row r="246" spans="1:9" ht="40.15" customHeight="1">
      <c r="A246" s="185" t="s">
        <v>1754</v>
      </c>
      <c r="B246" s="989" t="s">
        <v>102</v>
      </c>
      <c r="C246" s="997"/>
      <c r="D246" s="997"/>
      <c r="E246" s="997"/>
      <c r="F246" s="997"/>
      <c r="G246" s="1303"/>
      <c r="H246" s="29">
        <f>SUM(D247:D258)</f>
        <v>22</v>
      </c>
      <c r="I246" s="29">
        <f>COUNT(D247:D258)*2</f>
        <v>22</v>
      </c>
    </row>
    <row r="247" spans="1:9" ht="47.25">
      <c r="A247" s="18" t="s">
        <v>1755</v>
      </c>
      <c r="B247" s="114" t="s">
        <v>670</v>
      </c>
      <c r="C247" s="430" t="s">
        <v>4868</v>
      </c>
      <c r="D247" s="618">
        <v>2</v>
      </c>
      <c r="E247" s="28" t="s">
        <v>341</v>
      </c>
      <c r="F247" s="26"/>
      <c r="G247" s="295"/>
    </row>
    <row r="248" spans="1:9" ht="30">
      <c r="A248" s="18"/>
      <c r="B248" s="114"/>
      <c r="C248" s="430" t="s">
        <v>4869</v>
      </c>
      <c r="D248" s="618">
        <v>2</v>
      </c>
      <c r="E248" s="28" t="s">
        <v>341</v>
      </c>
      <c r="F248" s="26"/>
      <c r="G248" s="295"/>
    </row>
    <row r="249" spans="1:9" ht="31.5">
      <c r="A249" s="18" t="s">
        <v>1758</v>
      </c>
      <c r="B249" s="114" t="s">
        <v>675</v>
      </c>
      <c r="C249" s="123" t="s">
        <v>4870</v>
      </c>
      <c r="D249" s="618">
        <v>2</v>
      </c>
      <c r="E249" s="28" t="s">
        <v>341</v>
      </c>
      <c r="F249" s="50"/>
      <c r="G249" s="295"/>
    </row>
    <row r="250" spans="1:9" ht="60">
      <c r="A250" s="18"/>
      <c r="B250" s="114"/>
      <c r="C250" s="50" t="s">
        <v>4871</v>
      </c>
      <c r="D250" s="618">
        <v>2</v>
      </c>
      <c r="E250" s="28" t="s">
        <v>660</v>
      </c>
      <c r="F250" s="50"/>
      <c r="G250" s="295"/>
    </row>
    <row r="251" spans="1:9" ht="105">
      <c r="A251" s="18" t="s">
        <v>677</v>
      </c>
      <c r="B251" s="114" t="s">
        <v>678</v>
      </c>
      <c r="C251" s="42" t="s">
        <v>4872</v>
      </c>
      <c r="D251" s="618">
        <v>2</v>
      </c>
      <c r="E251" s="28" t="s">
        <v>660</v>
      </c>
      <c r="F251" s="26"/>
      <c r="G251" s="295"/>
    </row>
    <row r="252" spans="1:9" ht="45">
      <c r="A252" s="18"/>
      <c r="B252" s="114"/>
      <c r="C252" s="42" t="s">
        <v>4873</v>
      </c>
      <c r="D252" s="618">
        <v>2</v>
      </c>
      <c r="E252" s="28" t="s">
        <v>341</v>
      </c>
      <c r="F252" s="26"/>
      <c r="G252" s="295"/>
    </row>
    <row r="253" spans="1:9" ht="60">
      <c r="A253" s="18"/>
      <c r="B253" s="114"/>
      <c r="C253" s="50" t="s">
        <v>4874</v>
      </c>
      <c r="D253" s="618">
        <v>2</v>
      </c>
      <c r="E253" s="28" t="s">
        <v>341</v>
      </c>
      <c r="F253" s="30" t="s">
        <v>6959</v>
      </c>
      <c r="G253" s="295"/>
    </row>
    <row r="254" spans="1:9" ht="63" customHeight="1">
      <c r="A254" s="18"/>
      <c r="B254" s="114"/>
      <c r="C254" s="50" t="s">
        <v>6958</v>
      </c>
      <c r="D254" s="618">
        <v>2</v>
      </c>
      <c r="E254" s="28" t="s">
        <v>341</v>
      </c>
      <c r="F254" s="30" t="s">
        <v>6957</v>
      </c>
      <c r="G254" s="295"/>
    </row>
    <row r="255" spans="1:9" ht="90">
      <c r="A255" s="18"/>
      <c r="B255" s="114"/>
      <c r="C255" s="23" t="s">
        <v>4875</v>
      </c>
      <c r="D255" s="618">
        <v>2</v>
      </c>
      <c r="E255" s="22" t="s">
        <v>540</v>
      </c>
      <c r="F255" s="23" t="s">
        <v>681</v>
      </c>
      <c r="G255" s="295"/>
    </row>
    <row r="256" spans="1:9" ht="90">
      <c r="A256" s="18"/>
      <c r="B256" s="114"/>
      <c r="C256" s="23" t="s">
        <v>4876</v>
      </c>
      <c r="D256" s="618">
        <v>2</v>
      </c>
      <c r="E256" s="22" t="s">
        <v>540</v>
      </c>
      <c r="F256" s="23" t="s">
        <v>681</v>
      </c>
      <c r="G256" s="295"/>
    </row>
    <row r="257" spans="1:9" ht="31.5" hidden="1">
      <c r="A257" s="27" t="s">
        <v>1762</v>
      </c>
      <c r="B257" s="114" t="s">
        <v>684</v>
      </c>
      <c r="C257" s="114"/>
      <c r="D257" s="537"/>
      <c r="E257" s="28"/>
      <c r="F257" s="26"/>
      <c r="G257" s="26"/>
      <c r="H257" s="99"/>
      <c r="I257" s="99"/>
    </row>
    <row r="258" spans="1:9" ht="45">
      <c r="A258" s="18" t="s">
        <v>688</v>
      </c>
      <c r="B258" s="161" t="s">
        <v>689</v>
      </c>
      <c r="C258" s="23" t="s">
        <v>2478</v>
      </c>
      <c r="D258" s="618">
        <v>2</v>
      </c>
      <c r="E258" s="28" t="s">
        <v>420</v>
      </c>
      <c r="F258" s="26"/>
      <c r="G258" s="295"/>
    </row>
    <row r="259" spans="1:9" ht="40.15" customHeight="1">
      <c r="A259" s="185" t="s">
        <v>1766</v>
      </c>
      <c r="B259" s="916" t="s">
        <v>100</v>
      </c>
      <c r="C259" s="923"/>
      <c r="D259" s="923"/>
      <c r="E259" s="923"/>
      <c r="F259" s="923"/>
      <c r="G259" s="1304"/>
      <c r="H259" s="29">
        <f>SUM(D260:D269)</f>
        <v>18</v>
      </c>
      <c r="I259" s="29">
        <f>COUNT(D260:D269)*2</f>
        <v>18</v>
      </c>
    </row>
    <row r="260" spans="1:9" ht="45">
      <c r="A260" s="18" t="s">
        <v>691</v>
      </c>
      <c r="B260" s="51" t="s">
        <v>692</v>
      </c>
      <c r="C260" s="50" t="s">
        <v>693</v>
      </c>
      <c r="D260" s="618">
        <v>2</v>
      </c>
      <c r="E260" s="28" t="s">
        <v>341</v>
      </c>
      <c r="F260" s="26"/>
      <c r="G260" s="295"/>
    </row>
    <row r="261" spans="1:9" ht="30">
      <c r="A261" s="18"/>
      <c r="B261" s="51"/>
      <c r="C261" s="50" t="s">
        <v>694</v>
      </c>
      <c r="D261" s="618">
        <v>2</v>
      </c>
      <c r="E261" s="28" t="s">
        <v>341</v>
      </c>
      <c r="F261" s="26"/>
      <c r="G261" s="295"/>
    </row>
    <row r="262" spans="1:9" ht="60">
      <c r="A262" s="18" t="s">
        <v>1770</v>
      </c>
      <c r="B262" s="19" t="s">
        <v>696</v>
      </c>
      <c r="C262" s="50" t="s">
        <v>697</v>
      </c>
      <c r="D262" s="618">
        <v>2</v>
      </c>
      <c r="E262" s="28" t="s">
        <v>341</v>
      </c>
      <c r="F262" s="50" t="s">
        <v>698</v>
      </c>
      <c r="G262" s="295"/>
    </row>
    <row r="263" spans="1:9" ht="30">
      <c r="A263" s="18"/>
      <c r="B263" s="19"/>
      <c r="C263" s="23" t="s">
        <v>699</v>
      </c>
      <c r="D263" s="618">
        <v>2</v>
      </c>
      <c r="E263" s="28" t="s">
        <v>341</v>
      </c>
      <c r="F263" s="23"/>
      <c r="G263" s="295"/>
    </row>
    <row r="264" spans="1:9" ht="45">
      <c r="A264" s="18"/>
      <c r="B264" s="19"/>
      <c r="C264" s="30" t="s">
        <v>700</v>
      </c>
      <c r="D264" s="618">
        <v>2</v>
      </c>
      <c r="E264" s="28" t="s">
        <v>341</v>
      </c>
      <c r="F264" s="23"/>
      <c r="G264" s="295"/>
    </row>
    <row r="265" spans="1:9" ht="45">
      <c r="A265" s="18" t="s">
        <v>1773</v>
      </c>
      <c r="B265" s="19" t="s">
        <v>702</v>
      </c>
      <c r="C265" s="86" t="s">
        <v>703</v>
      </c>
      <c r="D265" s="618">
        <v>2</v>
      </c>
      <c r="E265" s="28" t="s">
        <v>341</v>
      </c>
      <c r="F265" s="26"/>
      <c r="G265" s="295"/>
    </row>
    <row r="266" spans="1:9" ht="30">
      <c r="A266" s="18"/>
      <c r="B266" s="19"/>
      <c r="C266" s="50" t="s">
        <v>704</v>
      </c>
      <c r="D266" s="618">
        <v>2</v>
      </c>
      <c r="E266" s="28" t="s">
        <v>341</v>
      </c>
      <c r="F266" s="26"/>
      <c r="G266" s="295"/>
    </row>
    <row r="267" spans="1:9" ht="31.5" hidden="1">
      <c r="A267" s="27" t="s">
        <v>707</v>
      </c>
      <c r="B267" s="19" t="s">
        <v>708</v>
      </c>
      <c r="C267" s="26"/>
      <c r="D267" s="537"/>
      <c r="E267" s="28"/>
      <c r="F267" s="26"/>
      <c r="G267" s="26"/>
      <c r="H267" s="99"/>
      <c r="I267" s="99"/>
    </row>
    <row r="268" spans="1:9" ht="60.75" customHeight="1">
      <c r="A268" s="18" t="s">
        <v>1778</v>
      </c>
      <c r="B268" s="19" t="s">
        <v>710</v>
      </c>
      <c r="C268" s="50" t="s">
        <v>4877</v>
      </c>
      <c r="D268" s="618">
        <v>2</v>
      </c>
      <c r="E268" s="28" t="s">
        <v>341</v>
      </c>
      <c r="F268" s="26"/>
      <c r="G268" s="295"/>
    </row>
    <row r="269" spans="1:9" ht="47.25">
      <c r="A269" s="18" t="s">
        <v>712</v>
      </c>
      <c r="B269" s="19" t="s">
        <v>713</v>
      </c>
      <c r="C269" s="25" t="s">
        <v>714</v>
      </c>
      <c r="D269" s="618">
        <v>2</v>
      </c>
      <c r="E269" s="28" t="s">
        <v>341</v>
      </c>
      <c r="F269" s="26"/>
      <c r="G269" s="295"/>
    </row>
    <row r="270" spans="1:9" ht="40.15" customHeight="1">
      <c r="A270" s="357" t="s">
        <v>1782</v>
      </c>
      <c r="B270" s="916" t="s">
        <v>98</v>
      </c>
      <c r="C270" s="923"/>
      <c r="D270" s="923"/>
      <c r="E270" s="923"/>
      <c r="F270" s="923"/>
      <c r="G270" s="1304"/>
      <c r="H270" s="29">
        <f>SUM(D271:D273)</f>
        <v>4</v>
      </c>
      <c r="I270" s="29">
        <f>COUNT(D271:D273)*2</f>
        <v>4</v>
      </c>
    </row>
    <row r="271" spans="1:9" ht="47.25">
      <c r="A271" s="18" t="s">
        <v>1783</v>
      </c>
      <c r="B271" s="19" t="s">
        <v>716</v>
      </c>
      <c r="C271" s="23" t="s">
        <v>717</v>
      </c>
      <c r="D271" s="618">
        <v>2</v>
      </c>
      <c r="E271" s="28" t="s">
        <v>379</v>
      </c>
      <c r="F271" s="26"/>
      <c r="G271" s="295"/>
    </row>
    <row r="272" spans="1:9" ht="47.25">
      <c r="A272" s="18" t="s">
        <v>1786</v>
      </c>
      <c r="B272" s="19" t="s">
        <v>719</v>
      </c>
      <c r="C272" s="236" t="s">
        <v>4878</v>
      </c>
      <c r="D272" s="618">
        <v>2</v>
      </c>
      <c r="E272" s="28" t="s">
        <v>379</v>
      </c>
      <c r="F272" s="26"/>
      <c r="G272" s="295"/>
    </row>
    <row r="273" spans="1:9" ht="45" hidden="1">
      <c r="A273" s="27" t="s">
        <v>2483</v>
      </c>
      <c r="B273" s="55" t="s">
        <v>724</v>
      </c>
      <c r="C273" s="26"/>
      <c r="D273" s="537"/>
      <c r="E273" s="28"/>
      <c r="F273" s="26"/>
      <c r="G273" s="26"/>
      <c r="H273" s="99"/>
      <c r="I273" s="99"/>
    </row>
    <row r="274" spans="1:9" ht="40.15" hidden="1" customHeight="1">
      <c r="A274" s="370" t="s">
        <v>97</v>
      </c>
      <c r="B274" s="989" t="s">
        <v>96</v>
      </c>
      <c r="C274" s="997"/>
      <c r="D274" s="997"/>
      <c r="E274" s="997"/>
      <c r="F274" s="997"/>
      <c r="G274" s="998"/>
      <c r="H274" s="99">
        <f>SUM(D275:D277)</f>
        <v>0</v>
      </c>
      <c r="I274" s="99">
        <f>COUNT(D275:D277)*2</f>
        <v>0</v>
      </c>
    </row>
    <row r="275" spans="1:9" ht="47.25" hidden="1">
      <c r="A275" s="68" t="s">
        <v>726</v>
      </c>
      <c r="B275" s="114" t="s">
        <v>727</v>
      </c>
      <c r="C275" s="26"/>
      <c r="D275" s="537"/>
      <c r="E275" s="28"/>
      <c r="F275" s="26"/>
      <c r="G275" s="26"/>
      <c r="H275" s="99"/>
      <c r="I275" s="99"/>
    </row>
    <row r="276" spans="1:9" ht="47.25" hidden="1">
      <c r="A276" s="68" t="s">
        <v>728</v>
      </c>
      <c r="B276" s="114" t="s">
        <v>729</v>
      </c>
      <c r="C276" s="26"/>
      <c r="D276" s="537"/>
      <c r="E276" s="28"/>
      <c r="F276" s="26"/>
      <c r="G276" s="26"/>
      <c r="H276" s="99"/>
      <c r="I276" s="99"/>
    </row>
    <row r="277" spans="1:9" ht="60" hidden="1">
      <c r="A277" s="68" t="s">
        <v>730</v>
      </c>
      <c r="B277" s="23" t="s">
        <v>731</v>
      </c>
      <c r="C277" s="26"/>
      <c r="D277" s="537"/>
      <c r="E277" s="28"/>
      <c r="F277" s="26"/>
      <c r="G277" s="26"/>
      <c r="H277" s="99"/>
      <c r="I277" s="99"/>
    </row>
    <row r="278" spans="1:9" ht="40.15" hidden="1" customHeight="1">
      <c r="A278" s="370" t="s">
        <v>1789</v>
      </c>
      <c r="B278" s="989" t="s">
        <v>94</v>
      </c>
      <c r="C278" s="997"/>
      <c r="D278" s="997"/>
      <c r="E278" s="997"/>
      <c r="F278" s="997"/>
      <c r="G278" s="998"/>
      <c r="H278" s="99">
        <f>SUM(D279:D281)</f>
        <v>0</v>
      </c>
      <c r="I278" s="99">
        <f>COUNT(D279:D281)*2</f>
        <v>0</v>
      </c>
    </row>
    <row r="279" spans="1:9" ht="31.5" hidden="1">
      <c r="A279" s="27" t="s">
        <v>1790</v>
      </c>
      <c r="B279" s="114" t="s">
        <v>733</v>
      </c>
      <c r="C279" s="26"/>
      <c r="D279" s="537"/>
      <c r="E279" s="28"/>
      <c r="F279" s="26"/>
      <c r="G279" s="26"/>
      <c r="H279" s="99"/>
      <c r="I279" s="99"/>
    </row>
    <row r="280" spans="1:9" ht="47.25" hidden="1">
      <c r="A280" s="27" t="s">
        <v>1793</v>
      </c>
      <c r="B280" s="114" t="s">
        <v>736</v>
      </c>
      <c r="C280" s="26"/>
      <c r="D280" s="537"/>
      <c r="E280" s="28"/>
      <c r="F280" s="26"/>
      <c r="G280" s="26"/>
      <c r="H280" s="99"/>
      <c r="I280" s="99"/>
    </row>
    <row r="281" spans="1:9" ht="45" hidden="1">
      <c r="A281" s="27" t="s">
        <v>738</v>
      </c>
      <c r="B281" s="23" t="s">
        <v>739</v>
      </c>
      <c r="C281" s="26"/>
      <c r="D281" s="537"/>
      <c r="E281" s="28"/>
      <c r="F281" s="26"/>
      <c r="G281" s="26"/>
      <c r="H281" s="99"/>
      <c r="I281" s="99"/>
    </row>
    <row r="282" spans="1:9" ht="40.15" hidden="1" customHeight="1">
      <c r="A282" s="370" t="s">
        <v>93</v>
      </c>
      <c r="B282" s="989" t="s">
        <v>92</v>
      </c>
      <c r="C282" s="997"/>
      <c r="D282" s="997"/>
      <c r="E282" s="997"/>
      <c r="F282" s="997"/>
      <c r="G282" s="998"/>
      <c r="H282" s="99">
        <f>SUM(D283:D284)</f>
        <v>0</v>
      </c>
      <c r="I282" s="99">
        <f>COUNT(D283:D284)*2</f>
        <v>0</v>
      </c>
    </row>
    <row r="283" spans="1:9" ht="47.25" hidden="1">
      <c r="A283" s="27" t="s">
        <v>741</v>
      </c>
      <c r="B283" s="114" t="s">
        <v>742</v>
      </c>
      <c r="C283" s="26"/>
      <c r="D283" s="537"/>
      <c r="E283" s="28"/>
      <c r="F283" s="26"/>
      <c r="G283" s="26"/>
      <c r="H283" s="99"/>
      <c r="I283" s="99"/>
    </row>
    <row r="284" spans="1:9" ht="47.25" hidden="1">
      <c r="A284" s="27" t="s">
        <v>743</v>
      </c>
      <c r="B284" s="19" t="s">
        <v>744</v>
      </c>
      <c r="C284" s="26"/>
      <c r="D284" s="537"/>
      <c r="E284" s="28"/>
      <c r="F284" s="26"/>
      <c r="G284" s="26"/>
      <c r="H284" s="99"/>
      <c r="I284" s="99"/>
    </row>
    <row r="285" spans="1:9" ht="40.15" hidden="1" customHeight="1">
      <c r="A285" s="371" t="s">
        <v>91</v>
      </c>
      <c r="B285" s="989" t="s">
        <v>90</v>
      </c>
      <c r="C285" s="997"/>
      <c r="D285" s="997"/>
      <c r="E285" s="997"/>
      <c r="F285" s="997"/>
      <c r="G285" s="998"/>
      <c r="H285" s="99">
        <f>SUM(D286:D287)</f>
        <v>0</v>
      </c>
      <c r="I285" s="99">
        <f>COUNT(D286:D287)*2</f>
        <v>0</v>
      </c>
    </row>
    <row r="286" spans="1:9" ht="31.5" hidden="1">
      <c r="A286" s="27" t="s">
        <v>745</v>
      </c>
      <c r="B286" s="114" t="s">
        <v>746</v>
      </c>
      <c r="C286" s="26"/>
      <c r="D286" s="537"/>
      <c r="E286" s="28"/>
      <c r="F286" s="26"/>
      <c r="G286" s="26"/>
      <c r="H286" s="99"/>
      <c r="I286" s="99"/>
    </row>
    <row r="287" spans="1:9" ht="47.25" hidden="1">
      <c r="A287" s="27" t="s">
        <v>747</v>
      </c>
      <c r="B287" s="114" t="s">
        <v>748</v>
      </c>
      <c r="C287" s="26"/>
      <c r="D287" s="537"/>
      <c r="E287" s="28"/>
      <c r="F287" s="26"/>
      <c r="G287" s="26"/>
      <c r="H287" s="99"/>
      <c r="I287" s="99"/>
    </row>
    <row r="288" spans="1:9" ht="40.15" customHeight="1">
      <c r="A288" s="185" t="s">
        <v>1796</v>
      </c>
      <c r="B288" s="989" t="s">
        <v>88</v>
      </c>
      <c r="C288" s="997"/>
      <c r="D288" s="997"/>
      <c r="E288" s="997"/>
      <c r="F288" s="997"/>
      <c r="G288" s="1303"/>
      <c r="H288" s="29">
        <f>SUM(D289:D297)</f>
        <v>16</v>
      </c>
      <c r="I288" s="29">
        <f>COUNT(D289:D297)*2</f>
        <v>16</v>
      </c>
    </row>
    <row r="289" spans="1:9" ht="47.25">
      <c r="A289" s="18" t="s">
        <v>1798</v>
      </c>
      <c r="B289" s="114" t="s">
        <v>750</v>
      </c>
      <c r="C289" s="50" t="s">
        <v>4879</v>
      </c>
      <c r="D289" s="618">
        <v>2</v>
      </c>
      <c r="E289" s="28" t="s">
        <v>648</v>
      </c>
      <c r="F289" s="26"/>
      <c r="G289" s="295"/>
    </row>
    <row r="290" spans="1:9" ht="30">
      <c r="A290" s="18"/>
      <c r="B290" s="114"/>
      <c r="C290" s="50" t="s">
        <v>4880</v>
      </c>
      <c r="D290" s="618">
        <v>2</v>
      </c>
      <c r="E290" s="28" t="s">
        <v>648</v>
      </c>
      <c r="F290" s="26"/>
      <c r="G290" s="295"/>
    </row>
    <row r="291" spans="1:9" ht="60">
      <c r="A291" s="18"/>
      <c r="B291" s="114"/>
      <c r="C291" s="50" t="s">
        <v>4881</v>
      </c>
      <c r="D291" s="618">
        <v>2</v>
      </c>
      <c r="E291" s="28" t="s">
        <v>648</v>
      </c>
      <c r="F291" s="26"/>
      <c r="G291" s="295"/>
    </row>
    <row r="292" spans="1:9" ht="30">
      <c r="A292" s="18"/>
      <c r="B292" s="114"/>
      <c r="C292" s="50" t="s">
        <v>4882</v>
      </c>
      <c r="D292" s="618">
        <v>2</v>
      </c>
      <c r="E292" s="28" t="s">
        <v>648</v>
      </c>
      <c r="F292" s="26"/>
      <c r="G292" s="295"/>
    </row>
    <row r="293" spans="1:9" ht="60">
      <c r="A293" s="18"/>
      <c r="B293" s="114"/>
      <c r="C293" s="223" t="s">
        <v>4883</v>
      </c>
      <c r="D293" s="618">
        <v>2</v>
      </c>
      <c r="E293" s="34" t="s">
        <v>341</v>
      </c>
      <c r="F293" s="127"/>
      <c r="G293" s="295"/>
    </row>
    <row r="294" spans="1:9" ht="47.25" hidden="1">
      <c r="A294" s="27" t="s">
        <v>752</v>
      </c>
      <c r="B294" s="114" t="s">
        <v>753</v>
      </c>
      <c r="C294" s="26"/>
      <c r="D294" s="537"/>
      <c r="E294" s="28"/>
      <c r="F294" s="26"/>
      <c r="G294" s="26"/>
      <c r="H294" s="99"/>
      <c r="I294" s="99"/>
    </row>
    <row r="295" spans="1:9" ht="47.25">
      <c r="A295" s="18" t="s">
        <v>1800</v>
      </c>
      <c r="B295" s="160" t="s">
        <v>755</v>
      </c>
      <c r="C295" s="50" t="s">
        <v>4884</v>
      </c>
      <c r="D295" s="618">
        <v>2</v>
      </c>
      <c r="E295" s="28" t="s">
        <v>648</v>
      </c>
      <c r="F295" s="26"/>
      <c r="G295" s="295"/>
    </row>
    <row r="296" spans="1:9" ht="75">
      <c r="A296" s="18"/>
      <c r="B296" s="160"/>
      <c r="C296" s="50" t="s">
        <v>4885</v>
      </c>
      <c r="D296" s="618">
        <v>2</v>
      </c>
      <c r="E296" s="22" t="s">
        <v>648</v>
      </c>
      <c r="F296" s="50" t="s">
        <v>4886</v>
      </c>
      <c r="G296" s="295"/>
    </row>
    <row r="297" spans="1:9" ht="45">
      <c r="A297" s="18"/>
      <c r="B297" s="160"/>
      <c r="C297" s="50" t="s">
        <v>4887</v>
      </c>
      <c r="D297" s="618">
        <v>2</v>
      </c>
      <c r="E297" s="22" t="s">
        <v>648</v>
      </c>
      <c r="F297" s="50"/>
      <c r="G297" s="295"/>
    </row>
    <row r="298" spans="1:9" ht="40.15" customHeight="1">
      <c r="A298" s="185" t="s">
        <v>1801</v>
      </c>
      <c r="B298" s="989" t="s">
        <v>86</v>
      </c>
      <c r="C298" s="997"/>
      <c r="D298" s="997"/>
      <c r="E298" s="997"/>
      <c r="F298" s="997"/>
      <c r="G298" s="1303"/>
      <c r="H298" s="29">
        <f>SUM(D299:D302)</f>
        <v>8</v>
      </c>
      <c r="I298" s="29">
        <f>COUNT(D299:D302)*2</f>
        <v>8</v>
      </c>
    </row>
    <row r="299" spans="1:9" ht="47.25">
      <c r="A299" s="18" t="s">
        <v>1803</v>
      </c>
      <c r="B299" s="114" t="s">
        <v>758</v>
      </c>
      <c r="C299" s="114" t="s">
        <v>4690</v>
      </c>
      <c r="D299" s="651">
        <v>2</v>
      </c>
      <c r="E299" s="28" t="s">
        <v>420</v>
      </c>
      <c r="F299" s="26"/>
      <c r="G299" s="295"/>
    </row>
    <row r="300" spans="1:9" ht="90">
      <c r="A300" s="18" t="s">
        <v>1804</v>
      </c>
      <c r="B300" s="114" t="s">
        <v>761</v>
      </c>
      <c r="C300" s="23" t="s">
        <v>762</v>
      </c>
      <c r="D300" s="651">
        <v>2</v>
      </c>
      <c r="E300" s="28" t="s">
        <v>653</v>
      </c>
      <c r="F300" s="23" t="s">
        <v>763</v>
      </c>
      <c r="G300" s="295"/>
    </row>
    <row r="301" spans="1:9" ht="30">
      <c r="A301" s="18"/>
      <c r="B301" s="114"/>
      <c r="C301" s="23" t="s">
        <v>764</v>
      </c>
      <c r="D301" s="651">
        <v>2</v>
      </c>
      <c r="E301" s="28" t="s">
        <v>420</v>
      </c>
      <c r="F301" s="28"/>
      <c r="G301" s="295"/>
    </row>
    <row r="302" spans="1:9" ht="63">
      <c r="A302" s="18" t="s">
        <v>1808</v>
      </c>
      <c r="B302" s="114" t="s">
        <v>766</v>
      </c>
      <c r="C302" s="50" t="s">
        <v>4384</v>
      </c>
      <c r="D302" s="651">
        <v>2</v>
      </c>
      <c r="E302" s="28" t="s">
        <v>341</v>
      </c>
      <c r="F302" s="26"/>
      <c r="G302" s="295"/>
    </row>
    <row r="303" spans="1:9" ht="40.15" customHeight="1">
      <c r="A303" s="357" t="s">
        <v>85</v>
      </c>
      <c r="B303" s="989" t="s">
        <v>84</v>
      </c>
      <c r="C303" s="997"/>
      <c r="D303" s="997"/>
      <c r="E303" s="997"/>
      <c r="F303" s="997"/>
      <c r="G303" s="1303"/>
      <c r="H303" s="29">
        <f>SUM(D304:D305)</f>
        <v>2</v>
      </c>
      <c r="I303" s="29">
        <f>COUNT(D304:D305)*2</f>
        <v>2</v>
      </c>
    </row>
    <row r="304" spans="1:9" ht="105">
      <c r="A304" s="18" t="s">
        <v>768</v>
      </c>
      <c r="B304" s="236" t="s">
        <v>769</v>
      </c>
      <c r="C304" s="50" t="s">
        <v>770</v>
      </c>
      <c r="D304" s="618">
        <v>2</v>
      </c>
      <c r="E304" s="28" t="s">
        <v>540</v>
      </c>
      <c r="F304" s="30" t="s">
        <v>4888</v>
      </c>
      <c r="G304" s="295"/>
    </row>
    <row r="305" spans="1:9" ht="30" hidden="1">
      <c r="A305" s="27" t="s">
        <v>772</v>
      </c>
      <c r="B305" s="236" t="s">
        <v>773</v>
      </c>
      <c r="C305" s="26"/>
      <c r="D305" s="537"/>
      <c r="E305" s="28"/>
      <c r="F305" s="26"/>
      <c r="G305" s="26"/>
      <c r="H305" s="99"/>
      <c r="I305" s="99"/>
    </row>
    <row r="306" spans="1:9" ht="21">
      <c r="A306" s="98"/>
      <c r="B306" s="1072" t="s">
        <v>774</v>
      </c>
      <c r="C306" s="1074"/>
      <c r="D306" s="1074"/>
      <c r="E306" s="1074"/>
      <c r="F306" s="1074"/>
      <c r="G306" s="1302"/>
      <c r="H306" s="29">
        <f>H307+H316+H327+H339+H356+H363+H321+H313+H330+H333+H348+H352+H385+H396+H400+H405+H410+H417+H429+H436+H447+H454+H460</f>
        <v>68</v>
      </c>
      <c r="I306" s="29">
        <f>I307+I316+I327+I339+I356+I363+I313+I321+I330+I333+I348+I352+I385+I396+I400+I405+I410+I417+I429+I436+I447+I454+I460</f>
        <v>68</v>
      </c>
    </row>
    <row r="307" spans="1:9" ht="40.15" customHeight="1">
      <c r="A307" s="185" t="s">
        <v>1810</v>
      </c>
      <c r="B307" s="916" t="s">
        <v>82</v>
      </c>
      <c r="C307" s="923"/>
      <c r="D307" s="923"/>
      <c r="E307" s="923"/>
      <c r="F307" s="923"/>
      <c r="G307" s="1304"/>
      <c r="H307" s="29">
        <f>SUM(D308:D312)</f>
        <v>4</v>
      </c>
      <c r="I307" s="29">
        <f>COUNT(D308:D312)*2</f>
        <v>4</v>
      </c>
    </row>
    <row r="308" spans="1:9" ht="45">
      <c r="A308" s="18" t="s">
        <v>1811</v>
      </c>
      <c r="B308" s="19" t="s">
        <v>776</v>
      </c>
      <c r="C308" s="23" t="s">
        <v>4889</v>
      </c>
      <c r="D308" s="618">
        <v>2</v>
      </c>
      <c r="E308" s="28" t="s">
        <v>648</v>
      </c>
      <c r="G308" s="295"/>
    </row>
    <row r="309" spans="1:9" ht="60">
      <c r="A309" s="18"/>
      <c r="B309" s="19"/>
      <c r="C309" s="23" t="s">
        <v>4890</v>
      </c>
      <c r="D309" s="618">
        <v>2</v>
      </c>
      <c r="E309" s="28" t="s">
        <v>648</v>
      </c>
      <c r="F309" s="23" t="s">
        <v>2498</v>
      </c>
      <c r="G309" s="295"/>
    </row>
    <row r="310" spans="1:9" ht="31.5" hidden="1">
      <c r="A310" s="27" t="s">
        <v>780</v>
      </c>
      <c r="B310" s="19" t="s">
        <v>781</v>
      </c>
      <c r="C310" s="26"/>
      <c r="D310" s="537"/>
      <c r="E310" s="28"/>
      <c r="F310" s="26"/>
      <c r="G310" s="26"/>
      <c r="H310" s="99"/>
      <c r="I310" s="99"/>
    </row>
    <row r="311" spans="1:9" ht="31.5" hidden="1">
      <c r="A311" s="27" t="s">
        <v>1814</v>
      </c>
      <c r="B311" s="19" t="s">
        <v>783</v>
      </c>
      <c r="C311" s="26"/>
      <c r="D311" s="537"/>
      <c r="E311" s="28"/>
      <c r="F311" s="26"/>
      <c r="G311" s="26"/>
      <c r="H311" s="99"/>
      <c r="I311" s="99"/>
    </row>
    <row r="312" spans="1:9" ht="47.25" hidden="1">
      <c r="A312" s="27" t="s">
        <v>1819</v>
      </c>
      <c r="B312" s="19" t="s">
        <v>795</v>
      </c>
      <c r="C312" s="26"/>
      <c r="D312" s="537"/>
      <c r="E312" s="28"/>
      <c r="F312" s="26"/>
      <c r="G312" s="26"/>
      <c r="H312" s="99"/>
      <c r="I312" s="99"/>
    </row>
    <row r="313" spans="1:9" ht="40.15" hidden="1" customHeight="1">
      <c r="A313" s="370" t="s">
        <v>1822</v>
      </c>
      <c r="B313" s="989" t="s">
        <v>80</v>
      </c>
      <c r="C313" s="997"/>
      <c r="D313" s="997"/>
      <c r="E313" s="997"/>
      <c r="F313" s="997"/>
      <c r="G313" s="998"/>
      <c r="H313" s="99">
        <f>SUM(D314:D315)</f>
        <v>0</v>
      </c>
      <c r="I313" s="99">
        <f>COUNT(D314:D315)*2</f>
        <v>0</v>
      </c>
    </row>
    <row r="314" spans="1:9" ht="31.5" hidden="1">
      <c r="A314" s="27" t="s">
        <v>1823</v>
      </c>
      <c r="B314" s="114" t="s">
        <v>798</v>
      </c>
      <c r="C314" s="26"/>
      <c r="D314" s="537"/>
      <c r="E314" s="28"/>
      <c r="F314" s="26"/>
      <c r="G314" s="26"/>
      <c r="H314" s="99"/>
      <c r="I314" s="99"/>
    </row>
    <row r="315" spans="1:9" ht="31.5" hidden="1">
      <c r="A315" s="27" t="s">
        <v>1833</v>
      </c>
      <c r="B315" s="114" t="s">
        <v>804</v>
      </c>
      <c r="C315" s="26"/>
      <c r="D315" s="537"/>
      <c r="E315" s="28"/>
      <c r="F315" s="26"/>
      <c r="G315" s="26"/>
      <c r="H315" s="99"/>
      <c r="I315" s="99"/>
    </row>
    <row r="316" spans="1:9" ht="40.15" customHeight="1">
      <c r="A316" s="185" t="s">
        <v>1836</v>
      </c>
      <c r="B316" s="989" t="s">
        <v>78</v>
      </c>
      <c r="C316" s="997"/>
      <c r="D316" s="997"/>
      <c r="E316" s="997"/>
      <c r="F316" s="997"/>
      <c r="G316" s="1303"/>
      <c r="H316" s="29">
        <f>SUM(D317:D320)</f>
        <v>4</v>
      </c>
      <c r="I316" s="29">
        <f>COUNT(D317:D320)*2</f>
        <v>4</v>
      </c>
    </row>
    <row r="317" spans="1:9" ht="63">
      <c r="A317" s="18" t="s">
        <v>1838</v>
      </c>
      <c r="B317" s="114" t="s">
        <v>807</v>
      </c>
      <c r="C317" s="114" t="s">
        <v>4891</v>
      </c>
      <c r="D317" s="618">
        <v>2</v>
      </c>
      <c r="E317" s="25" t="s">
        <v>540</v>
      </c>
      <c r="F317" s="26"/>
      <c r="G317" s="295"/>
    </row>
    <row r="318" spans="1:9" ht="63">
      <c r="A318" s="18" t="s">
        <v>1844</v>
      </c>
      <c r="B318" s="30" t="s">
        <v>812</v>
      </c>
      <c r="C318" s="114" t="s">
        <v>4892</v>
      </c>
      <c r="D318" s="618">
        <v>2</v>
      </c>
      <c r="E318" s="25" t="s">
        <v>653</v>
      </c>
      <c r="F318" s="26"/>
      <c r="G318" s="295"/>
    </row>
    <row r="319" spans="1:9" ht="31.5" hidden="1">
      <c r="A319" s="27" t="s">
        <v>1859</v>
      </c>
      <c r="B319" s="114" t="s">
        <v>823</v>
      </c>
      <c r="C319" s="26"/>
      <c r="D319" s="537"/>
      <c r="E319" s="28"/>
      <c r="F319" s="26"/>
      <c r="G319" s="26"/>
      <c r="H319" s="99"/>
      <c r="I319" s="99"/>
    </row>
    <row r="320" spans="1:9" ht="47.25" hidden="1">
      <c r="A320" s="27" t="s">
        <v>825</v>
      </c>
      <c r="B320" s="114" t="s">
        <v>826</v>
      </c>
      <c r="C320" s="26"/>
      <c r="D320" s="537"/>
      <c r="E320" s="28"/>
      <c r="F320" s="26"/>
      <c r="G320" s="26"/>
      <c r="H320" s="99"/>
      <c r="I320" s="99"/>
    </row>
    <row r="321" spans="1:9" ht="40.15" hidden="1" customHeight="1">
      <c r="A321" s="370" t="s">
        <v>1863</v>
      </c>
      <c r="B321" s="916" t="s">
        <v>76</v>
      </c>
      <c r="C321" s="923"/>
      <c r="D321" s="923"/>
      <c r="E321" s="923"/>
      <c r="F321" s="923"/>
      <c r="G321" s="924"/>
      <c r="H321" s="99">
        <f>SUM(D322:D326)</f>
        <v>0</v>
      </c>
      <c r="I321" s="99">
        <f>COUNT(D322:D326)*2</f>
        <v>0</v>
      </c>
    </row>
    <row r="322" spans="1:9" ht="31.5" hidden="1">
      <c r="A322" s="27" t="s">
        <v>1864</v>
      </c>
      <c r="B322" s="19" t="s">
        <v>828</v>
      </c>
      <c r="C322" s="26"/>
      <c r="D322" s="537"/>
      <c r="E322" s="28"/>
      <c r="F322" s="26"/>
      <c r="G322" s="26"/>
      <c r="H322" s="99"/>
      <c r="I322" s="99"/>
    </row>
    <row r="323" spans="1:9" ht="45" hidden="1">
      <c r="A323" s="27" t="s">
        <v>1866</v>
      </c>
      <c r="B323" s="23" t="s">
        <v>832</v>
      </c>
      <c r="C323" s="114"/>
      <c r="D323" s="537"/>
      <c r="E323" s="28"/>
      <c r="F323" s="26"/>
      <c r="G323" s="26"/>
      <c r="H323" s="99"/>
      <c r="I323" s="99"/>
    </row>
    <row r="324" spans="1:9" ht="47.25" hidden="1">
      <c r="A324" s="27" t="s">
        <v>1868</v>
      </c>
      <c r="B324" s="19" t="s">
        <v>838</v>
      </c>
      <c r="C324" s="26"/>
      <c r="D324" s="537"/>
      <c r="E324" s="28"/>
      <c r="F324" s="26"/>
      <c r="G324" s="26"/>
      <c r="H324" s="99"/>
      <c r="I324" s="99"/>
    </row>
    <row r="325" spans="1:9" ht="15.75" hidden="1">
      <c r="A325" s="27" t="s">
        <v>1870</v>
      </c>
      <c r="B325" s="19" t="s">
        <v>843</v>
      </c>
      <c r="C325" s="26"/>
      <c r="D325" s="537"/>
      <c r="E325" s="28"/>
      <c r="F325" s="26"/>
      <c r="G325" s="26"/>
      <c r="H325" s="99"/>
      <c r="I325" s="99"/>
    </row>
    <row r="326" spans="1:9" ht="31.5" hidden="1">
      <c r="A326" s="27" t="s">
        <v>1871</v>
      </c>
      <c r="B326" s="19" t="s">
        <v>847</v>
      </c>
      <c r="C326" s="26"/>
      <c r="D326" s="537"/>
      <c r="E326" s="28"/>
      <c r="F326" s="26"/>
      <c r="G326" s="26"/>
      <c r="H326" s="99"/>
      <c r="I326" s="99"/>
    </row>
    <row r="327" spans="1:9" ht="40.15" customHeight="1">
      <c r="A327" s="185" t="s">
        <v>1873</v>
      </c>
      <c r="B327" s="916" t="s">
        <v>74</v>
      </c>
      <c r="C327" s="923"/>
      <c r="D327" s="923"/>
      <c r="E327" s="923"/>
      <c r="F327" s="923"/>
      <c r="G327" s="1304"/>
      <c r="H327" s="29">
        <f>SUM(D328:D329)</f>
        <v>4</v>
      </c>
      <c r="I327" s="29">
        <f>COUNT(D328:D329)*2</f>
        <v>4</v>
      </c>
    </row>
    <row r="328" spans="1:9" ht="75">
      <c r="A328" s="18" t="s">
        <v>1875</v>
      </c>
      <c r="B328" s="23" t="s">
        <v>854</v>
      </c>
      <c r="C328" s="30" t="s">
        <v>6960</v>
      </c>
      <c r="D328" s="537">
        <v>2</v>
      </c>
      <c r="E328" s="28" t="s">
        <v>540</v>
      </c>
      <c r="F328" s="30" t="s">
        <v>6961</v>
      </c>
      <c r="G328" s="318"/>
    </row>
    <row r="329" spans="1:9" ht="135">
      <c r="A329" s="18" t="s">
        <v>1877</v>
      </c>
      <c r="B329" s="23" t="s">
        <v>858</v>
      </c>
      <c r="C329" s="123" t="s">
        <v>4893</v>
      </c>
      <c r="D329" s="618">
        <v>2</v>
      </c>
      <c r="E329" s="28" t="s">
        <v>1817</v>
      </c>
      <c r="F329" s="30" t="s">
        <v>4894</v>
      </c>
      <c r="G329" s="318"/>
    </row>
    <row r="330" spans="1:9" ht="40.15" hidden="1" customHeight="1">
      <c r="A330" s="370" t="s">
        <v>1880</v>
      </c>
      <c r="B330" s="989" t="s">
        <v>72</v>
      </c>
      <c r="C330" s="997"/>
      <c r="D330" s="997"/>
      <c r="E330" s="997"/>
      <c r="F330" s="997"/>
      <c r="G330" s="998"/>
      <c r="H330" s="99">
        <f>SUM(D331:D332)</f>
        <v>0</v>
      </c>
      <c r="I330" s="99">
        <f>COUNT(D331:D332)*2</f>
        <v>0</v>
      </c>
    </row>
    <row r="331" spans="1:9" ht="30" hidden="1">
      <c r="A331" s="27" t="s">
        <v>1882</v>
      </c>
      <c r="B331" s="30" t="s">
        <v>861</v>
      </c>
      <c r="C331" s="114"/>
      <c r="D331" s="537"/>
      <c r="E331" s="28"/>
      <c r="F331" s="26"/>
      <c r="G331" s="26"/>
      <c r="H331" s="99"/>
      <c r="I331" s="99"/>
    </row>
    <row r="332" spans="1:9" ht="30" hidden="1">
      <c r="A332" s="27" t="s">
        <v>1886</v>
      </c>
      <c r="B332" s="30" t="s">
        <v>864</v>
      </c>
      <c r="C332" s="26"/>
      <c r="D332" s="537"/>
      <c r="E332" s="28"/>
      <c r="F332" s="26"/>
      <c r="G332" s="26"/>
      <c r="H332" s="99"/>
      <c r="I332" s="99"/>
    </row>
    <row r="333" spans="1:9" ht="40.15" hidden="1" customHeight="1">
      <c r="A333" s="370" t="s">
        <v>1890</v>
      </c>
      <c r="B333" s="916" t="s">
        <v>70</v>
      </c>
      <c r="C333" s="923"/>
      <c r="D333" s="923"/>
      <c r="E333" s="923"/>
      <c r="F333" s="923"/>
      <c r="G333" s="924"/>
      <c r="H333" s="99">
        <f>SUM(D334:D338)</f>
        <v>0</v>
      </c>
      <c r="I333" s="99">
        <f>COUNT(D334:D338)*2</f>
        <v>0</v>
      </c>
    </row>
    <row r="334" spans="1:9" ht="47.25" hidden="1">
      <c r="A334" s="27" t="s">
        <v>1892</v>
      </c>
      <c r="B334" s="19" t="s">
        <v>2995</v>
      </c>
      <c r="C334" s="26"/>
      <c r="D334" s="537"/>
      <c r="E334" s="28"/>
      <c r="F334" s="26"/>
      <c r="G334" s="26"/>
      <c r="H334" s="99"/>
      <c r="I334" s="99"/>
    </row>
    <row r="335" spans="1:9" ht="31.5" hidden="1">
      <c r="A335" s="27" t="s">
        <v>1897</v>
      </c>
      <c r="B335" s="19" t="s">
        <v>878</v>
      </c>
      <c r="C335" s="114"/>
      <c r="D335" s="537"/>
      <c r="E335" s="28"/>
      <c r="F335" s="26"/>
      <c r="G335" s="26"/>
      <c r="H335" s="99"/>
      <c r="I335" s="99"/>
    </row>
    <row r="336" spans="1:9" ht="31.5" hidden="1">
      <c r="A336" s="27" t="s">
        <v>1899</v>
      </c>
      <c r="B336" s="19" t="s">
        <v>882</v>
      </c>
      <c r="C336" s="26"/>
      <c r="D336" s="537"/>
      <c r="E336" s="28"/>
      <c r="F336" s="26"/>
      <c r="G336" s="26"/>
      <c r="H336" s="99"/>
      <c r="I336" s="99"/>
    </row>
    <row r="337" spans="1:9" ht="31.5" hidden="1">
      <c r="A337" s="27" t="s">
        <v>1902</v>
      </c>
      <c r="B337" s="19" t="s">
        <v>890</v>
      </c>
      <c r="C337" s="26"/>
      <c r="D337" s="537"/>
      <c r="E337" s="28"/>
      <c r="F337" s="26"/>
      <c r="G337" s="26"/>
      <c r="H337" s="99"/>
      <c r="I337" s="99"/>
    </row>
    <row r="338" spans="1:9" ht="31.5" hidden="1">
      <c r="A338" s="27" t="s">
        <v>1905</v>
      </c>
      <c r="B338" s="19" t="s">
        <v>893</v>
      </c>
      <c r="C338" s="26"/>
      <c r="D338" s="537"/>
      <c r="E338" s="28"/>
      <c r="F338" s="26"/>
      <c r="G338" s="26"/>
      <c r="H338" s="99"/>
      <c r="I338" s="99"/>
    </row>
    <row r="339" spans="1:9" ht="40.15" customHeight="1">
      <c r="A339" s="185" t="s">
        <v>1906</v>
      </c>
      <c r="B339" s="989" t="s">
        <v>68</v>
      </c>
      <c r="C339" s="997"/>
      <c r="D339" s="997"/>
      <c r="E339" s="997"/>
      <c r="F339" s="997"/>
      <c r="G339" s="1303"/>
      <c r="H339" s="29">
        <f>SUM(D340:D347)</f>
        <v>8</v>
      </c>
      <c r="I339" s="29">
        <f>COUNT(D340:D347)*2</f>
        <v>8</v>
      </c>
    </row>
    <row r="340" spans="1:9" ht="47.25" hidden="1">
      <c r="A340" s="27" t="s">
        <v>1908</v>
      </c>
      <c r="B340" s="19" t="s">
        <v>897</v>
      </c>
      <c r="C340" s="26"/>
      <c r="D340" s="537"/>
      <c r="E340" s="28"/>
      <c r="F340" s="26"/>
      <c r="G340" s="26"/>
      <c r="H340" s="99"/>
      <c r="I340" s="99"/>
    </row>
    <row r="341" spans="1:9" ht="47.25" hidden="1">
      <c r="A341" s="27" t="s">
        <v>1911</v>
      </c>
      <c r="B341" s="19" t="s">
        <v>901</v>
      </c>
      <c r="C341" s="26"/>
      <c r="D341" s="537"/>
      <c r="E341" s="28"/>
      <c r="F341" s="26"/>
      <c r="G341" s="26"/>
      <c r="H341" s="99"/>
      <c r="I341" s="99"/>
    </row>
    <row r="342" spans="1:9" ht="31.5" hidden="1">
      <c r="A342" s="27" t="s">
        <v>1913</v>
      </c>
      <c r="B342" s="19" t="s">
        <v>905</v>
      </c>
      <c r="C342" s="26"/>
      <c r="D342" s="537"/>
      <c r="E342" s="28"/>
      <c r="F342" s="26"/>
      <c r="G342" s="26"/>
      <c r="H342" s="99"/>
      <c r="I342" s="99"/>
    </row>
    <row r="343" spans="1:9" ht="31.5" hidden="1">
      <c r="A343" s="27" t="s">
        <v>1914</v>
      </c>
      <c r="B343" s="51" t="s">
        <v>909</v>
      </c>
      <c r="C343" s="26"/>
      <c r="D343" s="537"/>
      <c r="E343" s="28"/>
      <c r="F343" s="26"/>
      <c r="G343" s="26"/>
      <c r="H343" s="99"/>
      <c r="I343" s="99"/>
    </row>
    <row r="344" spans="1:9" ht="60">
      <c r="A344" s="18" t="s">
        <v>1919</v>
      </c>
      <c r="B344" s="19" t="s">
        <v>913</v>
      </c>
      <c r="C344" s="50" t="s">
        <v>3891</v>
      </c>
      <c r="D344" s="618">
        <v>2</v>
      </c>
      <c r="E344" s="28" t="s">
        <v>369</v>
      </c>
      <c r="F344" s="30" t="s">
        <v>4696</v>
      </c>
      <c r="G344" s="295"/>
    </row>
    <row r="345" spans="1:9" ht="31.5">
      <c r="A345" s="18" t="s">
        <v>1922</v>
      </c>
      <c r="B345" s="19" t="s">
        <v>917</v>
      </c>
      <c r="C345" s="30" t="s">
        <v>4895</v>
      </c>
      <c r="D345" s="618">
        <v>2</v>
      </c>
      <c r="E345" s="28" t="s">
        <v>648</v>
      </c>
      <c r="F345" s="26"/>
      <c r="G345" s="295"/>
    </row>
    <row r="346" spans="1:9" ht="30">
      <c r="A346" s="18"/>
      <c r="B346" s="19"/>
      <c r="C346" s="30" t="s">
        <v>4896</v>
      </c>
      <c r="D346" s="618">
        <v>2</v>
      </c>
      <c r="E346" s="28" t="s">
        <v>648</v>
      </c>
      <c r="F346" s="26"/>
      <c r="G346" s="295"/>
    </row>
    <row r="347" spans="1:9" ht="47.25">
      <c r="A347" s="18" t="s">
        <v>1926</v>
      </c>
      <c r="B347" s="19" t="s">
        <v>922</v>
      </c>
      <c r="C347" s="30" t="s">
        <v>4897</v>
      </c>
      <c r="D347" s="618">
        <v>2</v>
      </c>
      <c r="E347" s="28" t="s">
        <v>341</v>
      </c>
      <c r="F347" s="26"/>
      <c r="G347" s="295"/>
    </row>
    <row r="348" spans="1:9" ht="40.15" hidden="1" customHeight="1">
      <c r="A348" s="370" t="s">
        <v>1927</v>
      </c>
      <c r="B348" s="916" t="s">
        <v>66</v>
      </c>
      <c r="C348" s="923"/>
      <c r="D348" s="923"/>
      <c r="E348" s="923"/>
      <c r="F348" s="923"/>
      <c r="G348" s="924"/>
      <c r="H348" s="99">
        <f>SUM(D349:D351)</f>
        <v>0</v>
      </c>
      <c r="I348" s="99">
        <f>COUNT(D349:D351)*2</f>
        <v>0</v>
      </c>
    </row>
    <row r="349" spans="1:9" ht="31.5" hidden="1">
      <c r="A349" s="27" t="s">
        <v>1928</v>
      </c>
      <c r="B349" s="19" t="s">
        <v>925</v>
      </c>
      <c r="C349" s="26"/>
      <c r="D349" s="537"/>
      <c r="E349" s="28"/>
      <c r="F349" s="26"/>
      <c r="G349" s="26"/>
      <c r="H349" s="99"/>
      <c r="I349" s="99"/>
    </row>
    <row r="350" spans="1:9" ht="47.25" hidden="1">
      <c r="A350" s="27" t="s">
        <v>1929</v>
      </c>
      <c r="B350" s="19" t="s">
        <v>932</v>
      </c>
      <c r="C350" s="26"/>
      <c r="D350" s="537"/>
      <c r="E350" s="28"/>
      <c r="F350" s="26"/>
      <c r="G350" s="26"/>
      <c r="H350" s="99"/>
      <c r="I350" s="99"/>
    </row>
    <row r="351" spans="1:9" ht="31.5" hidden="1">
      <c r="A351" s="27" t="s">
        <v>1930</v>
      </c>
      <c r="B351" s="19" t="s">
        <v>939</v>
      </c>
      <c r="C351" s="26"/>
      <c r="D351" s="537"/>
      <c r="E351" s="28"/>
      <c r="F351" s="26"/>
      <c r="G351" s="26"/>
      <c r="H351" s="99"/>
      <c r="I351" s="99"/>
    </row>
    <row r="352" spans="1:9" ht="40.15" hidden="1" customHeight="1">
      <c r="A352" s="370" t="s">
        <v>1931</v>
      </c>
      <c r="B352" s="989" t="s">
        <v>64</v>
      </c>
      <c r="C352" s="997"/>
      <c r="D352" s="997"/>
      <c r="E352" s="997"/>
      <c r="F352" s="997"/>
      <c r="G352" s="998"/>
      <c r="H352" s="99">
        <f>SUM(D353:D355)</f>
        <v>0</v>
      </c>
      <c r="I352" s="99">
        <f>COUNT(D353:D355)*2</f>
        <v>0</v>
      </c>
    </row>
    <row r="353" spans="1:9" ht="60" hidden="1">
      <c r="A353" s="27" t="s">
        <v>1932</v>
      </c>
      <c r="B353" s="30" t="s">
        <v>943</v>
      </c>
      <c r="C353" s="26"/>
      <c r="D353" s="537"/>
      <c r="E353" s="28"/>
      <c r="F353" s="26"/>
      <c r="G353" s="26"/>
      <c r="H353" s="99"/>
      <c r="I353" s="99"/>
    </row>
    <row r="354" spans="1:9" ht="45" hidden="1">
      <c r="A354" s="27" t="s">
        <v>944</v>
      </c>
      <c r="B354" s="30" t="s">
        <v>945</v>
      </c>
      <c r="C354" s="26"/>
      <c r="D354" s="537"/>
      <c r="E354" s="28"/>
      <c r="F354" s="26"/>
      <c r="G354" s="26"/>
      <c r="H354" s="99"/>
      <c r="I354" s="99"/>
    </row>
    <row r="355" spans="1:9" ht="78.75" hidden="1">
      <c r="A355" s="27" t="s">
        <v>1933</v>
      </c>
      <c r="B355" s="114" t="s">
        <v>947</v>
      </c>
      <c r="C355" s="26"/>
      <c r="D355" s="537"/>
      <c r="E355" s="28"/>
      <c r="F355" s="26"/>
      <c r="G355" s="26"/>
      <c r="H355" s="99"/>
      <c r="I355" s="99"/>
    </row>
    <row r="356" spans="1:9" ht="40.15" customHeight="1">
      <c r="A356" s="185" t="s">
        <v>2532</v>
      </c>
      <c r="B356" s="916" t="s">
        <v>62</v>
      </c>
      <c r="C356" s="923"/>
      <c r="D356" s="923"/>
      <c r="E356" s="923"/>
      <c r="F356" s="923"/>
      <c r="G356" s="1304"/>
      <c r="H356" s="29">
        <f>SUM(D357:D362)</f>
        <v>6</v>
      </c>
      <c r="I356" s="29">
        <f>COUNT(D357:D362)*2</f>
        <v>6</v>
      </c>
    </row>
    <row r="357" spans="1:9" ht="31.5" hidden="1">
      <c r="A357" s="27" t="s">
        <v>1935</v>
      </c>
      <c r="B357" s="19" t="s">
        <v>949</v>
      </c>
      <c r="C357" s="26"/>
      <c r="D357" s="537"/>
      <c r="E357" s="28"/>
      <c r="F357" s="26"/>
      <c r="G357" s="26"/>
      <c r="H357" s="99"/>
      <c r="I357" s="99"/>
    </row>
    <row r="358" spans="1:9" ht="31.5" hidden="1">
      <c r="A358" s="27" t="s">
        <v>1936</v>
      </c>
      <c r="B358" s="19" t="s">
        <v>956</v>
      </c>
      <c r="C358" s="26"/>
      <c r="D358" s="537"/>
      <c r="E358" s="28"/>
      <c r="F358" s="26"/>
      <c r="G358" s="26"/>
      <c r="H358" s="99"/>
      <c r="I358" s="99"/>
    </row>
    <row r="359" spans="1:9" ht="31.5">
      <c r="A359" s="18" t="s">
        <v>2533</v>
      </c>
      <c r="B359" s="19" t="s">
        <v>962</v>
      </c>
      <c r="C359" s="23" t="s">
        <v>968</v>
      </c>
      <c r="D359" s="618">
        <v>2</v>
      </c>
      <c r="E359" s="37" t="s">
        <v>540</v>
      </c>
      <c r="F359" s="26"/>
      <c r="G359" s="295"/>
    </row>
    <row r="360" spans="1:9" ht="30">
      <c r="A360" s="18"/>
      <c r="B360" s="19"/>
      <c r="C360" s="23" t="s">
        <v>967</v>
      </c>
      <c r="D360" s="618">
        <v>2</v>
      </c>
      <c r="E360" s="28" t="s">
        <v>540</v>
      </c>
      <c r="F360" s="26"/>
      <c r="G360" s="295"/>
    </row>
    <row r="361" spans="1:9" ht="63" hidden="1">
      <c r="A361" s="27" t="s">
        <v>1937</v>
      </c>
      <c r="B361" s="51" t="s">
        <v>970</v>
      </c>
      <c r="C361" s="26"/>
      <c r="D361" s="537"/>
      <c r="E361" s="28"/>
      <c r="F361" s="26"/>
      <c r="G361" s="26"/>
      <c r="H361" s="99"/>
      <c r="I361" s="99"/>
    </row>
    <row r="362" spans="1:9" ht="75">
      <c r="A362" s="18" t="s">
        <v>1939</v>
      </c>
      <c r="B362" s="19" t="s">
        <v>981</v>
      </c>
      <c r="C362" s="30" t="s">
        <v>4898</v>
      </c>
      <c r="D362" s="618">
        <v>2</v>
      </c>
      <c r="E362" s="28" t="s">
        <v>540</v>
      </c>
      <c r="F362" s="30" t="s">
        <v>4899</v>
      </c>
      <c r="G362" s="295"/>
    </row>
    <row r="363" spans="1:9" ht="40.15" customHeight="1">
      <c r="A363" s="185" t="s">
        <v>1940</v>
      </c>
      <c r="B363" s="989" t="s">
        <v>60</v>
      </c>
      <c r="C363" s="997"/>
      <c r="D363" s="997"/>
      <c r="E363" s="997"/>
      <c r="F363" s="997"/>
      <c r="G363" s="1303"/>
      <c r="H363" s="29">
        <f>SUM(D364:D384)</f>
        <v>42</v>
      </c>
      <c r="I363" s="29">
        <f>COUNT(D364:D384)*2</f>
        <v>42</v>
      </c>
    </row>
    <row r="364" spans="1:9" ht="195">
      <c r="A364" s="18" t="s">
        <v>1941</v>
      </c>
      <c r="B364" s="114" t="s">
        <v>990</v>
      </c>
      <c r="C364" s="30" t="s">
        <v>4900</v>
      </c>
      <c r="D364" s="618">
        <v>2</v>
      </c>
      <c r="E364" s="28" t="s">
        <v>369</v>
      </c>
      <c r="F364" s="30" t="s">
        <v>4901</v>
      </c>
      <c r="G364" s="295"/>
    </row>
    <row r="365" spans="1:9" ht="45">
      <c r="A365" s="18"/>
      <c r="B365" s="114"/>
      <c r="C365" s="30" t="s">
        <v>6964</v>
      </c>
      <c r="D365" s="618">
        <v>2</v>
      </c>
      <c r="E365" s="28" t="s">
        <v>653</v>
      </c>
      <c r="F365" s="55"/>
      <c r="G365" s="295"/>
    </row>
    <row r="366" spans="1:9" ht="30">
      <c r="A366" s="18"/>
      <c r="B366" s="114"/>
      <c r="C366" s="30" t="s">
        <v>6962</v>
      </c>
      <c r="D366" s="618">
        <v>2</v>
      </c>
      <c r="E366" s="28" t="s">
        <v>653</v>
      </c>
      <c r="F366" s="30"/>
      <c r="G366" s="295"/>
    </row>
    <row r="367" spans="1:9" ht="60">
      <c r="A367" s="18"/>
      <c r="B367" s="114"/>
      <c r="C367" s="30" t="s">
        <v>6963</v>
      </c>
      <c r="D367" s="618">
        <v>2</v>
      </c>
      <c r="E367" s="28" t="s">
        <v>653</v>
      </c>
      <c r="F367" s="30"/>
      <c r="G367" s="295"/>
    </row>
    <row r="368" spans="1:9" ht="45">
      <c r="A368" s="18"/>
      <c r="B368" s="114"/>
      <c r="C368" s="30" t="s">
        <v>4902</v>
      </c>
      <c r="D368" s="618">
        <v>2</v>
      </c>
      <c r="E368" s="28" t="s">
        <v>653</v>
      </c>
      <c r="F368" s="30"/>
      <c r="G368" s="295"/>
    </row>
    <row r="369" spans="1:7" ht="45">
      <c r="A369" s="18"/>
      <c r="B369" s="114"/>
      <c r="C369" s="30" t="s">
        <v>4903</v>
      </c>
      <c r="D369" s="618">
        <v>2</v>
      </c>
      <c r="E369" s="28" t="s">
        <v>369</v>
      </c>
      <c r="F369" s="30"/>
      <c r="G369" s="295"/>
    </row>
    <row r="370" spans="1:7" ht="30">
      <c r="A370" s="18"/>
      <c r="B370" s="114"/>
      <c r="C370" s="30" t="s">
        <v>4904</v>
      </c>
      <c r="D370" s="618">
        <v>2</v>
      </c>
      <c r="E370" s="28" t="s">
        <v>653</v>
      </c>
      <c r="F370" s="30"/>
      <c r="G370" s="295"/>
    </row>
    <row r="371" spans="1:7" ht="30">
      <c r="A371" s="18"/>
      <c r="B371" s="114"/>
      <c r="C371" s="30" t="s">
        <v>4905</v>
      </c>
      <c r="D371" s="618">
        <v>2</v>
      </c>
      <c r="E371" s="28" t="s">
        <v>653</v>
      </c>
      <c r="F371" s="30"/>
      <c r="G371" s="295"/>
    </row>
    <row r="372" spans="1:7" ht="60">
      <c r="A372" s="18"/>
      <c r="B372" s="114"/>
      <c r="C372" s="30" t="s">
        <v>4906</v>
      </c>
      <c r="D372" s="618">
        <v>2</v>
      </c>
      <c r="E372" s="28" t="s">
        <v>653</v>
      </c>
      <c r="F372" s="30"/>
      <c r="G372" s="295"/>
    </row>
    <row r="373" spans="1:7" ht="60">
      <c r="A373" s="18" t="s">
        <v>992</v>
      </c>
      <c r="B373" s="114" t="s">
        <v>993</v>
      </c>
      <c r="C373" s="30" t="s">
        <v>4907</v>
      </c>
      <c r="D373" s="618">
        <v>2</v>
      </c>
      <c r="E373" s="28" t="s">
        <v>377</v>
      </c>
      <c r="F373" s="26"/>
      <c r="G373" s="295"/>
    </row>
    <row r="374" spans="1:7" ht="75">
      <c r="A374" s="18"/>
      <c r="B374" s="114"/>
      <c r="C374" s="30" t="s">
        <v>4908</v>
      </c>
      <c r="D374" s="618">
        <v>2</v>
      </c>
      <c r="E374" s="28" t="s">
        <v>377</v>
      </c>
      <c r="F374" s="26"/>
      <c r="G374" s="295"/>
    </row>
    <row r="375" spans="1:7" ht="60">
      <c r="A375" s="18"/>
      <c r="B375" s="114"/>
      <c r="C375" s="30" t="s">
        <v>4909</v>
      </c>
      <c r="D375" s="618">
        <v>2</v>
      </c>
      <c r="E375" s="28" t="s">
        <v>653</v>
      </c>
      <c r="F375" s="26"/>
      <c r="G375" s="295"/>
    </row>
    <row r="376" spans="1:7" ht="30">
      <c r="A376" s="18"/>
      <c r="B376" s="114"/>
      <c r="C376" s="445" t="s">
        <v>4910</v>
      </c>
      <c r="D376" s="618">
        <v>2</v>
      </c>
      <c r="E376" s="28" t="s">
        <v>653</v>
      </c>
      <c r="F376" s="26"/>
      <c r="G376" s="295"/>
    </row>
    <row r="377" spans="1:7" ht="60">
      <c r="A377" s="18"/>
      <c r="B377" s="114"/>
      <c r="C377" s="30" t="s">
        <v>4911</v>
      </c>
      <c r="D377" s="618">
        <v>2</v>
      </c>
      <c r="E377" s="28" t="s">
        <v>377</v>
      </c>
      <c r="F377" s="26"/>
      <c r="G377" s="295"/>
    </row>
    <row r="378" spans="1:7" ht="30">
      <c r="A378" s="18"/>
      <c r="B378" s="114"/>
      <c r="C378" s="30" t="s">
        <v>4912</v>
      </c>
      <c r="D378" s="618">
        <v>2</v>
      </c>
      <c r="E378" s="28" t="s">
        <v>377</v>
      </c>
      <c r="F378" s="26"/>
      <c r="G378" s="295"/>
    </row>
    <row r="379" spans="1:7" ht="60">
      <c r="A379" s="18"/>
      <c r="B379" s="114"/>
      <c r="C379" s="30" t="s">
        <v>4913</v>
      </c>
      <c r="D379" s="618">
        <v>2</v>
      </c>
      <c r="E379" s="28" t="s">
        <v>653</v>
      </c>
      <c r="F379" s="26"/>
      <c r="G379" s="295"/>
    </row>
    <row r="380" spans="1:7" ht="31.5">
      <c r="A380" s="18" t="s">
        <v>1942</v>
      </c>
      <c r="B380" s="114" t="s">
        <v>995</v>
      </c>
      <c r="C380" s="30" t="s">
        <v>4914</v>
      </c>
      <c r="D380" s="618">
        <v>2</v>
      </c>
      <c r="E380" s="28" t="s">
        <v>369</v>
      </c>
      <c r="F380" s="26"/>
      <c r="G380" s="295"/>
    </row>
    <row r="381" spans="1:7" ht="45">
      <c r="A381" s="18"/>
      <c r="B381" s="114"/>
      <c r="C381" s="30" t="s">
        <v>4915</v>
      </c>
      <c r="D381" s="618">
        <v>2</v>
      </c>
      <c r="E381" s="28" t="s">
        <v>653</v>
      </c>
      <c r="F381" s="26"/>
      <c r="G381" s="295"/>
    </row>
    <row r="382" spans="1:7" ht="30">
      <c r="A382" s="18"/>
      <c r="B382" s="114"/>
      <c r="C382" s="30" t="s">
        <v>4916</v>
      </c>
      <c r="D382" s="618">
        <v>2</v>
      </c>
      <c r="E382" s="28" t="s">
        <v>369</v>
      </c>
      <c r="F382" s="26"/>
      <c r="G382" s="295"/>
    </row>
    <row r="383" spans="1:7" ht="30">
      <c r="A383" s="18"/>
      <c r="B383" s="114"/>
      <c r="C383" s="30" t="s">
        <v>4917</v>
      </c>
      <c r="D383" s="618">
        <v>2</v>
      </c>
      <c r="E383" s="28" t="s">
        <v>369</v>
      </c>
      <c r="F383" s="26"/>
      <c r="G383" s="295"/>
    </row>
    <row r="384" spans="1:7" ht="45">
      <c r="A384" s="18"/>
      <c r="B384" s="114"/>
      <c r="C384" s="30" t="s">
        <v>4918</v>
      </c>
      <c r="D384" s="618">
        <v>2</v>
      </c>
      <c r="E384" s="28" t="s">
        <v>653</v>
      </c>
      <c r="F384" s="26"/>
      <c r="G384" s="295"/>
    </row>
    <row r="385" spans="1:9" ht="40.15" hidden="1" customHeight="1">
      <c r="A385" s="370" t="s">
        <v>1945</v>
      </c>
      <c r="B385" s="989" t="s">
        <v>58</v>
      </c>
      <c r="C385" s="997"/>
      <c r="D385" s="997"/>
      <c r="E385" s="997"/>
      <c r="F385" s="997"/>
      <c r="G385" s="998"/>
      <c r="H385" s="99">
        <f>SUM(D386:D395)</f>
        <v>0</v>
      </c>
      <c r="I385" s="99">
        <f>COUNT(D386:D395)*2</f>
        <v>0</v>
      </c>
    </row>
    <row r="386" spans="1:9" ht="31.5" hidden="1">
      <c r="A386" s="27" t="s">
        <v>997</v>
      </c>
      <c r="B386" s="114" t="s">
        <v>998</v>
      </c>
      <c r="C386" s="26"/>
      <c r="D386" s="537"/>
      <c r="E386" s="28"/>
      <c r="F386" s="26"/>
      <c r="G386" s="26"/>
      <c r="H386" s="99"/>
      <c r="I386" s="99"/>
    </row>
    <row r="387" spans="1:9" ht="31.5" hidden="1">
      <c r="A387" s="27" t="s">
        <v>999</v>
      </c>
      <c r="B387" s="114" t="s">
        <v>1000</v>
      </c>
      <c r="C387" s="26"/>
      <c r="D387" s="537"/>
      <c r="E387" s="28"/>
      <c r="F387" s="26"/>
      <c r="G387" s="26"/>
      <c r="H387" s="99"/>
      <c r="I387" s="99"/>
    </row>
    <row r="388" spans="1:9" ht="31.5" hidden="1">
      <c r="A388" s="27" t="s">
        <v>1001</v>
      </c>
      <c r="B388" s="114" t="s">
        <v>1002</v>
      </c>
      <c r="C388" s="26"/>
      <c r="D388" s="537"/>
      <c r="E388" s="28"/>
      <c r="F388" s="26"/>
      <c r="G388" s="26"/>
      <c r="H388" s="99"/>
      <c r="I388" s="99"/>
    </row>
    <row r="389" spans="1:9" ht="31.5" hidden="1">
      <c r="A389" s="27" t="s">
        <v>1003</v>
      </c>
      <c r="B389" s="114" t="s">
        <v>1004</v>
      </c>
      <c r="C389" s="26"/>
      <c r="D389" s="537"/>
      <c r="E389" s="28"/>
      <c r="F389" s="26"/>
      <c r="G389" s="26"/>
      <c r="H389" s="99"/>
      <c r="I389" s="99"/>
    </row>
    <row r="390" spans="1:9" ht="47.25" hidden="1">
      <c r="A390" s="27" t="s">
        <v>1946</v>
      </c>
      <c r="B390" s="114" t="s">
        <v>1006</v>
      </c>
      <c r="C390" s="26"/>
      <c r="D390" s="537"/>
      <c r="E390" s="28"/>
      <c r="F390" s="26"/>
      <c r="G390" s="26"/>
      <c r="H390" s="99"/>
      <c r="I390" s="99"/>
    </row>
    <row r="391" spans="1:9" ht="31.5" hidden="1">
      <c r="A391" s="27" t="s">
        <v>1007</v>
      </c>
      <c r="B391" s="114" t="s">
        <v>1008</v>
      </c>
      <c r="C391" s="26"/>
      <c r="D391" s="537"/>
      <c r="E391" s="28"/>
      <c r="F391" s="26"/>
      <c r="G391" s="26"/>
      <c r="H391" s="99"/>
      <c r="I391" s="99"/>
    </row>
    <row r="392" spans="1:9" ht="31.5" hidden="1">
      <c r="A392" s="27" t="s">
        <v>1009</v>
      </c>
      <c r="B392" s="114" t="s">
        <v>1010</v>
      </c>
      <c r="C392" s="26"/>
      <c r="D392" s="537"/>
      <c r="E392" s="28"/>
      <c r="F392" s="26"/>
      <c r="G392" s="26"/>
      <c r="H392" s="99"/>
      <c r="I392" s="99"/>
    </row>
    <row r="393" spans="1:9" ht="31.5" hidden="1">
      <c r="A393" s="27" t="s">
        <v>1011</v>
      </c>
      <c r="B393" s="19" t="s">
        <v>1012</v>
      </c>
      <c r="C393" s="26"/>
      <c r="D393" s="537"/>
      <c r="E393" s="28"/>
      <c r="F393" s="26"/>
      <c r="G393" s="26"/>
      <c r="H393" s="99"/>
      <c r="I393" s="99"/>
    </row>
    <row r="394" spans="1:9" ht="31.5" hidden="1">
      <c r="A394" s="27" t="s">
        <v>1014</v>
      </c>
      <c r="B394" s="19" t="s">
        <v>1015</v>
      </c>
      <c r="C394" s="26"/>
      <c r="D394" s="537"/>
      <c r="E394" s="28"/>
      <c r="F394" s="26"/>
      <c r="G394" s="26"/>
      <c r="H394" s="99"/>
      <c r="I394" s="99"/>
    </row>
    <row r="395" spans="1:9" ht="47.25" hidden="1">
      <c r="A395" s="27" t="s">
        <v>1021</v>
      </c>
      <c r="B395" s="19" t="s">
        <v>1022</v>
      </c>
      <c r="C395" s="26"/>
      <c r="D395" s="537"/>
      <c r="E395" s="28"/>
      <c r="F395" s="26"/>
      <c r="G395" s="26"/>
      <c r="H395" s="99"/>
      <c r="I395" s="99"/>
    </row>
    <row r="396" spans="1:9" ht="40.15" hidden="1" customHeight="1">
      <c r="A396" s="370" t="s">
        <v>57</v>
      </c>
      <c r="B396" s="989" t="s">
        <v>56</v>
      </c>
      <c r="C396" s="997"/>
      <c r="D396" s="997"/>
      <c r="E396" s="997"/>
      <c r="F396" s="997"/>
      <c r="G396" s="998"/>
      <c r="H396" s="99">
        <f>SUM(D397:D399)</f>
        <v>0</v>
      </c>
      <c r="I396" s="99">
        <f>COUNT(D397:D399)*2</f>
        <v>0</v>
      </c>
    </row>
    <row r="397" spans="1:9" ht="31.5" hidden="1">
      <c r="A397" s="27" t="s">
        <v>1024</v>
      </c>
      <c r="B397" s="114" t="s">
        <v>1025</v>
      </c>
      <c r="C397" s="26"/>
      <c r="D397" s="537"/>
      <c r="E397" s="28"/>
      <c r="F397" s="26"/>
      <c r="G397" s="26"/>
      <c r="H397" s="99"/>
      <c r="I397" s="99"/>
    </row>
    <row r="398" spans="1:9" ht="31.5" hidden="1">
      <c r="A398" s="27" t="s">
        <v>1026</v>
      </c>
      <c r="B398" s="114" t="s">
        <v>1027</v>
      </c>
      <c r="C398" s="26"/>
      <c r="D398" s="537"/>
      <c r="E398" s="28"/>
      <c r="F398" s="26"/>
      <c r="G398" s="26"/>
      <c r="H398" s="99"/>
      <c r="I398" s="99"/>
    </row>
    <row r="399" spans="1:9" ht="31.5" hidden="1">
      <c r="A399" s="27" t="s">
        <v>1028</v>
      </c>
      <c r="B399" s="114" t="s">
        <v>1029</v>
      </c>
      <c r="C399" s="26"/>
      <c r="D399" s="537"/>
      <c r="E399" s="28"/>
      <c r="F399" s="26"/>
      <c r="G399" s="26"/>
      <c r="H399" s="99"/>
      <c r="I399" s="99"/>
    </row>
    <row r="400" spans="1:9" ht="40.15" hidden="1" customHeight="1">
      <c r="A400" s="370" t="s">
        <v>1953</v>
      </c>
      <c r="B400" s="989" t="s">
        <v>54</v>
      </c>
      <c r="C400" s="997"/>
      <c r="D400" s="997"/>
      <c r="E400" s="997"/>
      <c r="F400" s="997"/>
      <c r="G400" s="998"/>
      <c r="H400" s="99">
        <f>SUM(D401:D404)</f>
        <v>0</v>
      </c>
      <c r="I400" s="99">
        <f>COUNT(D401:D404)*2</f>
        <v>0</v>
      </c>
    </row>
    <row r="401" spans="1:9" ht="31.5" hidden="1">
      <c r="A401" s="27" t="s">
        <v>1955</v>
      </c>
      <c r="B401" s="114" t="s">
        <v>1031</v>
      </c>
      <c r="C401" s="26"/>
      <c r="D401" s="537"/>
      <c r="E401" s="28"/>
      <c r="F401" s="26"/>
      <c r="G401" s="26"/>
      <c r="H401" s="99"/>
      <c r="I401" s="99"/>
    </row>
    <row r="402" spans="1:9" ht="31.5" hidden="1">
      <c r="A402" s="27" t="s">
        <v>1036</v>
      </c>
      <c r="B402" s="114" t="s">
        <v>1037</v>
      </c>
      <c r="C402" s="26"/>
      <c r="D402" s="537"/>
      <c r="E402" s="28"/>
      <c r="F402" s="26"/>
      <c r="G402" s="26"/>
      <c r="H402" s="99"/>
      <c r="I402" s="99"/>
    </row>
    <row r="403" spans="1:9" ht="31.5" hidden="1">
      <c r="A403" s="27" t="s">
        <v>1038</v>
      </c>
      <c r="B403" s="114" t="s">
        <v>1039</v>
      </c>
      <c r="C403" s="26"/>
      <c r="D403" s="537"/>
      <c r="E403" s="28"/>
      <c r="F403" s="26"/>
      <c r="G403" s="26"/>
      <c r="H403" s="99"/>
      <c r="I403" s="99"/>
    </row>
    <row r="404" spans="1:9" ht="31.5" hidden="1">
      <c r="A404" s="27" t="s">
        <v>1040</v>
      </c>
      <c r="B404" s="114" t="s">
        <v>1041</v>
      </c>
      <c r="C404" s="26"/>
      <c r="D404" s="537"/>
      <c r="E404" s="28"/>
      <c r="F404" s="26"/>
      <c r="G404" s="26"/>
      <c r="H404" s="99"/>
      <c r="I404" s="99"/>
    </row>
    <row r="405" spans="1:9" ht="40.15" hidden="1" customHeight="1">
      <c r="A405" s="370" t="s">
        <v>1960</v>
      </c>
      <c r="B405" s="916" t="s">
        <v>52</v>
      </c>
      <c r="C405" s="923"/>
      <c r="D405" s="923"/>
      <c r="E405" s="923"/>
      <c r="F405" s="923"/>
      <c r="G405" s="924"/>
      <c r="H405" s="99">
        <f>SUM(D406:D408)</f>
        <v>0</v>
      </c>
      <c r="I405" s="99">
        <f>COUNT(D406:D408)*2</f>
        <v>0</v>
      </c>
    </row>
    <row r="406" spans="1:9" ht="47.25" hidden="1">
      <c r="A406" s="27" t="s">
        <v>2541</v>
      </c>
      <c r="B406" s="19" t="s">
        <v>1043</v>
      </c>
      <c r="C406" s="114"/>
      <c r="D406" s="537"/>
      <c r="E406" s="28"/>
      <c r="F406" s="26"/>
      <c r="G406" s="26"/>
      <c r="H406" s="99"/>
      <c r="I406" s="99"/>
    </row>
    <row r="407" spans="1:9" ht="31.5" hidden="1">
      <c r="A407" s="27" t="s">
        <v>1961</v>
      </c>
      <c r="B407" s="19" t="s">
        <v>1047</v>
      </c>
      <c r="C407" s="26"/>
      <c r="D407" s="537"/>
      <c r="E407" s="28"/>
      <c r="F407" s="26"/>
      <c r="G407" s="26"/>
      <c r="H407" s="99"/>
      <c r="I407" s="99"/>
    </row>
    <row r="408" spans="1:9" ht="63" hidden="1">
      <c r="A408" s="27" t="s">
        <v>1054</v>
      </c>
      <c r="B408" s="19" t="s">
        <v>1059</v>
      </c>
      <c r="C408" s="26"/>
      <c r="D408" s="537"/>
      <c r="E408" s="28"/>
      <c r="F408" s="26"/>
      <c r="G408" s="26"/>
      <c r="H408" s="99"/>
      <c r="I408" s="99"/>
    </row>
    <row r="409" spans="1:9" ht="21" hidden="1">
      <c r="A409" s="436"/>
      <c r="B409" s="1072" t="s">
        <v>4720</v>
      </c>
      <c r="C409" s="1074"/>
      <c r="D409" s="1074"/>
      <c r="E409" s="1074"/>
      <c r="F409" s="1074"/>
      <c r="G409" s="1074"/>
      <c r="H409" s="99"/>
      <c r="I409" s="99"/>
    </row>
    <row r="410" spans="1:9" ht="40.15" hidden="1" customHeight="1">
      <c r="A410" s="370" t="s">
        <v>51</v>
      </c>
      <c r="B410" s="989" t="s">
        <v>50</v>
      </c>
      <c r="C410" s="997"/>
      <c r="D410" s="997"/>
      <c r="E410" s="997"/>
      <c r="F410" s="997"/>
      <c r="G410" s="998"/>
      <c r="H410" s="99">
        <f>SUM(D411:D416)</f>
        <v>0</v>
      </c>
      <c r="I410" s="99">
        <f>COUNT(D411:D416)*2</f>
        <v>0</v>
      </c>
    </row>
    <row r="411" spans="1:9" ht="47.25" hidden="1">
      <c r="A411" s="27" t="s">
        <v>1060</v>
      </c>
      <c r="B411" s="114" t="s">
        <v>1061</v>
      </c>
      <c r="C411" s="114"/>
      <c r="D411" s="537"/>
      <c r="E411" s="28"/>
      <c r="F411" s="26"/>
      <c r="G411" s="26"/>
      <c r="H411" s="99"/>
      <c r="I411" s="99"/>
    </row>
    <row r="412" spans="1:9" ht="63" hidden="1">
      <c r="A412" s="27" t="s">
        <v>1062</v>
      </c>
      <c r="B412" s="114" t="s">
        <v>1063</v>
      </c>
      <c r="C412" s="26"/>
      <c r="D412" s="537"/>
      <c r="E412" s="28"/>
      <c r="F412" s="26"/>
      <c r="G412" s="26"/>
      <c r="H412" s="99"/>
      <c r="I412" s="99"/>
    </row>
    <row r="413" spans="1:9" ht="47.25" hidden="1">
      <c r="A413" s="27" t="s">
        <v>1064</v>
      </c>
      <c r="B413" s="114" t="s">
        <v>1065</v>
      </c>
      <c r="C413" s="26"/>
      <c r="D413" s="537"/>
      <c r="E413" s="28"/>
      <c r="F413" s="26"/>
      <c r="G413" s="26"/>
      <c r="H413" s="99"/>
      <c r="I413" s="99"/>
    </row>
    <row r="414" spans="1:9" ht="63" hidden="1">
      <c r="A414" s="27" t="s">
        <v>1066</v>
      </c>
      <c r="B414" s="114" t="s">
        <v>1067</v>
      </c>
      <c r="C414" s="26"/>
      <c r="D414" s="537"/>
      <c r="E414" s="28"/>
      <c r="F414" s="26"/>
      <c r="G414" s="26"/>
      <c r="H414" s="99"/>
      <c r="I414" s="99"/>
    </row>
    <row r="415" spans="1:9" ht="47.25" hidden="1">
      <c r="A415" s="27" t="s">
        <v>1068</v>
      </c>
      <c r="B415" s="114" t="s">
        <v>1069</v>
      </c>
      <c r="C415" s="26"/>
      <c r="D415" s="537"/>
      <c r="E415" s="28"/>
      <c r="F415" s="26"/>
      <c r="G415" s="26"/>
      <c r="H415" s="99"/>
      <c r="I415" s="99"/>
    </row>
    <row r="416" spans="1:9" ht="45" hidden="1">
      <c r="A416" s="27" t="s">
        <v>1070</v>
      </c>
      <c r="B416" s="30" t="s">
        <v>1071</v>
      </c>
      <c r="C416" s="26"/>
      <c r="D416" s="537"/>
      <c r="E416" s="28"/>
      <c r="F416" s="26"/>
      <c r="G416" s="26"/>
      <c r="H416" s="99"/>
      <c r="I416" s="99"/>
    </row>
    <row r="417" spans="1:9" ht="40.15" hidden="1" customHeight="1">
      <c r="A417" s="370" t="s">
        <v>49</v>
      </c>
      <c r="B417" s="989" t="s">
        <v>48</v>
      </c>
      <c r="C417" s="997"/>
      <c r="D417" s="997"/>
      <c r="E417" s="997"/>
      <c r="F417" s="997"/>
      <c r="G417" s="998"/>
      <c r="H417" s="99">
        <f>SUM(D418:D428)</f>
        <v>0</v>
      </c>
      <c r="I417" s="99">
        <f>COUNT(D418:D428)*2</f>
        <v>0</v>
      </c>
    </row>
    <row r="418" spans="1:9" ht="40.15" hidden="1" customHeight="1">
      <c r="A418" s="27" t="s">
        <v>1072</v>
      </c>
      <c r="B418" s="23" t="s">
        <v>1970</v>
      </c>
      <c r="C418" s="28"/>
      <c r="D418" s="52"/>
      <c r="E418" s="28"/>
      <c r="F418" s="28"/>
      <c r="G418" s="479"/>
      <c r="H418" s="99"/>
      <c r="I418" s="99"/>
    </row>
    <row r="419" spans="1:9" ht="40.15" hidden="1" customHeight="1">
      <c r="A419" s="27" t="s">
        <v>1073</v>
      </c>
      <c r="B419" s="23" t="s">
        <v>1981</v>
      </c>
      <c r="C419" s="28"/>
      <c r="D419" s="52"/>
      <c r="E419" s="28"/>
      <c r="F419" s="28"/>
      <c r="G419" s="479"/>
      <c r="H419" s="99"/>
      <c r="I419" s="99"/>
    </row>
    <row r="420" spans="1:9" ht="40.15" hidden="1" customHeight="1">
      <c r="A420" s="27" t="s">
        <v>1075</v>
      </c>
      <c r="B420" s="172" t="s">
        <v>1991</v>
      </c>
      <c r="C420" s="28"/>
      <c r="D420" s="52"/>
      <c r="E420" s="28"/>
      <c r="F420" s="28"/>
      <c r="G420" s="479"/>
      <c r="H420" s="99"/>
      <c r="I420" s="99"/>
    </row>
    <row r="421" spans="1:9" ht="40.15" hidden="1" customHeight="1">
      <c r="A421" s="27" t="s">
        <v>1076</v>
      </c>
      <c r="B421" s="23" t="s">
        <v>1074</v>
      </c>
      <c r="C421" s="28"/>
      <c r="D421" s="52"/>
      <c r="E421" s="28"/>
      <c r="F421" s="28"/>
      <c r="G421" s="479"/>
      <c r="H421" s="99"/>
      <c r="I421" s="99"/>
    </row>
    <row r="422" spans="1:9" ht="40.15" hidden="1" customHeight="1">
      <c r="A422" s="27" t="s">
        <v>2001</v>
      </c>
      <c r="B422" s="23" t="s">
        <v>2002</v>
      </c>
      <c r="C422" s="28"/>
      <c r="D422" s="52"/>
      <c r="E422" s="28"/>
      <c r="F422" s="28"/>
      <c r="G422" s="479"/>
      <c r="H422" s="99"/>
      <c r="I422" s="99"/>
    </row>
    <row r="423" spans="1:9" ht="40.15" hidden="1" customHeight="1">
      <c r="A423" s="27" t="s">
        <v>2007</v>
      </c>
      <c r="B423" s="23" t="s">
        <v>2008</v>
      </c>
      <c r="C423" s="28"/>
      <c r="D423" s="52"/>
      <c r="E423" s="28"/>
      <c r="F423" s="28"/>
      <c r="G423" s="479"/>
      <c r="H423" s="99"/>
      <c r="I423" s="99"/>
    </row>
    <row r="424" spans="1:9" ht="40.15" hidden="1" customHeight="1">
      <c r="A424" s="27" t="s">
        <v>2019</v>
      </c>
      <c r="B424" s="23" t="s">
        <v>2020</v>
      </c>
      <c r="C424" s="28"/>
      <c r="D424" s="52"/>
      <c r="E424" s="28"/>
      <c r="F424" s="28"/>
      <c r="G424" s="479"/>
      <c r="H424" s="99"/>
      <c r="I424" s="99"/>
    </row>
    <row r="425" spans="1:9" ht="40.15" hidden="1" customHeight="1">
      <c r="A425" s="27" t="s">
        <v>2024</v>
      </c>
      <c r="B425" s="23" t="s">
        <v>2025</v>
      </c>
      <c r="C425" s="28"/>
      <c r="D425" s="52"/>
      <c r="E425" s="28"/>
      <c r="F425" s="28"/>
      <c r="G425" s="479"/>
      <c r="H425" s="99"/>
      <c r="I425" s="99"/>
    </row>
    <row r="426" spans="1:9" ht="30" hidden="1">
      <c r="A426" s="27" t="s">
        <v>2032</v>
      </c>
      <c r="B426" s="23" t="s">
        <v>2033</v>
      </c>
      <c r="C426" s="28"/>
      <c r="D426" s="52"/>
      <c r="E426" s="28"/>
      <c r="F426" s="28"/>
      <c r="G426" s="479"/>
      <c r="H426" s="99"/>
      <c r="I426" s="99"/>
    </row>
    <row r="427" spans="1:9" ht="45" hidden="1">
      <c r="A427" s="27" t="s">
        <v>2036</v>
      </c>
      <c r="B427" s="23" t="s">
        <v>2037</v>
      </c>
      <c r="C427" s="28"/>
      <c r="D427" s="52"/>
      <c r="E427" s="28"/>
      <c r="F427" s="28"/>
      <c r="G427" s="479"/>
      <c r="H427" s="99"/>
      <c r="I427" s="99"/>
    </row>
    <row r="428" spans="1:9" ht="45" hidden="1">
      <c r="A428" s="27" t="s">
        <v>2044</v>
      </c>
      <c r="B428" s="23" t="s">
        <v>2045</v>
      </c>
      <c r="C428" s="28"/>
      <c r="D428" s="52"/>
      <c r="E428" s="28"/>
      <c r="F428" s="28"/>
      <c r="G428" s="479"/>
      <c r="H428" s="99"/>
      <c r="I428" s="99"/>
    </row>
    <row r="429" spans="1:9" ht="40.15" hidden="1" customHeight="1">
      <c r="A429" s="370" t="s">
        <v>47</v>
      </c>
      <c r="B429" s="989" t="s">
        <v>46</v>
      </c>
      <c r="C429" s="997"/>
      <c r="D429" s="997"/>
      <c r="E429" s="997"/>
      <c r="F429" s="997"/>
      <c r="G429" s="998"/>
      <c r="H429" s="99">
        <f>SUM(D430:D435)</f>
        <v>0</v>
      </c>
      <c r="I429" s="99">
        <f>COUNT(D430:D435)*2</f>
        <v>0</v>
      </c>
    </row>
    <row r="430" spans="1:9" ht="60" hidden="1">
      <c r="A430" s="27" t="s">
        <v>1077</v>
      </c>
      <c r="B430" s="23" t="s">
        <v>2049</v>
      </c>
      <c r="C430" s="26"/>
      <c r="D430" s="537"/>
      <c r="E430" s="28"/>
      <c r="F430" s="26"/>
      <c r="G430" s="479"/>
      <c r="H430" s="99"/>
      <c r="I430" s="99"/>
    </row>
    <row r="431" spans="1:9" ht="60" hidden="1">
      <c r="A431" s="27" t="s">
        <v>1078</v>
      </c>
      <c r="B431" s="23" t="s">
        <v>2058</v>
      </c>
      <c r="C431" s="26"/>
      <c r="D431" s="537"/>
      <c r="E431" s="28"/>
      <c r="F431" s="26"/>
      <c r="G431" s="479"/>
      <c r="H431" s="99"/>
      <c r="I431" s="99"/>
    </row>
    <row r="432" spans="1:9" ht="45" hidden="1">
      <c r="A432" s="27" t="s">
        <v>1079</v>
      </c>
      <c r="B432" s="23" t="s">
        <v>2061</v>
      </c>
      <c r="C432" s="26"/>
      <c r="D432" s="537"/>
      <c r="E432" s="28"/>
      <c r="F432" s="26"/>
      <c r="G432" s="479"/>
      <c r="H432" s="99"/>
      <c r="I432" s="99"/>
    </row>
    <row r="433" spans="1:9" ht="45" hidden="1">
      <c r="A433" s="27" t="s">
        <v>1080</v>
      </c>
      <c r="B433" s="23" t="s">
        <v>2067</v>
      </c>
      <c r="C433" s="26"/>
      <c r="D433" s="537"/>
      <c r="E433" s="28"/>
      <c r="F433" s="26"/>
      <c r="G433" s="479"/>
      <c r="H433" s="99"/>
      <c r="I433" s="99"/>
    </row>
    <row r="434" spans="1:9" ht="60" hidden="1">
      <c r="A434" s="27" t="s">
        <v>1081</v>
      </c>
      <c r="B434" s="23" t="s">
        <v>6226</v>
      </c>
      <c r="C434" s="26"/>
      <c r="D434" s="537"/>
      <c r="E434" s="28"/>
      <c r="F434" s="26"/>
      <c r="G434" s="479"/>
      <c r="H434" s="99"/>
      <c r="I434" s="99"/>
    </row>
    <row r="435" spans="1:9" ht="47.25" hidden="1">
      <c r="A435" s="27" t="s">
        <v>6224</v>
      </c>
      <c r="B435" s="116" t="s">
        <v>1082</v>
      </c>
      <c r="C435" s="26"/>
      <c r="D435" s="537"/>
      <c r="E435" s="28"/>
      <c r="F435" s="26"/>
      <c r="G435" s="479"/>
      <c r="H435" s="99"/>
      <c r="I435" s="99"/>
    </row>
    <row r="436" spans="1:9" ht="40.15" hidden="1" customHeight="1">
      <c r="A436" s="370" t="s">
        <v>45</v>
      </c>
      <c r="B436" s="916" t="s">
        <v>44</v>
      </c>
      <c r="C436" s="923"/>
      <c r="D436" s="923"/>
      <c r="E436" s="923"/>
      <c r="F436" s="923"/>
      <c r="G436" s="924"/>
      <c r="H436" s="99">
        <f>SUM(D437:D446)</f>
        <v>0</v>
      </c>
      <c r="I436" s="99">
        <f>COUNT(D437:D446)*2</f>
        <v>0</v>
      </c>
    </row>
    <row r="437" spans="1:9" ht="31.5" hidden="1">
      <c r="A437" s="27" t="s">
        <v>1083</v>
      </c>
      <c r="B437" s="114" t="s">
        <v>1084</v>
      </c>
      <c r="C437" s="26"/>
      <c r="D437" s="537"/>
      <c r="E437" s="28"/>
      <c r="F437" s="26"/>
      <c r="G437" s="26"/>
      <c r="H437" s="99"/>
      <c r="I437" s="99"/>
    </row>
    <row r="438" spans="1:9" ht="60" hidden="1">
      <c r="A438" s="27" t="s">
        <v>1085</v>
      </c>
      <c r="B438" s="30" t="s">
        <v>1086</v>
      </c>
      <c r="C438" s="26"/>
      <c r="D438" s="537"/>
      <c r="E438" s="28"/>
      <c r="F438" s="26"/>
      <c r="G438" s="26"/>
      <c r="H438" s="99"/>
      <c r="I438" s="99"/>
    </row>
    <row r="439" spans="1:9" ht="31.5" hidden="1">
      <c r="A439" s="27" t="s">
        <v>1087</v>
      </c>
      <c r="B439" s="114" t="s">
        <v>1088</v>
      </c>
      <c r="C439" s="26"/>
      <c r="D439" s="537"/>
      <c r="E439" s="28"/>
      <c r="F439" s="26"/>
      <c r="G439" s="26"/>
      <c r="H439" s="99"/>
      <c r="I439" s="99"/>
    </row>
    <row r="440" spans="1:9" ht="31.5" hidden="1">
      <c r="A440" s="27" t="s">
        <v>1089</v>
      </c>
      <c r="B440" s="114" t="s">
        <v>6227</v>
      </c>
      <c r="C440" s="26"/>
      <c r="D440" s="537"/>
      <c r="E440" s="28"/>
      <c r="F440" s="26"/>
      <c r="G440" s="26"/>
      <c r="H440" s="99"/>
      <c r="I440" s="99"/>
    </row>
    <row r="441" spans="1:9" ht="31.5" hidden="1">
      <c r="A441" s="27" t="s">
        <v>1090</v>
      </c>
      <c r="B441" s="114" t="s">
        <v>6228</v>
      </c>
      <c r="C441" s="26"/>
      <c r="D441" s="537"/>
      <c r="E441" s="28"/>
      <c r="F441" s="26"/>
      <c r="G441" s="26"/>
      <c r="H441" s="99"/>
      <c r="I441" s="99"/>
    </row>
    <row r="442" spans="1:9" ht="31.5" hidden="1">
      <c r="A442" s="27" t="s">
        <v>1092</v>
      </c>
      <c r="B442" s="19" t="s">
        <v>6229</v>
      </c>
      <c r="C442" s="26"/>
      <c r="D442" s="537"/>
      <c r="E442" s="28"/>
      <c r="F442" s="26"/>
      <c r="G442" s="26"/>
      <c r="H442" s="99"/>
      <c r="I442" s="99"/>
    </row>
    <row r="443" spans="1:9" ht="47.25" hidden="1">
      <c r="A443" s="27" t="s">
        <v>1094</v>
      </c>
      <c r="B443" s="114" t="s">
        <v>1091</v>
      </c>
      <c r="C443" s="26"/>
      <c r="D443" s="537"/>
      <c r="E443" s="28"/>
      <c r="F443" s="26"/>
      <c r="G443" s="26"/>
      <c r="H443" s="99"/>
      <c r="I443" s="99"/>
    </row>
    <row r="444" spans="1:9" ht="47.25" hidden="1">
      <c r="A444" s="27" t="s">
        <v>3447</v>
      </c>
      <c r="B444" s="114" t="s">
        <v>1093</v>
      </c>
      <c r="C444" s="26"/>
      <c r="D444" s="537"/>
      <c r="E444" s="28"/>
      <c r="F444" s="26"/>
      <c r="G444" s="26"/>
      <c r="H444" s="99"/>
      <c r="I444" s="99"/>
    </row>
    <row r="445" spans="1:9" ht="31.5" hidden="1">
      <c r="A445" s="27" t="s">
        <v>3448</v>
      </c>
      <c r="B445" s="114" t="s">
        <v>1095</v>
      </c>
      <c r="C445" s="26"/>
      <c r="D445" s="537"/>
      <c r="E445" s="28"/>
      <c r="F445" s="26"/>
      <c r="G445" s="26"/>
      <c r="H445" s="99"/>
      <c r="I445" s="99"/>
    </row>
    <row r="446" spans="1:9" ht="47.25" hidden="1">
      <c r="A446" s="27" t="s">
        <v>3449</v>
      </c>
      <c r="B446" s="19" t="s">
        <v>6232</v>
      </c>
      <c r="C446" s="26"/>
      <c r="D446" s="537"/>
      <c r="E446" s="28"/>
      <c r="F446" s="26"/>
      <c r="G446" s="26"/>
      <c r="H446" s="99"/>
      <c r="I446" s="99"/>
    </row>
    <row r="447" spans="1:9" ht="40.15" hidden="1" customHeight="1">
      <c r="A447" s="370" t="s">
        <v>43</v>
      </c>
      <c r="B447" s="989" t="s">
        <v>42</v>
      </c>
      <c r="C447" s="997"/>
      <c r="D447" s="997"/>
      <c r="E447" s="997"/>
      <c r="F447" s="997"/>
      <c r="G447" s="998"/>
      <c r="H447" s="99">
        <f>SUM(D448:D453)</f>
        <v>0</v>
      </c>
      <c r="I447" s="99">
        <f>COUNT(D448:D453)*2</f>
        <v>0</v>
      </c>
    </row>
    <row r="448" spans="1:9" ht="31.5" hidden="1">
      <c r="A448" s="27" t="s">
        <v>1096</v>
      </c>
      <c r="B448" s="114" t="s">
        <v>1097</v>
      </c>
      <c r="C448" s="26"/>
      <c r="D448" s="537"/>
      <c r="E448" s="28"/>
      <c r="F448" s="26"/>
      <c r="G448" s="26"/>
      <c r="H448" s="99"/>
      <c r="I448" s="99"/>
    </row>
    <row r="449" spans="1:9" ht="31.5" hidden="1">
      <c r="A449" s="27" t="s">
        <v>1098</v>
      </c>
      <c r="B449" s="114" t="s">
        <v>1099</v>
      </c>
      <c r="C449" s="26"/>
      <c r="D449" s="537"/>
      <c r="E449" s="28"/>
      <c r="F449" s="26"/>
      <c r="G449" s="26"/>
      <c r="H449" s="99"/>
      <c r="I449" s="99"/>
    </row>
    <row r="450" spans="1:9" ht="31.5" hidden="1">
      <c r="A450" s="27" t="s">
        <v>1100</v>
      </c>
      <c r="B450" s="114" t="s">
        <v>1101</v>
      </c>
      <c r="C450" s="26"/>
      <c r="D450" s="537"/>
      <c r="E450" s="28"/>
      <c r="F450" s="26"/>
      <c r="G450" s="26"/>
      <c r="H450" s="99"/>
      <c r="I450" s="99"/>
    </row>
    <row r="451" spans="1:9" ht="31.5" hidden="1">
      <c r="A451" s="27" t="s">
        <v>1102</v>
      </c>
      <c r="B451" s="114" t="s">
        <v>1103</v>
      </c>
      <c r="C451" s="26"/>
      <c r="D451" s="537"/>
      <c r="E451" s="28"/>
      <c r="F451" s="26"/>
      <c r="G451" s="26"/>
      <c r="H451" s="99"/>
      <c r="I451" s="99"/>
    </row>
    <row r="452" spans="1:9" ht="31.5" hidden="1">
      <c r="A452" s="27" t="s">
        <v>1104</v>
      </c>
      <c r="B452" s="114" t="s">
        <v>1105</v>
      </c>
      <c r="C452" s="26"/>
      <c r="D452" s="537"/>
      <c r="E452" s="28"/>
      <c r="F452" s="26"/>
      <c r="G452" s="26"/>
      <c r="H452" s="99"/>
      <c r="I452" s="99"/>
    </row>
    <row r="453" spans="1:9" ht="31.5" hidden="1">
      <c r="A453" s="27" t="s">
        <v>1106</v>
      </c>
      <c r="B453" s="114" t="s">
        <v>1107</v>
      </c>
      <c r="C453" s="26"/>
      <c r="D453" s="537"/>
      <c r="E453" s="28"/>
      <c r="F453" s="26"/>
      <c r="G453" s="26"/>
      <c r="H453" s="99"/>
      <c r="I453" s="99"/>
    </row>
    <row r="454" spans="1:9" ht="40.15" hidden="1" customHeight="1">
      <c r="A454" s="370" t="s">
        <v>41</v>
      </c>
      <c r="B454" s="989" t="s">
        <v>40</v>
      </c>
      <c r="C454" s="997"/>
      <c r="D454" s="997"/>
      <c r="E454" s="997"/>
      <c r="F454" s="997"/>
      <c r="G454" s="998"/>
      <c r="H454" s="99">
        <f>SUM(D455:D458)</f>
        <v>0</v>
      </c>
      <c r="I454" s="99">
        <f>COUNT(D455:D458)*2</f>
        <v>0</v>
      </c>
    </row>
    <row r="455" spans="1:9" ht="31.5" hidden="1">
      <c r="A455" s="27" t="s">
        <v>1108</v>
      </c>
      <c r="B455" s="114" t="s">
        <v>1109</v>
      </c>
      <c r="C455" s="26"/>
      <c r="D455" s="537"/>
      <c r="E455" s="28"/>
      <c r="F455" s="26"/>
      <c r="G455" s="26"/>
      <c r="H455" s="99"/>
      <c r="I455" s="99"/>
    </row>
    <row r="456" spans="1:9" ht="31.5" hidden="1">
      <c r="A456" s="27" t="s">
        <v>1110</v>
      </c>
      <c r="B456" s="114" t="s">
        <v>1111</v>
      </c>
      <c r="C456" s="26"/>
      <c r="D456" s="537"/>
      <c r="E456" s="28"/>
      <c r="F456" s="26"/>
      <c r="G456" s="26"/>
      <c r="H456" s="99"/>
      <c r="I456" s="99"/>
    </row>
    <row r="457" spans="1:9" ht="31.5" hidden="1">
      <c r="A457" s="27" t="s">
        <v>1112</v>
      </c>
      <c r="B457" s="114" t="s">
        <v>1113</v>
      </c>
      <c r="C457" s="26"/>
      <c r="D457" s="537"/>
      <c r="E457" s="28"/>
      <c r="F457" s="26"/>
      <c r="G457" s="26"/>
      <c r="H457" s="99"/>
      <c r="I457" s="99"/>
    </row>
    <row r="458" spans="1:9" ht="31.5" hidden="1">
      <c r="A458" s="27" t="s">
        <v>1114</v>
      </c>
      <c r="B458" s="114" t="s">
        <v>1115</v>
      </c>
      <c r="C458" s="26"/>
      <c r="D458" s="537"/>
      <c r="E458" s="28"/>
      <c r="F458" s="26"/>
      <c r="G458" s="26"/>
      <c r="H458" s="99"/>
      <c r="I458" s="99"/>
    </row>
    <row r="459" spans="1:9" ht="30.75" hidden="1" customHeight="1">
      <c r="A459" s="27"/>
      <c r="B459" s="928" t="s">
        <v>6538</v>
      </c>
      <c r="C459" s="929"/>
      <c r="D459" s="929"/>
      <c r="E459" s="929"/>
      <c r="F459" s="929"/>
      <c r="G459" s="929"/>
      <c r="H459" s="99"/>
      <c r="I459" s="99"/>
    </row>
    <row r="460" spans="1:9" ht="40.15" hidden="1" customHeight="1">
      <c r="A460" s="370" t="s">
        <v>39</v>
      </c>
      <c r="B460" s="989" t="s">
        <v>38</v>
      </c>
      <c r="C460" s="997"/>
      <c r="D460" s="997"/>
      <c r="E460" s="997"/>
      <c r="F460" s="997"/>
      <c r="G460" s="998"/>
      <c r="H460" s="99">
        <f>SUM(D461:D470)</f>
        <v>0</v>
      </c>
      <c r="I460" s="99">
        <f>COUNT(D461:D470)*2</f>
        <v>0</v>
      </c>
    </row>
    <row r="461" spans="1:9" ht="47.25" hidden="1">
      <c r="A461" s="27" t="s">
        <v>1116</v>
      </c>
      <c r="B461" s="114" t="s">
        <v>1117</v>
      </c>
      <c r="C461" s="26"/>
      <c r="D461" s="537"/>
      <c r="E461" s="28"/>
      <c r="F461" s="26"/>
      <c r="G461" s="26"/>
      <c r="H461" s="99"/>
      <c r="I461" s="99"/>
    </row>
    <row r="462" spans="1:9" ht="47.25" hidden="1">
      <c r="A462" s="27" t="s">
        <v>1118</v>
      </c>
      <c r="B462" s="114" t="s">
        <v>1119</v>
      </c>
      <c r="C462" s="26"/>
      <c r="D462" s="537"/>
      <c r="E462" s="28"/>
      <c r="F462" s="26"/>
      <c r="G462" s="26"/>
      <c r="H462" s="99"/>
      <c r="I462" s="99"/>
    </row>
    <row r="463" spans="1:9" ht="47.25" hidden="1">
      <c r="A463" s="27" t="s">
        <v>1120</v>
      </c>
      <c r="B463" s="114" t="s">
        <v>1121</v>
      </c>
      <c r="C463" s="26"/>
      <c r="D463" s="537"/>
      <c r="E463" s="28"/>
      <c r="F463" s="26"/>
      <c r="G463" s="26"/>
      <c r="H463" s="99"/>
      <c r="I463" s="99"/>
    </row>
    <row r="464" spans="1:9" ht="47.25" hidden="1">
      <c r="A464" s="27" t="s">
        <v>1122</v>
      </c>
      <c r="B464" s="114" t="s">
        <v>1123</v>
      </c>
      <c r="C464" s="26"/>
      <c r="D464" s="537"/>
      <c r="E464" s="28"/>
      <c r="F464" s="26"/>
      <c r="G464" s="26"/>
      <c r="H464" s="99"/>
      <c r="I464" s="99"/>
    </row>
    <row r="465" spans="1:9" ht="47.25" hidden="1">
      <c r="A465" s="27" t="s">
        <v>1124</v>
      </c>
      <c r="B465" s="114" t="s">
        <v>1125</v>
      </c>
      <c r="C465" s="26"/>
      <c r="D465" s="537"/>
      <c r="E465" s="28"/>
      <c r="F465" s="26"/>
      <c r="G465" s="26"/>
      <c r="H465" s="99"/>
      <c r="I465" s="99"/>
    </row>
    <row r="466" spans="1:9" ht="47.25" hidden="1">
      <c r="A466" s="27" t="s">
        <v>1126</v>
      </c>
      <c r="B466" s="114" t="s">
        <v>1127</v>
      </c>
      <c r="C466" s="26"/>
      <c r="D466" s="537"/>
      <c r="E466" s="28"/>
      <c r="F466" s="26"/>
      <c r="G466" s="26"/>
      <c r="H466" s="99"/>
      <c r="I466" s="99"/>
    </row>
    <row r="467" spans="1:9" ht="47.25" hidden="1">
      <c r="A467" s="27" t="s">
        <v>1128</v>
      </c>
      <c r="B467" s="114" t="s">
        <v>1129</v>
      </c>
      <c r="C467" s="26"/>
      <c r="D467" s="537"/>
      <c r="E467" s="28"/>
      <c r="F467" s="26"/>
      <c r="G467" s="26"/>
      <c r="H467" s="99"/>
      <c r="I467" s="99"/>
    </row>
    <row r="468" spans="1:9" ht="78.75" hidden="1">
      <c r="A468" s="27" t="s">
        <v>1130</v>
      </c>
      <c r="B468" s="114" t="s">
        <v>1131</v>
      </c>
      <c r="C468" s="26"/>
      <c r="D468" s="537"/>
      <c r="E468" s="28"/>
      <c r="F468" s="26"/>
      <c r="G468" s="26"/>
      <c r="H468" s="99"/>
      <c r="I468" s="99"/>
    </row>
    <row r="469" spans="1:9" ht="31.5" hidden="1">
      <c r="A469" s="27" t="s">
        <v>1132</v>
      </c>
      <c r="B469" s="114" t="s">
        <v>1133</v>
      </c>
      <c r="C469" s="26"/>
      <c r="D469" s="537"/>
      <c r="E469" s="28"/>
      <c r="F469" s="26"/>
      <c r="G469" s="26"/>
      <c r="H469" s="99"/>
      <c r="I469" s="99"/>
    </row>
    <row r="470" spans="1:9" ht="47.25" hidden="1">
      <c r="A470" s="27" t="s">
        <v>1134</v>
      </c>
      <c r="B470" s="114" t="s">
        <v>1135</v>
      </c>
      <c r="C470" s="26"/>
      <c r="D470" s="537"/>
      <c r="E470" s="28"/>
      <c r="F470" s="26"/>
      <c r="G470" s="26"/>
      <c r="H470" s="99"/>
      <c r="I470" s="99"/>
    </row>
    <row r="471" spans="1:9" ht="21">
      <c r="A471" s="307"/>
      <c r="B471" s="1072" t="s">
        <v>1136</v>
      </c>
      <c r="C471" s="1074"/>
      <c r="D471" s="1074"/>
      <c r="E471" s="1074"/>
      <c r="F471" s="1074"/>
      <c r="G471" s="1302"/>
      <c r="H471" s="29">
        <f>H472+H480+H489+H493+H497+H508</f>
        <v>56</v>
      </c>
      <c r="I471" s="29">
        <f>I472+I480+I489+I493+I497+I508</f>
        <v>56</v>
      </c>
    </row>
    <row r="472" spans="1:9" ht="40.15" customHeight="1">
      <c r="A472" s="357" t="s">
        <v>2086</v>
      </c>
      <c r="B472" s="989" t="s">
        <v>36</v>
      </c>
      <c r="C472" s="997"/>
      <c r="D472" s="997"/>
      <c r="E472" s="997"/>
      <c r="F472" s="997"/>
      <c r="G472" s="1303"/>
      <c r="H472" s="29">
        <f>SUM(D473:D479)</f>
        <v>6</v>
      </c>
      <c r="I472" s="29">
        <f>COUNT(D473:D479)*2</f>
        <v>6</v>
      </c>
    </row>
    <row r="473" spans="1:9" ht="31.5" hidden="1">
      <c r="A473" s="79" t="s">
        <v>1137</v>
      </c>
      <c r="B473" s="114" t="s">
        <v>1138</v>
      </c>
      <c r="C473" s="66"/>
      <c r="D473" s="626"/>
      <c r="E473" s="22"/>
      <c r="F473" s="66"/>
      <c r="G473" s="66"/>
      <c r="H473" s="99"/>
      <c r="I473" s="99"/>
    </row>
    <row r="474" spans="1:9" ht="47.25" hidden="1">
      <c r="A474" s="79" t="s">
        <v>2089</v>
      </c>
      <c r="B474" s="114" t="s">
        <v>1140</v>
      </c>
      <c r="C474" s="66"/>
      <c r="D474" s="626"/>
      <c r="E474" s="22"/>
      <c r="F474" s="66"/>
      <c r="G474" s="66"/>
      <c r="H474" s="99"/>
      <c r="I474" s="99"/>
    </row>
    <row r="475" spans="1:9" ht="31.5" hidden="1">
      <c r="A475" s="79" t="s">
        <v>1143</v>
      </c>
      <c r="B475" s="114" t="s">
        <v>1144</v>
      </c>
      <c r="C475" s="66"/>
      <c r="D475" s="626"/>
      <c r="E475" s="22"/>
      <c r="F475" s="66"/>
      <c r="G475" s="66"/>
      <c r="H475" s="99"/>
      <c r="I475" s="99"/>
    </row>
    <row r="476" spans="1:9" ht="31.5">
      <c r="A476" s="182" t="s">
        <v>2094</v>
      </c>
      <c r="B476" s="114" t="s">
        <v>1146</v>
      </c>
      <c r="C476" s="23" t="s">
        <v>1147</v>
      </c>
      <c r="D476" s="627">
        <v>2</v>
      </c>
      <c r="E476" s="22" t="s">
        <v>540</v>
      </c>
      <c r="F476" s="25" t="s">
        <v>2570</v>
      </c>
      <c r="G476" s="773"/>
    </row>
    <row r="477" spans="1:9" ht="30">
      <c r="A477" s="182"/>
      <c r="B477" s="114"/>
      <c r="C477" s="23" t="s">
        <v>1149</v>
      </c>
      <c r="D477" s="627">
        <v>2</v>
      </c>
      <c r="E477" s="22" t="s">
        <v>540</v>
      </c>
      <c r="F477" s="22"/>
      <c r="G477" s="773"/>
    </row>
    <row r="478" spans="1:9" ht="60">
      <c r="A478" s="182" t="s">
        <v>2098</v>
      </c>
      <c r="B478" s="114" t="s">
        <v>4919</v>
      </c>
      <c r="C478" s="247" t="s">
        <v>1152</v>
      </c>
      <c r="D478" s="627">
        <v>2</v>
      </c>
      <c r="E478" s="22" t="s">
        <v>540</v>
      </c>
      <c r="F478" s="30" t="s">
        <v>1153</v>
      </c>
      <c r="G478" s="773"/>
    </row>
    <row r="479" spans="1:9" ht="31.5" hidden="1">
      <c r="A479" s="79" t="s">
        <v>1154</v>
      </c>
      <c r="B479" s="184" t="s">
        <v>1155</v>
      </c>
      <c r="C479" s="66"/>
      <c r="D479" s="626"/>
      <c r="E479" s="22"/>
      <c r="F479" s="66"/>
      <c r="G479" s="66"/>
      <c r="H479" s="99"/>
      <c r="I479" s="99"/>
    </row>
    <row r="480" spans="1:9" ht="40.15" customHeight="1">
      <c r="A480" s="185" t="s">
        <v>2101</v>
      </c>
      <c r="B480" s="989" t="s">
        <v>34</v>
      </c>
      <c r="C480" s="997"/>
      <c r="D480" s="997"/>
      <c r="E480" s="997"/>
      <c r="F480" s="997"/>
      <c r="G480" s="1303"/>
      <c r="H480" s="29">
        <f>SUM(D481:D488)</f>
        <v>14</v>
      </c>
      <c r="I480" s="29">
        <f>COUNT(D481:D488)*2</f>
        <v>14</v>
      </c>
    </row>
    <row r="481" spans="1:9" ht="45">
      <c r="A481" s="182" t="s">
        <v>2103</v>
      </c>
      <c r="B481" s="114" t="s">
        <v>1158</v>
      </c>
      <c r="C481" s="23" t="s">
        <v>1159</v>
      </c>
      <c r="D481" s="622">
        <v>2</v>
      </c>
      <c r="E481" s="22" t="s">
        <v>341</v>
      </c>
      <c r="F481" s="50" t="s">
        <v>1160</v>
      </c>
      <c r="G481" s="773"/>
    </row>
    <row r="482" spans="1:9" ht="45">
      <c r="A482" s="182"/>
      <c r="B482" s="114"/>
      <c r="C482" s="23" t="s">
        <v>1161</v>
      </c>
      <c r="D482" s="622">
        <v>2</v>
      </c>
      <c r="E482" s="22" t="s">
        <v>379</v>
      </c>
      <c r="F482" s="50" t="s">
        <v>1162</v>
      </c>
      <c r="G482" s="773"/>
    </row>
    <row r="483" spans="1:9" ht="60">
      <c r="A483" s="182"/>
      <c r="B483" s="114"/>
      <c r="C483" s="23" t="s">
        <v>1163</v>
      </c>
      <c r="D483" s="622">
        <v>2</v>
      </c>
      <c r="E483" s="22" t="s">
        <v>379</v>
      </c>
      <c r="F483" s="50" t="s">
        <v>1164</v>
      </c>
      <c r="G483" s="773"/>
    </row>
    <row r="484" spans="1:9" ht="45">
      <c r="A484" s="182"/>
      <c r="B484" s="114"/>
      <c r="C484" s="23" t="s">
        <v>2571</v>
      </c>
      <c r="D484" s="622">
        <v>2</v>
      </c>
      <c r="E484" s="22" t="s">
        <v>379</v>
      </c>
      <c r="F484" s="50" t="s">
        <v>1166</v>
      </c>
      <c r="G484" s="773"/>
    </row>
    <row r="485" spans="1:9" ht="75">
      <c r="A485" s="182"/>
      <c r="B485" s="114"/>
      <c r="C485" s="23" t="s">
        <v>1167</v>
      </c>
      <c r="D485" s="622">
        <v>2</v>
      </c>
      <c r="E485" s="22" t="s">
        <v>341</v>
      </c>
      <c r="F485" s="50" t="s">
        <v>1168</v>
      </c>
      <c r="G485" s="773"/>
    </row>
    <row r="486" spans="1:9" ht="31.5">
      <c r="A486" s="182" t="s">
        <v>2109</v>
      </c>
      <c r="B486" s="114" t="s">
        <v>1170</v>
      </c>
      <c r="C486" s="23" t="s">
        <v>1171</v>
      </c>
      <c r="D486" s="622">
        <v>2</v>
      </c>
      <c r="E486" s="22" t="s">
        <v>271</v>
      </c>
      <c r="F486" s="50" t="s">
        <v>1172</v>
      </c>
      <c r="G486" s="773"/>
    </row>
    <row r="487" spans="1:9" ht="30">
      <c r="A487" s="182"/>
      <c r="B487" s="114"/>
      <c r="C487" s="23" t="s">
        <v>1173</v>
      </c>
      <c r="D487" s="622">
        <v>2</v>
      </c>
      <c r="E487" s="22" t="s">
        <v>420</v>
      </c>
      <c r="F487" s="22"/>
      <c r="G487" s="773"/>
    </row>
    <row r="488" spans="1:9" ht="31.5" hidden="1">
      <c r="A488" s="446" t="s">
        <v>2113</v>
      </c>
      <c r="B488" s="126" t="s">
        <v>1175</v>
      </c>
      <c r="C488" s="447"/>
      <c r="D488" s="677"/>
      <c r="E488" s="306"/>
      <c r="F488" s="447"/>
      <c r="G488" s="447"/>
      <c r="H488" s="99"/>
      <c r="I488" s="99"/>
    </row>
    <row r="489" spans="1:9" ht="40.15" customHeight="1">
      <c r="A489" s="129" t="s">
        <v>2119</v>
      </c>
      <c r="B489" s="1259" t="s">
        <v>32</v>
      </c>
      <c r="C489" s="1149"/>
      <c r="D489" s="1149"/>
      <c r="E489" s="1149"/>
      <c r="F489" s="1149"/>
      <c r="G489" s="1309"/>
      <c r="H489" s="29">
        <f>SUM(D490:D492)</f>
        <v>6</v>
      </c>
      <c r="I489" s="29">
        <f>COUNT(D490:D492)*2</f>
        <v>6</v>
      </c>
    </row>
    <row r="490" spans="1:9" ht="47.25">
      <c r="A490" s="182" t="s">
        <v>2121</v>
      </c>
      <c r="B490" s="191" t="s">
        <v>1180</v>
      </c>
      <c r="C490" s="30" t="s">
        <v>1181</v>
      </c>
      <c r="D490" s="622">
        <v>2</v>
      </c>
      <c r="E490" s="22" t="s">
        <v>379</v>
      </c>
      <c r="F490" s="66"/>
      <c r="G490" s="773"/>
    </row>
    <row r="491" spans="1:9" ht="15.75">
      <c r="A491" s="182"/>
      <c r="B491" s="191"/>
      <c r="C491" s="30" t="s">
        <v>1182</v>
      </c>
      <c r="D491" s="622">
        <v>2</v>
      </c>
      <c r="E491" s="22" t="s">
        <v>379</v>
      </c>
      <c r="F491" s="66"/>
      <c r="G491" s="773"/>
    </row>
    <row r="492" spans="1:9" ht="31.5">
      <c r="A492" s="182" t="s">
        <v>2133</v>
      </c>
      <c r="B492" s="114" t="s">
        <v>1185</v>
      </c>
      <c r="C492" s="30" t="s">
        <v>4723</v>
      </c>
      <c r="D492" s="622">
        <v>2</v>
      </c>
      <c r="E492" s="22" t="s">
        <v>379</v>
      </c>
      <c r="F492" s="66"/>
      <c r="G492" s="773"/>
    </row>
    <row r="493" spans="1:9" ht="40.15" customHeight="1">
      <c r="A493" s="185" t="s">
        <v>2136</v>
      </c>
      <c r="B493" s="989" t="s">
        <v>30</v>
      </c>
      <c r="C493" s="997"/>
      <c r="D493" s="997"/>
      <c r="E493" s="997"/>
      <c r="F493" s="997"/>
      <c r="G493" s="1303"/>
      <c r="H493" s="29">
        <f>SUM(D494:D496)</f>
        <v>4</v>
      </c>
      <c r="I493" s="29">
        <f>COUNT(D494:D496)*2</f>
        <v>4</v>
      </c>
    </row>
    <row r="494" spans="1:9" ht="105">
      <c r="A494" s="182" t="s">
        <v>2138</v>
      </c>
      <c r="B494" s="42" t="s">
        <v>1189</v>
      </c>
      <c r="C494" s="30" t="s">
        <v>1190</v>
      </c>
      <c r="D494" s="622">
        <v>2</v>
      </c>
      <c r="E494" s="22" t="s">
        <v>271</v>
      </c>
      <c r="F494" s="50" t="s">
        <v>4920</v>
      </c>
      <c r="G494" s="773"/>
    </row>
    <row r="495" spans="1:9" ht="30">
      <c r="A495" s="182"/>
      <c r="B495" s="42"/>
      <c r="C495" s="303" t="s">
        <v>1200</v>
      </c>
      <c r="D495" s="622">
        <v>2</v>
      </c>
      <c r="E495" s="22" t="s">
        <v>271</v>
      </c>
      <c r="F495" s="50"/>
      <c r="G495" s="773"/>
    </row>
    <row r="496" spans="1:9" ht="60" hidden="1">
      <c r="A496" s="79" t="s">
        <v>2144</v>
      </c>
      <c r="B496" s="42" t="s">
        <v>1202</v>
      </c>
      <c r="C496" s="66"/>
      <c r="D496" s="626"/>
      <c r="E496" s="22"/>
      <c r="F496" s="66"/>
      <c r="G496" s="66"/>
      <c r="H496" s="99"/>
      <c r="I496" s="99"/>
    </row>
    <row r="497" spans="1:9" ht="40.15" customHeight="1">
      <c r="A497" s="185" t="s">
        <v>2152</v>
      </c>
      <c r="B497" s="989" t="s">
        <v>28</v>
      </c>
      <c r="C497" s="997"/>
      <c r="D497" s="997"/>
      <c r="E497" s="997"/>
      <c r="F497" s="997"/>
      <c r="G497" s="1303"/>
      <c r="H497" s="29">
        <f>SUM(D498:D507)</f>
        <v>14</v>
      </c>
      <c r="I497" s="29">
        <f>COUNT(D498:D507)*2</f>
        <v>14</v>
      </c>
    </row>
    <row r="498" spans="1:9" ht="30" hidden="1">
      <c r="A498" s="79" t="s">
        <v>2153</v>
      </c>
      <c r="B498" s="30" t="s">
        <v>1211</v>
      </c>
      <c r="C498" s="66"/>
      <c r="D498" s="626"/>
      <c r="E498" s="22"/>
      <c r="F498" s="66"/>
      <c r="G498" s="66"/>
      <c r="H498" s="99"/>
      <c r="I498" s="99"/>
    </row>
    <row r="499" spans="1:9" ht="45">
      <c r="A499" s="182" t="s">
        <v>2155</v>
      </c>
      <c r="B499" s="42" t="s">
        <v>1214</v>
      </c>
      <c r="C499" s="23" t="s">
        <v>1215</v>
      </c>
      <c r="D499" s="627">
        <v>2</v>
      </c>
      <c r="E499" s="22" t="s">
        <v>379</v>
      </c>
      <c r="F499" s="25" t="s">
        <v>1216</v>
      </c>
      <c r="G499" s="773"/>
    </row>
    <row r="500" spans="1:9" ht="45">
      <c r="A500" s="182"/>
      <c r="B500" s="42"/>
      <c r="C500" s="23" t="s">
        <v>1217</v>
      </c>
      <c r="D500" s="627">
        <v>2</v>
      </c>
      <c r="E500" s="22" t="s">
        <v>379</v>
      </c>
      <c r="F500" s="25" t="s">
        <v>2579</v>
      </c>
      <c r="G500" s="773"/>
    </row>
    <row r="501" spans="1:9" ht="45">
      <c r="A501" s="182" t="s">
        <v>2159</v>
      </c>
      <c r="B501" s="42" t="s">
        <v>1220</v>
      </c>
      <c r="C501" s="23" t="s">
        <v>1221</v>
      </c>
      <c r="D501" s="627">
        <v>2</v>
      </c>
      <c r="E501" s="22" t="s">
        <v>540</v>
      </c>
      <c r="F501" s="22"/>
      <c r="G501" s="773"/>
    </row>
    <row r="502" spans="1:9" ht="30">
      <c r="A502" s="182"/>
      <c r="B502" s="42"/>
      <c r="C502" s="23" t="s">
        <v>2163</v>
      </c>
      <c r="D502" s="627">
        <v>2</v>
      </c>
      <c r="E502" s="22" t="s">
        <v>540</v>
      </c>
      <c r="F502" s="22"/>
      <c r="G502" s="773"/>
    </row>
    <row r="503" spans="1:9" ht="45">
      <c r="A503" s="182"/>
      <c r="B503" s="42"/>
      <c r="C503" s="30" t="s">
        <v>1223</v>
      </c>
      <c r="D503" s="627">
        <v>2</v>
      </c>
      <c r="E503" s="22" t="s">
        <v>540</v>
      </c>
      <c r="F503" s="22"/>
      <c r="G503" s="773"/>
    </row>
    <row r="504" spans="1:9" ht="45">
      <c r="A504" s="182"/>
      <c r="B504" s="42"/>
      <c r="C504" s="23" t="s">
        <v>1224</v>
      </c>
      <c r="D504" s="627">
        <v>2</v>
      </c>
      <c r="E504" s="22" t="s">
        <v>379</v>
      </c>
      <c r="F504" s="25" t="s">
        <v>1225</v>
      </c>
      <c r="G504" s="773"/>
    </row>
    <row r="505" spans="1:9" ht="75">
      <c r="A505" s="182"/>
      <c r="B505" s="42"/>
      <c r="C505" s="23" t="s">
        <v>1226</v>
      </c>
      <c r="D505" s="627">
        <v>2</v>
      </c>
      <c r="E505" s="22" t="s">
        <v>379</v>
      </c>
      <c r="F505" s="25" t="s">
        <v>1227</v>
      </c>
      <c r="G505" s="773"/>
    </row>
    <row r="506" spans="1:9" ht="30" hidden="1">
      <c r="A506" s="79" t="s">
        <v>2166</v>
      </c>
      <c r="B506" s="30" t="s">
        <v>1229</v>
      </c>
      <c r="C506" s="66"/>
      <c r="D506" s="626"/>
      <c r="E506" s="22"/>
      <c r="F506" s="66"/>
      <c r="G506" s="66"/>
      <c r="H506" s="99"/>
      <c r="I506" s="99"/>
    </row>
    <row r="507" spans="1:9" ht="30" hidden="1">
      <c r="A507" s="79" t="s">
        <v>1232</v>
      </c>
      <c r="B507" s="30" t="s">
        <v>1233</v>
      </c>
      <c r="C507" s="66"/>
      <c r="D507" s="626"/>
      <c r="E507" s="22"/>
      <c r="F507" s="66"/>
      <c r="G507" s="66"/>
      <c r="H507" s="99"/>
      <c r="I507" s="99"/>
    </row>
    <row r="508" spans="1:9" ht="40.15" customHeight="1">
      <c r="A508" s="185" t="s">
        <v>2169</v>
      </c>
      <c r="B508" s="989" t="s">
        <v>26</v>
      </c>
      <c r="C508" s="997"/>
      <c r="D508" s="997"/>
      <c r="E508" s="997"/>
      <c r="F508" s="997"/>
      <c r="G508" s="1303"/>
      <c r="H508" s="29">
        <f>SUM(D509:D515)</f>
        <v>12</v>
      </c>
      <c r="I508" s="29">
        <f>COUNT(D509:D515)*2</f>
        <v>12</v>
      </c>
    </row>
    <row r="509" spans="1:9" ht="45">
      <c r="A509" s="182" t="s">
        <v>2171</v>
      </c>
      <c r="B509" s="191" t="s">
        <v>1235</v>
      </c>
      <c r="C509" s="20" t="s">
        <v>3053</v>
      </c>
      <c r="D509" s="624">
        <v>2</v>
      </c>
      <c r="E509" s="71" t="s">
        <v>341</v>
      </c>
      <c r="F509" s="42" t="s">
        <v>3523</v>
      </c>
      <c r="G509" s="773"/>
    </row>
    <row r="510" spans="1:9" ht="30">
      <c r="A510" s="182"/>
      <c r="B510" s="191"/>
      <c r="C510" s="25" t="s">
        <v>6669</v>
      </c>
      <c r="D510" s="624">
        <v>2</v>
      </c>
      <c r="E510" s="71" t="s">
        <v>341</v>
      </c>
      <c r="F510" s="236"/>
      <c r="G510" s="773"/>
    </row>
    <row r="511" spans="1:9" ht="45">
      <c r="A511" s="182"/>
      <c r="B511" s="191"/>
      <c r="C511" s="30" t="s">
        <v>1236</v>
      </c>
      <c r="D511" s="622">
        <v>2</v>
      </c>
      <c r="E511" s="22" t="s">
        <v>379</v>
      </c>
      <c r="F511" s="66"/>
      <c r="G511" s="773"/>
    </row>
    <row r="512" spans="1:9" ht="45">
      <c r="A512" s="182"/>
      <c r="B512" s="191"/>
      <c r="C512" s="20" t="s">
        <v>1237</v>
      </c>
      <c r="D512" s="624">
        <v>2</v>
      </c>
      <c r="E512" s="71" t="s">
        <v>341</v>
      </c>
      <c r="F512" s="42" t="s">
        <v>3524</v>
      </c>
      <c r="G512" s="773"/>
    </row>
    <row r="513" spans="1:9" ht="30">
      <c r="A513" s="182"/>
      <c r="B513" s="191"/>
      <c r="C513" s="23" t="s">
        <v>1238</v>
      </c>
      <c r="D513" s="624">
        <v>2</v>
      </c>
      <c r="E513" s="71"/>
      <c r="F513" s="236"/>
      <c r="G513" s="773"/>
    </row>
    <row r="514" spans="1:9" ht="31.5" hidden="1">
      <c r="A514" s="79" t="s">
        <v>2176</v>
      </c>
      <c r="B514" s="191" t="s">
        <v>1240</v>
      </c>
      <c r="C514" s="66"/>
      <c r="D514" s="626"/>
      <c r="E514" s="22"/>
      <c r="F514" s="66"/>
      <c r="G514" s="66"/>
      <c r="H514" s="99"/>
      <c r="I514" s="99"/>
    </row>
    <row r="515" spans="1:9" ht="31.5">
      <c r="A515" s="182" t="s">
        <v>2181</v>
      </c>
      <c r="B515" s="191" t="s">
        <v>1248</v>
      </c>
      <c r="C515" s="30" t="s">
        <v>4921</v>
      </c>
      <c r="D515" s="624">
        <v>2</v>
      </c>
      <c r="E515" s="306" t="s">
        <v>984</v>
      </c>
      <c r="F515" s="66"/>
      <c r="G515" s="773"/>
    </row>
    <row r="516" spans="1:9" ht="21">
      <c r="A516" s="98"/>
      <c r="B516" s="1072" t="s">
        <v>2184</v>
      </c>
      <c r="C516" s="1074"/>
      <c r="D516" s="1074"/>
      <c r="E516" s="1074"/>
      <c r="F516" s="1074"/>
      <c r="G516" s="1302"/>
      <c r="H516" s="29">
        <f>H517+H520+H525+H530+H547+H551+H557+H565+H569+H576</f>
        <v>72</v>
      </c>
      <c r="I516" s="29">
        <f>I517+I520+I525+I530+I547+I551+I557+I565+I569+I576</f>
        <v>72</v>
      </c>
    </row>
    <row r="517" spans="1:9" ht="40.15" customHeight="1">
      <c r="A517" s="185" t="s">
        <v>25</v>
      </c>
      <c r="B517" s="989" t="s">
        <v>24</v>
      </c>
      <c r="C517" s="997"/>
      <c r="D517" s="997"/>
      <c r="E517" s="997"/>
      <c r="F517" s="997"/>
      <c r="G517" s="1303"/>
      <c r="H517" s="29">
        <f>SUM(D518:D519)</f>
        <v>2</v>
      </c>
      <c r="I517" s="29">
        <f>COUNT(D518:D519)*2</f>
        <v>2</v>
      </c>
    </row>
    <row r="518" spans="1:9" ht="63">
      <c r="A518" s="43" t="s">
        <v>1254</v>
      </c>
      <c r="B518" s="114" t="s">
        <v>1255</v>
      </c>
      <c r="C518" s="74" t="s">
        <v>1256</v>
      </c>
      <c r="D518" s="618">
        <v>2</v>
      </c>
      <c r="E518" s="28" t="s">
        <v>540</v>
      </c>
      <c r="F518" s="26"/>
      <c r="G518" s="295"/>
    </row>
    <row r="519" spans="1:9" ht="47.25" hidden="1" customHeight="1">
      <c r="A519" s="68" t="s">
        <v>1257</v>
      </c>
      <c r="B519" s="30" t="s">
        <v>1258</v>
      </c>
      <c r="C519" s="26"/>
      <c r="D519" s="537"/>
      <c r="E519" s="28"/>
      <c r="F519" s="26"/>
      <c r="G519" s="26"/>
      <c r="H519" s="99"/>
      <c r="I519" s="99"/>
    </row>
    <row r="520" spans="1:9" ht="40.15" customHeight="1">
      <c r="A520" s="185" t="s">
        <v>23</v>
      </c>
      <c r="B520" s="989" t="s">
        <v>22</v>
      </c>
      <c r="C520" s="997"/>
      <c r="D520" s="997"/>
      <c r="E520" s="997"/>
      <c r="F520" s="997"/>
      <c r="G520" s="1303"/>
      <c r="H520" s="29">
        <f>SUM(D521:D524)</f>
        <v>4</v>
      </c>
      <c r="I520" s="29">
        <f>COUNT(D521:D524)*2</f>
        <v>4</v>
      </c>
    </row>
    <row r="521" spans="1:9" ht="45">
      <c r="A521" s="43" t="s">
        <v>1259</v>
      </c>
      <c r="B521" s="191" t="s">
        <v>1260</v>
      </c>
      <c r="C521" s="50" t="s">
        <v>4488</v>
      </c>
      <c r="D521" s="618">
        <v>2</v>
      </c>
      <c r="E521" s="28" t="s">
        <v>648</v>
      </c>
      <c r="F521" s="26"/>
      <c r="G521" s="295"/>
    </row>
    <row r="522" spans="1:9" ht="30">
      <c r="A522" s="43"/>
      <c r="B522" s="191"/>
      <c r="C522" s="50" t="s">
        <v>4922</v>
      </c>
      <c r="D522" s="618">
        <v>2</v>
      </c>
      <c r="E522" s="28" t="s">
        <v>648</v>
      </c>
      <c r="F522" s="26"/>
      <c r="G522" s="295"/>
    </row>
    <row r="523" spans="1:9" ht="36.75" hidden="1" customHeight="1">
      <c r="A523" s="68" t="s">
        <v>1261</v>
      </c>
      <c r="B523" s="191" t="s">
        <v>1262</v>
      </c>
      <c r="C523" s="26"/>
      <c r="D523" s="537"/>
      <c r="E523" s="28"/>
      <c r="F523" s="26"/>
      <c r="G523" s="26"/>
      <c r="H523" s="99"/>
      <c r="I523" s="99"/>
    </row>
    <row r="524" spans="1:9" ht="57" hidden="1" customHeight="1">
      <c r="A524" s="68" t="s">
        <v>1263</v>
      </c>
      <c r="B524" s="191" t="s">
        <v>1264</v>
      </c>
      <c r="C524" s="26"/>
      <c r="D524" s="537"/>
      <c r="E524" s="28"/>
      <c r="F524" s="26"/>
      <c r="G524" s="26"/>
      <c r="H524" s="99"/>
      <c r="I524" s="99"/>
    </row>
    <row r="525" spans="1:9" ht="40.15" customHeight="1">
      <c r="A525" s="185" t="s">
        <v>2194</v>
      </c>
      <c r="B525" s="989" t="s">
        <v>20</v>
      </c>
      <c r="C525" s="997"/>
      <c r="D525" s="997"/>
      <c r="E525" s="997"/>
      <c r="F525" s="997"/>
      <c r="G525" s="1303"/>
      <c r="H525" s="29">
        <f>SUM(D526:D529)</f>
        <v>6</v>
      </c>
      <c r="I525" s="29">
        <f>COUNT(D526:D529)*2</f>
        <v>6</v>
      </c>
    </row>
    <row r="526" spans="1:9" ht="47.25">
      <c r="A526" s="18" t="s">
        <v>2196</v>
      </c>
      <c r="B526" s="191" t="s">
        <v>1266</v>
      </c>
      <c r="C526" s="30" t="s">
        <v>4923</v>
      </c>
      <c r="D526" s="618">
        <v>2</v>
      </c>
      <c r="E526" s="28" t="s">
        <v>540</v>
      </c>
      <c r="F526" s="26"/>
      <c r="G526" s="295"/>
    </row>
    <row r="527" spans="1:9" ht="90">
      <c r="A527" s="18"/>
      <c r="B527" s="191"/>
      <c r="C527" s="30" t="s">
        <v>6965</v>
      </c>
      <c r="D527" s="618">
        <v>2</v>
      </c>
      <c r="E527" s="28" t="s">
        <v>540</v>
      </c>
      <c r="F527" s="30" t="s">
        <v>6966</v>
      </c>
      <c r="G527" s="295"/>
    </row>
    <row r="528" spans="1:9" ht="48.75" hidden="1" customHeight="1">
      <c r="A528" s="27" t="s">
        <v>2200</v>
      </c>
      <c r="B528" s="191" t="s">
        <v>1270</v>
      </c>
      <c r="C528" s="30"/>
      <c r="D528" s="537"/>
      <c r="E528" s="28"/>
      <c r="F528" s="26"/>
      <c r="G528" s="26"/>
      <c r="H528" s="99"/>
      <c r="I528" s="99"/>
    </row>
    <row r="529" spans="1:9" ht="63">
      <c r="A529" s="18" t="s">
        <v>2202</v>
      </c>
      <c r="B529" s="114" t="s">
        <v>1273</v>
      </c>
      <c r="C529" s="191" t="s">
        <v>1274</v>
      </c>
      <c r="D529" s="618">
        <v>2</v>
      </c>
      <c r="E529" s="28" t="s">
        <v>540</v>
      </c>
      <c r="F529" s="191" t="s">
        <v>1275</v>
      </c>
      <c r="G529" s="295"/>
    </row>
    <row r="530" spans="1:9" ht="40.15" customHeight="1">
      <c r="A530" s="185" t="s">
        <v>2205</v>
      </c>
      <c r="B530" s="989" t="s">
        <v>18</v>
      </c>
      <c r="C530" s="997"/>
      <c r="D530" s="997"/>
      <c r="E530" s="997"/>
      <c r="F530" s="997"/>
      <c r="G530" s="1303"/>
      <c r="H530" s="29">
        <f>SUM(D531:D546)</f>
        <v>32</v>
      </c>
      <c r="I530" s="29">
        <f>COUNT(D531:D546)*2</f>
        <v>32</v>
      </c>
    </row>
    <row r="531" spans="1:9" ht="60">
      <c r="A531" s="18" t="s">
        <v>2207</v>
      </c>
      <c r="B531" s="191" t="s">
        <v>1277</v>
      </c>
      <c r="C531" s="123" t="s">
        <v>1278</v>
      </c>
      <c r="D531" s="618">
        <v>2</v>
      </c>
      <c r="E531" s="28" t="s">
        <v>648</v>
      </c>
      <c r="F531" s="26"/>
      <c r="G531" s="295"/>
    </row>
    <row r="532" spans="1:9" ht="45">
      <c r="A532" s="18"/>
      <c r="B532" s="191"/>
      <c r="C532" s="23" t="s">
        <v>1279</v>
      </c>
      <c r="D532" s="618">
        <v>2</v>
      </c>
      <c r="E532" s="28" t="s">
        <v>377</v>
      </c>
      <c r="F532" s="26"/>
      <c r="G532" s="295"/>
    </row>
    <row r="533" spans="1:9" ht="92.25" customHeight="1">
      <c r="A533" s="18" t="s">
        <v>2210</v>
      </c>
      <c r="B533" s="191" t="s">
        <v>1281</v>
      </c>
      <c r="C533" s="30" t="s">
        <v>4924</v>
      </c>
      <c r="D533" s="618">
        <v>2</v>
      </c>
      <c r="E533" s="28" t="s">
        <v>648</v>
      </c>
      <c r="F533" s="30"/>
      <c r="G533" s="295"/>
    </row>
    <row r="534" spans="1:9" ht="57" customHeight="1">
      <c r="A534" s="18"/>
      <c r="B534" s="191"/>
      <c r="C534" s="30" t="s">
        <v>4925</v>
      </c>
      <c r="D534" s="618">
        <v>2</v>
      </c>
      <c r="E534" s="28" t="s">
        <v>648</v>
      </c>
      <c r="F534" s="30"/>
      <c r="G534" s="295"/>
    </row>
    <row r="535" spans="1:9" ht="60">
      <c r="A535" s="18"/>
      <c r="B535" s="191"/>
      <c r="C535" s="30" t="s">
        <v>4926</v>
      </c>
      <c r="D535" s="618">
        <v>2</v>
      </c>
      <c r="E535" s="28" t="s">
        <v>648</v>
      </c>
      <c r="F535" s="30"/>
      <c r="G535" s="295"/>
    </row>
    <row r="536" spans="1:9" ht="45">
      <c r="A536" s="18"/>
      <c r="B536" s="191"/>
      <c r="C536" s="30" t="s">
        <v>4927</v>
      </c>
      <c r="D536" s="618">
        <v>2</v>
      </c>
      <c r="E536" s="28" t="s">
        <v>648</v>
      </c>
      <c r="F536" s="30"/>
      <c r="G536" s="295"/>
    </row>
    <row r="537" spans="1:9" ht="60">
      <c r="A537" s="18"/>
      <c r="B537" s="191"/>
      <c r="C537" s="30" t="s">
        <v>4928</v>
      </c>
      <c r="D537" s="618">
        <v>2</v>
      </c>
      <c r="E537" s="28" t="s">
        <v>648</v>
      </c>
      <c r="F537" s="30"/>
      <c r="G537" s="295"/>
    </row>
    <row r="538" spans="1:9" ht="30">
      <c r="A538" s="18"/>
      <c r="B538" s="191"/>
      <c r="C538" s="50" t="s">
        <v>4929</v>
      </c>
      <c r="D538" s="618">
        <v>2</v>
      </c>
      <c r="E538" s="28" t="s">
        <v>648</v>
      </c>
      <c r="F538" s="30"/>
      <c r="G538" s="295"/>
    </row>
    <row r="539" spans="1:9" ht="75">
      <c r="A539" s="18"/>
      <c r="B539" s="191"/>
      <c r="C539" s="30" t="s">
        <v>4930</v>
      </c>
      <c r="D539" s="618">
        <v>2</v>
      </c>
      <c r="E539" s="28" t="s">
        <v>648</v>
      </c>
      <c r="F539" s="30"/>
      <c r="G539" s="295"/>
    </row>
    <row r="540" spans="1:9" ht="45">
      <c r="A540" s="18"/>
      <c r="B540" s="191"/>
      <c r="C540" s="30" t="s">
        <v>4931</v>
      </c>
      <c r="D540" s="618">
        <v>2</v>
      </c>
      <c r="E540" s="28" t="s">
        <v>648</v>
      </c>
      <c r="F540" s="30"/>
      <c r="G540" s="295"/>
    </row>
    <row r="541" spans="1:9" ht="60">
      <c r="A541" s="18"/>
      <c r="B541" s="191"/>
      <c r="C541" s="30" t="s">
        <v>4932</v>
      </c>
      <c r="D541" s="618">
        <v>2</v>
      </c>
      <c r="E541" s="28" t="s">
        <v>648</v>
      </c>
      <c r="F541" s="30"/>
      <c r="G541" s="295"/>
    </row>
    <row r="542" spans="1:9" ht="45">
      <c r="A542" s="18"/>
      <c r="B542" s="191"/>
      <c r="C542" s="30" t="s">
        <v>4933</v>
      </c>
      <c r="D542" s="618">
        <v>2</v>
      </c>
      <c r="E542" s="28" t="s">
        <v>648</v>
      </c>
      <c r="F542" s="30"/>
      <c r="G542" s="295"/>
    </row>
    <row r="543" spans="1:9" ht="45">
      <c r="A543" s="18"/>
      <c r="B543" s="191"/>
      <c r="C543" s="30" t="s">
        <v>4934</v>
      </c>
      <c r="D543" s="618">
        <v>2</v>
      </c>
      <c r="E543" s="28" t="s">
        <v>648</v>
      </c>
      <c r="F543" s="30"/>
      <c r="G543" s="295"/>
    </row>
    <row r="544" spans="1:9" ht="60">
      <c r="A544" s="18"/>
      <c r="B544" s="191"/>
      <c r="C544" s="123" t="s">
        <v>4935</v>
      </c>
      <c r="D544" s="618">
        <v>2</v>
      </c>
      <c r="E544" s="28" t="s">
        <v>648</v>
      </c>
      <c r="F544" s="30"/>
      <c r="G544" s="295"/>
    </row>
    <row r="545" spans="1:9" ht="31.5">
      <c r="A545" s="18" t="s">
        <v>2227</v>
      </c>
      <c r="B545" s="191" t="s">
        <v>1296</v>
      </c>
      <c r="C545" s="50" t="s">
        <v>2608</v>
      </c>
      <c r="D545" s="618">
        <v>2</v>
      </c>
      <c r="E545" s="28" t="s">
        <v>540</v>
      </c>
      <c r="G545" s="295"/>
    </row>
    <row r="546" spans="1:9" ht="45">
      <c r="A546" s="18" t="s">
        <v>2231</v>
      </c>
      <c r="B546" s="191" t="s">
        <v>1299</v>
      </c>
      <c r="C546" s="30" t="s">
        <v>4936</v>
      </c>
      <c r="D546" s="618">
        <v>2</v>
      </c>
      <c r="E546" s="28" t="s">
        <v>341</v>
      </c>
      <c r="F546" s="161" t="s">
        <v>4937</v>
      </c>
      <c r="G546" s="295"/>
    </row>
    <row r="547" spans="1:9" ht="40.15" customHeight="1">
      <c r="A547" s="185" t="s">
        <v>2238</v>
      </c>
      <c r="B547" s="989" t="s">
        <v>16</v>
      </c>
      <c r="C547" s="997"/>
      <c r="D547" s="997"/>
      <c r="E547" s="997"/>
      <c r="F547" s="997"/>
      <c r="G547" s="1303"/>
      <c r="H547" s="29">
        <f>SUM(D548:D550)</f>
        <v>6</v>
      </c>
      <c r="I547" s="29">
        <f>COUNT(D548:D550)*2</f>
        <v>6</v>
      </c>
    </row>
    <row r="548" spans="1:9" ht="30">
      <c r="A548" s="18" t="s">
        <v>2240</v>
      </c>
      <c r="B548" s="191" t="s">
        <v>1304</v>
      </c>
      <c r="C548" s="50" t="s">
        <v>1305</v>
      </c>
      <c r="D548" s="618">
        <v>2</v>
      </c>
      <c r="E548" s="28" t="s">
        <v>540</v>
      </c>
      <c r="F548" s="26"/>
      <c r="G548" s="295"/>
    </row>
    <row r="549" spans="1:9" ht="47.25">
      <c r="A549" s="18" t="s">
        <v>2243</v>
      </c>
      <c r="B549" s="191" t="s">
        <v>1307</v>
      </c>
      <c r="C549" s="25" t="s">
        <v>1308</v>
      </c>
      <c r="D549" s="618">
        <v>2</v>
      </c>
      <c r="E549" s="28" t="s">
        <v>540</v>
      </c>
      <c r="F549" s="26"/>
      <c r="G549" s="295"/>
    </row>
    <row r="550" spans="1:9" ht="31.5">
      <c r="A550" s="18" t="s">
        <v>1309</v>
      </c>
      <c r="B550" s="191" t="s">
        <v>1310</v>
      </c>
      <c r="C550" s="23" t="s">
        <v>1311</v>
      </c>
      <c r="D550" s="618">
        <v>2</v>
      </c>
      <c r="E550" s="28" t="s">
        <v>540</v>
      </c>
      <c r="F550" s="26"/>
      <c r="G550" s="295"/>
    </row>
    <row r="551" spans="1:9" ht="40.15" customHeight="1">
      <c r="A551" s="185" t="s">
        <v>2247</v>
      </c>
      <c r="B551" s="916" t="s">
        <v>14</v>
      </c>
      <c r="C551" s="923"/>
      <c r="D551" s="923"/>
      <c r="E551" s="923"/>
      <c r="F551" s="923"/>
      <c r="G551" s="1304"/>
      <c r="H551" s="29">
        <f>SUM(D552:D556)</f>
        <v>8</v>
      </c>
      <c r="I551" s="29">
        <f>COUNT(D552:D556)*2</f>
        <v>8</v>
      </c>
    </row>
    <row r="552" spans="1:9" ht="31.5">
      <c r="A552" s="18" t="s">
        <v>2248</v>
      </c>
      <c r="B552" s="19" t="s">
        <v>1313</v>
      </c>
      <c r="C552" s="25" t="s">
        <v>1314</v>
      </c>
      <c r="D552" s="618">
        <v>2</v>
      </c>
      <c r="E552" s="28" t="s">
        <v>653</v>
      </c>
      <c r="F552" s="26"/>
      <c r="G552" s="295"/>
    </row>
    <row r="553" spans="1:9" ht="31.5" hidden="1">
      <c r="A553" s="27" t="s">
        <v>1315</v>
      </c>
      <c r="B553" s="19" t="s">
        <v>1316</v>
      </c>
      <c r="C553" s="26"/>
      <c r="D553" s="537"/>
      <c r="E553" s="28"/>
      <c r="F553" s="26"/>
      <c r="G553" s="26"/>
      <c r="H553" s="99"/>
      <c r="I553" s="99"/>
    </row>
    <row r="554" spans="1:9" ht="47.25">
      <c r="A554" s="18" t="s">
        <v>1320</v>
      </c>
      <c r="B554" s="51" t="s">
        <v>1321</v>
      </c>
      <c r="C554" s="123" t="s">
        <v>1322</v>
      </c>
      <c r="D554" s="618">
        <v>2</v>
      </c>
      <c r="E554" s="28" t="s">
        <v>653</v>
      </c>
      <c r="F554" s="26"/>
      <c r="G554" s="295"/>
    </row>
    <row r="555" spans="1:9" ht="47.25">
      <c r="A555" s="18" t="s">
        <v>2258</v>
      </c>
      <c r="B555" s="19" t="s">
        <v>1324</v>
      </c>
      <c r="C555" s="26" t="s">
        <v>1325</v>
      </c>
      <c r="D555" s="618">
        <v>2</v>
      </c>
      <c r="E555" s="28" t="s">
        <v>653</v>
      </c>
      <c r="F555" s="26"/>
      <c r="G555" s="295"/>
    </row>
    <row r="556" spans="1:9" ht="47.25">
      <c r="A556" s="18" t="s">
        <v>2260</v>
      </c>
      <c r="B556" s="19" t="s">
        <v>3062</v>
      </c>
      <c r="C556" s="25" t="s">
        <v>1328</v>
      </c>
      <c r="D556" s="618">
        <v>2</v>
      </c>
      <c r="E556" s="28" t="s">
        <v>653</v>
      </c>
      <c r="F556" s="26"/>
      <c r="G556" s="295"/>
    </row>
    <row r="557" spans="1:9" ht="40.15" customHeight="1">
      <c r="A557" s="185" t="s">
        <v>2264</v>
      </c>
      <c r="B557" s="933" t="s">
        <v>1329</v>
      </c>
      <c r="C557" s="934"/>
      <c r="D557" s="934"/>
      <c r="E557" s="934"/>
      <c r="F557" s="934"/>
      <c r="G557" s="1310"/>
      <c r="H557" s="29">
        <f>SUM(D558:D564)</f>
        <v>4</v>
      </c>
      <c r="I557" s="29">
        <f>COUNT(D558:D564)*2</f>
        <v>4</v>
      </c>
    </row>
    <row r="558" spans="1:9" ht="101.25" hidden="1" customHeight="1">
      <c r="A558" s="27" t="s">
        <v>1330</v>
      </c>
      <c r="B558" s="50" t="s">
        <v>1332</v>
      </c>
      <c r="C558" s="50" t="s">
        <v>1333</v>
      </c>
      <c r="D558" s="544"/>
      <c r="E558" s="26" t="s">
        <v>540</v>
      </c>
      <c r="F558" s="91" t="s">
        <v>1334</v>
      </c>
      <c r="G558" s="26"/>
      <c r="H558" s="99"/>
      <c r="I558" s="99"/>
    </row>
    <row r="559" spans="1:9" ht="105" hidden="1">
      <c r="A559" s="27" t="s">
        <v>1335</v>
      </c>
      <c r="B559" s="50" t="s">
        <v>1336</v>
      </c>
      <c r="C559" s="50" t="s">
        <v>1337</v>
      </c>
      <c r="D559" s="544"/>
      <c r="E559" s="26" t="s">
        <v>540</v>
      </c>
      <c r="F559" s="91" t="s">
        <v>1338</v>
      </c>
      <c r="G559" s="53"/>
      <c r="H559" s="99"/>
      <c r="I559" s="99"/>
    </row>
    <row r="560" spans="1:9" ht="195" hidden="1">
      <c r="A560" s="27" t="s">
        <v>1339</v>
      </c>
      <c r="B560" s="50" t="s">
        <v>1340</v>
      </c>
      <c r="C560" s="50" t="s">
        <v>1341</v>
      </c>
      <c r="D560" s="544"/>
      <c r="E560" s="26" t="s">
        <v>540</v>
      </c>
      <c r="F560" s="91" t="s">
        <v>1342</v>
      </c>
      <c r="G560" s="53"/>
      <c r="H560" s="99"/>
      <c r="I560" s="99"/>
    </row>
    <row r="561" spans="1:9" ht="180">
      <c r="A561" s="63" t="s">
        <v>1343</v>
      </c>
      <c r="B561" s="50" t="s">
        <v>1344</v>
      </c>
      <c r="C561" s="50" t="s">
        <v>1345</v>
      </c>
      <c r="D561" s="544">
        <v>2</v>
      </c>
      <c r="E561" s="26" t="s">
        <v>540</v>
      </c>
      <c r="F561" s="91" t="s">
        <v>1346</v>
      </c>
      <c r="G561" s="295"/>
    </row>
    <row r="562" spans="1:9" ht="135">
      <c r="A562" s="63" t="s">
        <v>1347</v>
      </c>
      <c r="B562" s="50" t="s">
        <v>1348</v>
      </c>
      <c r="C562" s="50" t="s">
        <v>1349</v>
      </c>
      <c r="D562" s="544">
        <v>2</v>
      </c>
      <c r="E562" s="26" t="s">
        <v>540</v>
      </c>
      <c r="F562" s="91" t="s">
        <v>1350</v>
      </c>
      <c r="G562" s="295"/>
    </row>
    <row r="563" spans="1:9" ht="165" hidden="1">
      <c r="A563" s="27" t="s">
        <v>1351</v>
      </c>
      <c r="B563" s="50" t="s">
        <v>1352</v>
      </c>
      <c r="C563" s="50" t="s">
        <v>1353</v>
      </c>
      <c r="D563" s="544"/>
      <c r="E563" s="26" t="s">
        <v>540</v>
      </c>
      <c r="F563" s="91" t="s">
        <v>1354</v>
      </c>
      <c r="G563" s="53"/>
      <c r="H563" s="99"/>
      <c r="I563" s="99"/>
    </row>
    <row r="564" spans="1:9" ht="195" hidden="1">
      <c r="A564" s="27" t="s">
        <v>1355</v>
      </c>
      <c r="B564" s="50" t="s">
        <v>1356</v>
      </c>
      <c r="C564" s="50" t="s">
        <v>1357</v>
      </c>
      <c r="D564" s="544"/>
      <c r="E564" s="26" t="s">
        <v>540</v>
      </c>
      <c r="F564" s="91" t="s">
        <v>1358</v>
      </c>
      <c r="G564" s="53"/>
      <c r="H564" s="99"/>
      <c r="I564" s="99"/>
    </row>
    <row r="565" spans="1:9" ht="40.15" customHeight="1">
      <c r="A565" s="427" t="s">
        <v>2267</v>
      </c>
      <c r="B565" s="1156" t="s">
        <v>11</v>
      </c>
      <c r="C565" s="1087"/>
      <c r="D565" s="1087"/>
      <c r="E565" s="1087"/>
      <c r="F565" s="1087"/>
      <c r="G565" s="1311"/>
      <c r="H565" s="29">
        <f>SUM(D566:D568)</f>
        <v>6</v>
      </c>
      <c r="I565" s="29">
        <f>COUNT(D566:D568)*2</f>
        <v>6</v>
      </c>
    </row>
    <row r="566" spans="1:9" ht="31.5">
      <c r="A566" s="43" t="s">
        <v>2269</v>
      </c>
      <c r="B566" s="507" t="s">
        <v>1360</v>
      </c>
      <c r="C566" s="55" t="s">
        <v>1361</v>
      </c>
      <c r="D566" s="644">
        <v>2</v>
      </c>
      <c r="E566" s="59" t="s">
        <v>271</v>
      </c>
      <c r="F566" s="59" t="s">
        <v>1362</v>
      </c>
      <c r="G566" s="161"/>
    </row>
    <row r="567" spans="1:9" ht="30">
      <c r="A567" s="43"/>
      <c r="B567" s="507"/>
      <c r="C567" s="55" t="s">
        <v>1363</v>
      </c>
      <c r="D567" s="644">
        <v>2</v>
      </c>
      <c r="E567" s="59" t="s">
        <v>271</v>
      </c>
      <c r="F567" s="59" t="s">
        <v>1364</v>
      </c>
      <c r="G567" s="161"/>
    </row>
    <row r="568" spans="1:9" ht="60">
      <c r="A568" s="43" t="s">
        <v>2271</v>
      </c>
      <c r="B568" s="507" t="s">
        <v>1366</v>
      </c>
      <c r="C568" s="59" t="s">
        <v>2273</v>
      </c>
      <c r="D568" s="644">
        <v>2</v>
      </c>
      <c r="E568" s="508" t="s">
        <v>540</v>
      </c>
      <c r="F568" s="55" t="s">
        <v>1367</v>
      </c>
      <c r="G568" s="161"/>
    </row>
    <row r="569" spans="1:9" ht="15.75" hidden="1">
      <c r="A569" s="92" t="s">
        <v>10</v>
      </c>
      <c r="B569" s="930" t="s">
        <v>1368</v>
      </c>
      <c r="C569" s="931"/>
      <c r="D569" s="931"/>
      <c r="E569" s="931"/>
      <c r="F569" s="931"/>
      <c r="G569" s="935"/>
      <c r="H569" s="99">
        <f>SUM(D570:D575)</f>
        <v>0</v>
      </c>
      <c r="I569" s="99">
        <f>COUNT(D570:D5750*2)</f>
        <v>0</v>
      </c>
    </row>
    <row r="570" spans="1:9" ht="45" hidden="1">
      <c r="A570" s="92" t="s">
        <v>1369</v>
      </c>
      <c r="B570" s="50" t="s">
        <v>1370</v>
      </c>
      <c r="C570" s="50"/>
      <c r="D570" s="545"/>
      <c r="E570" s="50"/>
      <c r="F570" s="50"/>
      <c r="G570" s="50"/>
      <c r="H570" s="99"/>
      <c r="I570" s="99"/>
    </row>
    <row r="571" spans="1:9" ht="45" hidden="1">
      <c r="A571" s="92" t="s">
        <v>1371</v>
      </c>
      <c r="B571" s="50" t="s">
        <v>1372</v>
      </c>
      <c r="C571" s="50"/>
      <c r="D571" s="545"/>
      <c r="E571" s="50"/>
      <c r="F571" s="50"/>
      <c r="G571" s="50"/>
      <c r="H571" s="99"/>
      <c r="I571" s="99"/>
    </row>
    <row r="572" spans="1:9" ht="45" hidden="1">
      <c r="A572" s="92" t="s">
        <v>1373</v>
      </c>
      <c r="B572" s="50" t="s">
        <v>1374</v>
      </c>
      <c r="C572" s="50"/>
      <c r="D572" s="545"/>
      <c r="E572" s="50"/>
      <c r="F572" s="50"/>
      <c r="G572" s="50"/>
      <c r="H572" s="99"/>
      <c r="I572" s="99"/>
    </row>
    <row r="573" spans="1:9" ht="75" hidden="1">
      <c r="A573" s="92" t="s">
        <v>1375</v>
      </c>
      <c r="B573" s="50" t="s">
        <v>1376</v>
      </c>
      <c r="C573" s="50"/>
      <c r="D573" s="545"/>
      <c r="E573" s="50"/>
      <c r="F573" s="50"/>
      <c r="G573" s="50"/>
      <c r="H573" s="99"/>
      <c r="I573" s="99"/>
    </row>
    <row r="574" spans="1:9" ht="30" hidden="1">
      <c r="A574" s="92" t="s">
        <v>1377</v>
      </c>
      <c r="B574" s="50" t="s">
        <v>1378</v>
      </c>
      <c r="C574" s="50"/>
      <c r="D574" s="545"/>
      <c r="E574" s="50"/>
      <c r="F574" s="50"/>
      <c r="G574" s="50"/>
      <c r="H574" s="99"/>
      <c r="I574" s="99"/>
    </row>
    <row r="575" spans="1:9" ht="30" hidden="1">
      <c r="A575" s="92" t="s">
        <v>1379</v>
      </c>
      <c r="B575" s="50" t="s">
        <v>1380</v>
      </c>
      <c r="C575" s="50"/>
      <c r="D575" s="545"/>
      <c r="E575" s="50"/>
      <c r="F575" s="50"/>
      <c r="G575" s="50"/>
      <c r="H575" s="99"/>
      <c r="I575" s="99"/>
    </row>
    <row r="576" spans="1:9" ht="15.75">
      <c r="A576" s="60" t="s">
        <v>1381</v>
      </c>
      <c r="B576" s="930" t="s">
        <v>8</v>
      </c>
      <c r="C576" s="931"/>
      <c r="D576" s="931"/>
      <c r="E576" s="931"/>
      <c r="F576" s="931"/>
      <c r="G576" s="1286"/>
      <c r="H576" s="29">
        <f>SUM(D577:D586)</f>
        <v>4</v>
      </c>
      <c r="I576" s="29">
        <f>COUNT(D577:D586)*2</f>
        <v>4</v>
      </c>
    </row>
    <row r="577" spans="1:9" ht="75" hidden="1">
      <c r="A577" s="92" t="s">
        <v>1382</v>
      </c>
      <c r="B577" s="50" t="s">
        <v>1383</v>
      </c>
      <c r="C577" s="276"/>
      <c r="D577" s="276"/>
      <c r="E577" s="276"/>
      <c r="F577" s="276"/>
      <c r="G577" s="276"/>
      <c r="H577" s="99"/>
      <c r="I577" s="99"/>
    </row>
    <row r="578" spans="1:9" ht="60" hidden="1">
      <c r="A578" s="92" t="s">
        <v>1384</v>
      </c>
      <c r="B578" s="50" t="s">
        <v>1385</v>
      </c>
      <c r="C578" s="276"/>
      <c r="D578" s="276"/>
      <c r="E578" s="276"/>
      <c r="F578" s="276"/>
      <c r="G578" s="276"/>
      <c r="H578" s="99"/>
      <c r="I578" s="99"/>
    </row>
    <row r="579" spans="1:9" ht="60" hidden="1">
      <c r="A579" s="92" t="s">
        <v>1386</v>
      </c>
      <c r="B579" s="50" t="s">
        <v>1387</v>
      </c>
      <c r="C579" s="276"/>
      <c r="D579" s="276"/>
      <c r="E579" s="276"/>
      <c r="F579" s="276"/>
      <c r="G579" s="276"/>
      <c r="H579" s="99"/>
      <c r="I579" s="99"/>
    </row>
    <row r="580" spans="1:9" ht="105">
      <c r="A580" s="18" t="s">
        <v>1388</v>
      </c>
      <c r="B580" s="50" t="s">
        <v>1389</v>
      </c>
      <c r="C580" s="226" t="s">
        <v>4938</v>
      </c>
      <c r="D580" s="678">
        <v>2</v>
      </c>
      <c r="E580" s="7" t="s">
        <v>540</v>
      </c>
      <c r="F580" s="226" t="s">
        <v>4939</v>
      </c>
      <c r="G580" s="448"/>
    </row>
    <row r="581" spans="1:9" ht="45" hidden="1">
      <c r="A581" s="92" t="s">
        <v>1390</v>
      </c>
      <c r="B581" s="50" t="s">
        <v>1391</v>
      </c>
      <c r="C581" s="50"/>
      <c r="D581" s="545"/>
      <c r="E581" s="26"/>
      <c r="F581" s="50"/>
      <c r="G581" s="448"/>
      <c r="H581" s="99"/>
      <c r="I581" s="99"/>
    </row>
    <row r="582" spans="1:9" ht="135">
      <c r="A582" s="60" t="s">
        <v>1392</v>
      </c>
      <c r="B582" s="50" t="s">
        <v>2274</v>
      </c>
      <c r="C582" s="50" t="s">
        <v>1394</v>
      </c>
      <c r="D582" s="630">
        <v>2</v>
      </c>
      <c r="E582" s="34" t="s">
        <v>540</v>
      </c>
      <c r="F582" s="50" t="s">
        <v>1395</v>
      </c>
      <c r="G582" s="58"/>
    </row>
    <row r="583" spans="1:9" ht="75" hidden="1">
      <c r="A583" s="27" t="s">
        <v>1396</v>
      </c>
      <c r="B583" s="50" t="s">
        <v>1397</v>
      </c>
      <c r="C583" s="50"/>
      <c r="D583" s="534"/>
      <c r="E583" s="28"/>
      <c r="F583" s="50"/>
      <c r="G583" s="192"/>
      <c r="H583" s="99"/>
      <c r="I583" s="99"/>
    </row>
    <row r="584" spans="1:9" ht="30" hidden="1">
      <c r="A584" s="27" t="s">
        <v>1398</v>
      </c>
      <c r="B584" s="50" t="s">
        <v>1399</v>
      </c>
      <c r="C584" s="50"/>
      <c r="D584" s="534"/>
      <c r="E584" s="28"/>
      <c r="F584" s="50"/>
      <c r="G584" s="192"/>
      <c r="H584" s="99"/>
      <c r="I584" s="99"/>
    </row>
    <row r="585" spans="1:9" ht="30" hidden="1">
      <c r="A585" s="27" t="s">
        <v>1400</v>
      </c>
      <c r="B585" s="50" t="s">
        <v>1401</v>
      </c>
      <c r="C585" s="50"/>
      <c r="D585" s="534"/>
      <c r="E585" s="28"/>
      <c r="F585" s="50"/>
      <c r="G585" s="192"/>
      <c r="H585" s="99"/>
      <c r="I585" s="99"/>
    </row>
    <row r="586" spans="1:9" ht="60" hidden="1">
      <c r="A586" s="27" t="s">
        <v>1402</v>
      </c>
      <c r="B586" s="50" t="s">
        <v>1403</v>
      </c>
      <c r="C586" s="50"/>
      <c r="D586" s="534"/>
      <c r="E586" s="28"/>
      <c r="F586" s="50"/>
      <c r="G586" s="192"/>
      <c r="H586" s="99"/>
      <c r="I586" s="99"/>
    </row>
    <row r="587" spans="1:9" ht="21">
      <c r="A587" s="98"/>
      <c r="B587" s="1072" t="s">
        <v>1404</v>
      </c>
      <c r="C587" s="1074"/>
      <c r="D587" s="1074"/>
      <c r="E587" s="1074"/>
      <c r="F587" s="1074"/>
      <c r="G587" s="1307"/>
      <c r="H587" s="29">
        <f>H588+H596+H603+H611</f>
        <v>40</v>
      </c>
      <c r="I587" s="29">
        <f>I588+I596+I603+I611</f>
        <v>40</v>
      </c>
    </row>
    <row r="588" spans="1:9" ht="40.15" customHeight="1">
      <c r="A588" s="444" t="s">
        <v>2277</v>
      </c>
      <c r="B588" s="989" t="s">
        <v>6</v>
      </c>
      <c r="C588" s="997"/>
      <c r="D588" s="997"/>
      <c r="E588" s="997"/>
      <c r="F588" s="997"/>
      <c r="G588" s="1303"/>
      <c r="H588" s="29">
        <f>SUM(D589:D595)</f>
        <v>12</v>
      </c>
      <c r="I588" s="29">
        <f>COUNT(D589:D595)*2</f>
        <v>12</v>
      </c>
    </row>
    <row r="589" spans="1:9" ht="30">
      <c r="A589" s="18" t="s">
        <v>2278</v>
      </c>
      <c r="B589" s="30" t="s">
        <v>1406</v>
      </c>
      <c r="C589" s="30" t="s">
        <v>4940</v>
      </c>
      <c r="D589" s="622">
        <v>2</v>
      </c>
      <c r="E589" s="22" t="s">
        <v>648</v>
      </c>
      <c r="F589" s="66"/>
      <c r="G589" s="773"/>
    </row>
    <row r="590" spans="1:9" ht="30">
      <c r="A590" s="18"/>
      <c r="B590" s="30"/>
      <c r="C590" s="30" t="s">
        <v>4941</v>
      </c>
      <c r="D590" s="622">
        <v>2</v>
      </c>
      <c r="E590" s="22" t="s">
        <v>648</v>
      </c>
      <c r="F590" s="66"/>
      <c r="G590" s="773"/>
    </row>
    <row r="591" spans="1:9" ht="30">
      <c r="A591" s="18"/>
      <c r="B591" s="30"/>
      <c r="C591" s="30" t="s">
        <v>4942</v>
      </c>
      <c r="D591" s="622">
        <v>2</v>
      </c>
      <c r="E591" s="22" t="s">
        <v>648</v>
      </c>
      <c r="F591" s="66"/>
      <c r="G591" s="773"/>
    </row>
    <row r="592" spans="1:9" ht="30">
      <c r="A592" s="18"/>
      <c r="B592" s="30"/>
      <c r="C592" s="30" t="s">
        <v>4943</v>
      </c>
      <c r="D592" s="622">
        <v>2</v>
      </c>
      <c r="E592" s="22" t="s">
        <v>648</v>
      </c>
      <c r="F592" s="66"/>
      <c r="G592" s="773"/>
    </row>
    <row r="593" spans="1:9" ht="30">
      <c r="A593" s="18"/>
      <c r="B593" s="30"/>
      <c r="C593" s="30" t="s">
        <v>4944</v>
      </c>
      <c r="D593" s="622">
        <v>2</v>
      </c>
      <c r="E593" s="22" t="s">
        <v>648</v>
      </c>
      <c r="F593" s="66"/>
      <c r="G593" s="773"/>
    </row>
    <row r="594" spans="1:9" ht="30">
      <c r="A594" s="18"/>
      <c r="B594" s="30"/>
      <c r="C594" s="223" t="s">
        <v>4945</v>
      </c>
      <c r="D594" s="622">
        <v>2</v>
      </c>
      <c r="E594" s="22" t="s">
        <v>648</v>
      </c>
      <c r="F594" s="66"/>
      <c r="G594" s="773"/>
    </row>
    <row r="595" spans="1:9" ht="74.25" hidden="1" customHeight="1">
      <c r="A595" s="27" t="s">
        <v>2282</v>
      </c>
      <c r="B595" s="86" t="s">
        <v>1418</v>
      </c>
      <c r="C595" s="66"/>
      <c r="D595" s="626"/>
      <c r="E595" s="22"/>
      <c r="F595" s="66"/>
      <c r="G595" s="66"/>
      <c r="H595" s="99"/>
      <c r="I595" s="99"/>
    </row>
    <row r="596" spans="1:9" ht="40.15" customHeight="1">
      <c r="A596" s="357" t="s">
        <v>2284</v>
      </c>
      <c r="B596" s="989" t="s">
        <v>4</v>
      </c>
      <c r="C596" s="997"/>
      <c r="D596" s="997"/>
      <c r="E596" s="997"/>
      <c r="F596" s="997"/>
      <c r="G596" s="1303"/>
      <c r="H596" s="29">
        <f>SUM(D597:D602)</f>
        <v>10</v>
      </c>
      <c r="I596" s="29">
        <f>COUNT(D597:D602)*2</f>
        <v>10</v>
      </c>
    </row>
    <row r="597" spans="1:9" ht="30">
      <c r="A597" s="18" t="s">
        <v>2285</v>
      </c>
      <c r="B597" s="30" t="s">
        <v>1420</v>
      </c>
      <c r="C597" s="30" t="s">
        <v>4946</v>
      </c>
      <c r="D597" s="622">
        <v>2</v>
      </c>
      <c r="E597" s="22" t="s">
        <v>648</v>
      </c>
      <c r="F597" s="66"/>
      <c r="G597" s="773"/>
    </row>
    <row r="598" spans="1:9" ht="30">
      <c r="A598" s="18"/>
      <c r="B598" s="30"/>
      <c r="C598" s="30" t="s">
        <v>4947</v>
      </c>
      <c r="D598" s="622">
        <v>2</v>
      </c>
      <c r="E598" s="22" t="s">
        <v>648</v>
      </c>
      <c r="F598" s="66"/>
      <c r="G598" s="773"/>
    </row>
    <row r="599" spans="1:9">
      <c r="A599" s="18"/>
      <c r="B599" s="30"/>
      <c r="C599" s="30" t="s">
        <v>4948</v>
      </c>
      <c r="D599" s="622">
        <v>2</v>
      </c>
      <c r="E599" s="22" t="s">
        <v>648</v>
      </c>
      <c r="F599" s="66"/>
      <c r="G599" s="773"/>
    </row>
    <row r="600" spans="1:9" ht="30">
      <c r="A600" s="18"/>
      <c r="B600" s="30"/>
      <c r="C600" s="30" t="s">
        <v>4949</v>
      </c>
      <c r="D600" s="622">
        <v>2</v>
      </c>
      <c r="E600" s="22" t="s">
        <v>648</v>
      </c>
      <c r="F600" s="66"/>
      <c r="G600" s="773"/>
    </row>
    <row r="601" spans="1:9" ht="33.75" customHeight="1">
      <c r="A601" s="18"/>
      <c r="B601" s="30"/>
      <c r="C601" s="30" t="s">
        <v>4950</v>
      </c>
      <c r="D601" s="622">
        <v>2</v>
      </c>
      <c r="E601" s="22" t="s">
        <v>648</v>
      </c>
      <c r="F601" s="66"/>
      <c r="G601" s="773"/>
    </row>
    <row r="602" spans="1:9" ht="55.5" hidden="1" customHeight="1">
      <c r="A602" s="27" t="s">
        <v>1428</v>
      </c>
      <c r="B602" s="86" t="s">
        <v>1429</v>
      </c>
      <c r="C602"/>
      <c r="D602" s="626"/>
      <c r="E602" s="22"/>
      <c r="F602" s="66"/>
      <c r="G602" s="66"/>
      <c r="H602" s="99"/>
      <c r="I602" s="99"/>
    </row>
    <row r="603" spans="1:9" ht="40.15" customHeight="1">
      <c r="A603" s="357" t="s">
        <v>2291</v>
      </c>
      <c r="B603" s="989" t="s">
        <v>2</v>
      </c>
      <c r="C603" s="997"/>
      <c r="D603" s="997"/>
      <c r="E603" s="997"/>
      <c r="F603" s="997"/>
      <c r="G603" s="1303"/>
      <c r="H603" s="29">
        <f>SUM(D604:D610)</f>
        <v>12</v>
      </c>
      <c r="I603" s="29">
        <f>COUNT(D604:D610)*2</f>
        <v>12</v>
      </c>
    </row>
    <row r="604" spans="1:9" ht="45">
      <c r="A604" s="18" t="s">
        <v>2292</v>
      </c>
      <c r="B604" s="30" t="s">
        <v>1431</v>
      </c>
      <c r="C604" s="445" t="s">
        <v>4951</v>
      </c>
      <c r="D604" s="622">
        <v>2</v>
      </c>
      <c r="E604" s="22" t="s">
        <v>648</v>
      </c>
      <c r="F604" s="66"/>
      <c r="G604" s="773"/>
    </row>
    <row r="605" spans="1:9" ht="45">
      <c r="A605" s="18"/>
      <c r="B605" s="30"/>
      <c r="C605" s="30" t="s">
        <v>4952</v>
      </c>
      <c r="D605" s="622">
        <v>2</v>
      </c>
      <c r="E605" s="22" t="s">
        <v>648</v>
      </c>
      <c r="F605" s="66"/>
      <c r="G605" s="773"/>
    </row>
    <row r="606" spans="1:9" ht="75">
      <c r="A606" s="18"/>
      <c r="B606" s="30"/>
      <c r="C606" s="30" t="s">
        <v>4953</v>
      </c>
      <c r="D606" s="622">
        <v>2</v>
      </c>
      <c r="E606" s="22" t="s">
        <v>648</v>
      </c>
      <c r="F606" s="50" t="s">
        <v>4954</v>
      </c>
      <c r="G606" s="773"/>
    </row>
    <row r="607" spans="1:9" ht="90">
      <c r="A607" s="18"/>
      <c r="B607" s="30"/>
      <c r="C607" s="30" t="s">
        <v>4789</v>
      </c>
      <c r="D607" s="622">
        <v>2</v>
      </c>
      <c r="E607" s="22" t="s">
        <v>648</v>
      </c>
      <c r="F607" s="50" t="s">
        <v>4955</v>
      </c>
      <c r="G607" s="773"/>
    </row>
    <row r="608" spans="1:9" ht="30">
      <c r="A608" s="18"/>
      <c r="B608" s="30"/>
      <c r="C608" s="30" t="s">
        <v>1432</v>
      </c>
      <c r="D608" s="622">
        <v>2</v>
      </c>
      <c r="E608" s="22" t="s">
        <v>648</v>
      </c>
      <c r="F608" s="66"/>
      <c r="G608" s="773"/>
    </row>
    <row r="609" spans="1:9" ht="30">
      <c r="A609" s="18"/>
      <c r="B609" s="30"/>
      <c r="C609" s="30" t="s">
        <v>4956</v>
      </c>
      <c r="D609" s="622">
        <v>2</v>
      </c>
      <c r="E609" s="22" t="s">
        <v>648</v>
      </c>
      <c r="F609" s="66"/>
      <c r="G609" s="773"/>
    </row>
    <row r="610" spans="1:9" ht="75" hidden="1" customHeight="1">
      <c r="A610" s="27" t="s">
        <v>1435</v>
      </c>
      <c r="B610" s="86" t="s">
        <v>1436</v>
      </c>
      <c r="C610" s="66"/>
      <c r="D610" s="626"/>
      <c r="E610" s="22"/>
      <c r="F610" s="66"/>
      <c r="G610" s="66"/>
      <c r="H610" s="99"/>
      <c r="I610" s="99"/>
    </row>
    <row r="611" spans="1:9" ht="40.15" customHeight="1">
      <c r="A611" s="357" t="s">
        <v>2308</v>
      </c>
      <c r="B611" s="989" t="s">
        <v>0</v>
      </c>
      <c r="C611" s="997"/>
      <c r="D611" s="997"/>
      <c r="E611" s="997"/>
      <c r="F611" s="997"/>
      <c r="G611" s="1303"/>
      <c r="H611" s="29">
        <f>SUM(D612:D615)</f>
        <v>6</v>
      </c>
      <c r="I611" s="29">
        <f>COUNT(D612:D615)*2</f>
        <v>6</v>
      </c>
    </row>
    <row r="612" spans="1:9" ht="30">
      <c r="A612" s="18" t="s">
        <v>2310</v>
      </c>
      <c r="B612" s="30" t="s">
        <v>1438</v>
      </c>
      <c r="C612" s="50" t="s">
        <v>4957</v>
      </c>
      <c r="D612" s="622">
        <v>2</v>
      </c>
      <c r="E612" s="22" t="s">
        <v>648</v>
      </c>
      <c r="F612" s="66"/>
      <c r="G612" s="773"/>
    </row>
    <row r="613" spans="1:9">
      <c r="A613" s="18"/>
      <c r="B613" s="30"/>
      <c r="C613" s="50" t="s">
        <v>4958</v>
      </c>
      <c r="D613" s="622">
        <v>2</v>
      </c>
      <c r="E613" s="22" t="s">
        <v>648</v>
      </c>
      <c r="F613" s="66"/>
      <c r="G613" s="773"/>
    </row>
    <row r="614" spans="1:9" ht="30">
      <c r="A614" s="18"/>
      <c r="B614" s="30"/>
      <c r="C614" s="50" t="s">
        <v>4959</v>
      </c>
      <c r="D614" s="622">
        <v>2</v>
      </c>
      <c r="E614" s="22" t="s">
        <v>648</v>
      </c>
      <c r="F614" s="66"/>
      <c r="G614" s="773"/>
    </row>
    <row r="615" spans="1:9" ht="43.5" hidden="1" customHeight="1">
      <c r="A615" s="27" t="s">
        <v>1443</v>
      </c>
      <c r="B615" s="23" t="s">
        <v>4960</v>
      </c>
      <c r="C615" s="66"/>
      <c r="D615" s="626"/>
      <c r="E615" s="22"/>
      <c r="F615" s="66"/>
      <c r="G615" s="66"/>
      <c r="H615" s="99"/>
      <c r="I615" s="99"/>
    </row>
    <row r="616" spans="1:9">
      <c r="A616" s="379"/>
      <c r="B616" s="99"/>
      <c r="C616" s="99"/>
      <c r="D616" s="631"/>
      <c r="E616" s="99"/>
      <c r="F616" s="99"/>
      <c r="G616" s="100"/>
    </row>
    <row r="617" spans="1:9">
      <c r="A617" s="757"/>
      <c r="B617" s="101" t="s">
        <v>1446</v>
      </c>
      <c r="C617" s="101" t="s">
        <v>2316</v>
      </c>
      <c r="D617" s="738" t="s">
        <v>2795</v>
      </c>
      <c r="E617" s="101">
        <f>H2</f>
        <v>15</v>
      </c>
      <c r="F617" s="101"/>
      <c r="G617" s="100"/>
      <c r="H617" s="101"/>
      <c r="I617" s="101"/>
    </row>
    <row r="618" spans="1:9">
      <c r="A618" s="757" t="s">
        <v>176</v>
      </c>
      <c r="B618" s="101">
        <f>IF(E617=0,0,H42)</f>
        <v>16</v>
      </c>
      <c r="C618" s="101">
        <f>IF(E617=0,0,I42)</f>
        <v>16</v>
      </c>
      <c r="D618" s="754">
        <f>IF(D626=0,0,B618/C618)</f>
        <v>1</v>
      </c>
      <c r="E618" s="101"/>
      <c r="F618" s="101"/>
      <c r="G618" s="100"/>
      <c r="H618" s="101"/>
      <c r="I618" s="101"/>
    </row>
    <row r="619" spans="1:9">
      <c r="A619" s="757" t="s">
        <v>178</v>
      </c>
      <c r="B619" s="101">
        <f>IF(E617=0,0,H102)</f>
        <v>40</v>
      </c>
      <c r="C619" s="101">
        <f>IF(E617=0,0,I102)</f>
        <v>40</v>
      </c>
      <c r="D619" s="754">
        <f>IF(D626=0,0,B619/C619)</f>
        <v>1</v>
      </c>
      <c r="E619" s="101"/>
      <c r="F619" s="101"/>
      <c r="G619" s="100"/>
      <c r="H619" s="101"/>
      <c r="I619" s="101"/>
    </row>
    <row r="620" spans="1:9">
      <c r="A620" s="757" t="s">
        <v>180</v>
      </c>
      <c r="B620" s="101">
        <f>IF(E617=0,0,H152)</f>
        <v>98</v>
      </c>
      <c r="C620" s="101">
        <f>IF(E617=0,0,I152)</f>
        <v>98</v>
      </c>
      <c r="D620" s="754">
        <f>IF(D626=0,0,B620/C620)</f>
        <v>1</v>
      </c>
      <c r="E620" s="101"/>
      <c r="F620" s="101"/>
      <c r="G620" s="100"/>
      <c r="H620" s="101"/>
      <c r="I620" s="101"/>
    </row>
    <row r="621" spans="1:9">
      <c r="A621" s="757" t="s">
        <v>182</v>
      </c>
      <c r="B621" s="716">
        <f>IF(E617=0,0,H223)</f>
        <v>104</v>
      </c>
      <c r="C621" s="716">
        <f>IF(E617=0,0,I223)</f>
        <v>104</v>
      </c>
      <c r="D621" s="754">
        <f>IF(D626=0,0,B621/C621)</f>
        <v>1</v>
      </c>
      <c r="E621" s="101"/>
      <c r="F621" s="101"/>
      <c r="G621" s="100"/>
      <c r="H621" s="101"/>
      <c r="I621" s="101"/>
    </row>
    <row r="622" spans="1:9">
      <c r="A622" s="757" t="s">
        <v>184</v>
      </c>
      <c r="B622" s="716">
        <f>IF(E617=0,0,H306)</f>
        <v>68</v>
      </c>
      <c r="C622" s="716">
        <f>IF(E617=0,0,I306)</f>
        <v>68</v>
      </c>
      <c r="D622" s="754">
        <f>IF(D626=0,0,B622/C622)</f>
        <v>1</v>
      </c>
      <c r="E622" s="101"/>
      <c r="F622" s="101"/>
      <c r="G622" s="100"/>
      <c r="H622" s="101"/>
      <c r="I622" s="101"/>
    </row>
    <row r="623" spans="1:9">
      <c r="A623" s="757" t="s">
        <v>186</v>
      </c>
      <c r="B623" s="716">
        <f>IF(E617=0,0,H471)</f>
        <v>56</v>
      </c>
      <c r="C623" s="716">
        <f>IF(E617=0,0,I471)</f>
        <v>56</v>
      </c>
      <c r="D623" s="754">
        <f>IF(D626=0,0,B623/C623)</f>
        <v>1</v>
      </c>
      <c r="E623" s="101"/>
      <c r="F623" s="101"/>
      <c r="G623" s="100"/>
      <c r="H623" s="101"/>
      <c r="I623" s="101"/>
    </row>
    <row r="624" spans="1:9">
      <c r="A624" s="757" t="s">
        <v>187</v>
      </c>
      <c r="B624" s="716">
        <f>IF(E617=0,0,H516)</f>
        <v>72</v>
      </c>
      <c r="C624" s="716">
        <f>IF(E617=0,0,I516)</f>
        <v>72</v>
      </c>
      <c r="D624" s="754">
        <f>IF(D626=0,0,B624/C624)</f>
        <v>1</v>
      </c>
      <c r="E624" s="101"/>
      <c r="F624" s="101"/>
      <c r="G624" s="100"/>
      <c r="H624" s="101"/>
      <c r="I624" s="101"/>
    </row>
    <row r="625" spans="1:9">
      <c r="A625" s="757" t="s">
        <v>189</v>
      </c>
      <c r="B625" s="716">
        <f>IF(E617=0,0,H587)</f>
        <v>40</v>
      </c>
      <c r="C625" s="716">
        <f>IF(E617=0,0,I587)</f>
        <v>40</v>
      </c>
      <c r="D625" s="754">
        <f>IF(D626=0,0,B625/C625)</f>
        <v>1</v>
      </c>
      <c r="E625" s="101"/>
      <c r="F625" s="101"/>
      <c r="G625" s="100"/>
      <c r="H625" s="101"/>
      <c r="I625" s="101"/>
    </row>
    <row r="626" spans="1:9">
      <c r="A626" s="757" t="s">
        <v>1449</v>
      </c>
      <c r="B626" s="101">
        <f>IF(E617=0,0,SUM(B618:B625))</f>
        <v>494</v>
      </c>
      <c r="C626" s="101">
        <f>IF(E617=0,0,SUM(C618:C625))</f>
        <v>494</v>
      </c>
      <c r="D626" s="754">
        <f>IF(E617=0,0,B626/C626)</f>
        <v>1</v>
      </c>
      <c r="E626" s="101"/>
      <c r="F626" s="101"/>
      <c r="G626" s="100"/>
      <c r="H626" s="101"/>
      <c r="I626" s="101"/>
    </row>
    <row r="627" spans="1:9">
      <c r="A627" s="757"/>
      <c r="B627" s="101"/>
      <c r="C627" s="101"/>
      <c r="D627" s="738"/>
      <c r="E627" s="101"/>
      <c r="F627" s="101"/>
      <c r="G627" s="100"/>
      <c r="H627" s="101"/>
      <c r="I627" s="101"/>
    </row>
    <row r="628" spans="1:9">
      <c r="A628" s="757">
        <v>0</v>
      </c>
      <c r="B628" s="101"/>
      <c r="C628" s="101"/>
      <c r="D628" s="738"/>
      <c r="E628" s="101"/>
      <c r="F628" s="101"/>
      <c r="G628" s="100"/>
      <c r="H628" s="101"/>
      <c r="I628" s="101"/>
    </row>
    <row r="629" spans="1:9">
      <c r="A629" s="757">
        <v>1</v>
      </c>
      <c r="B629" s="101"/>
      <c r="C629" s="101"/>
      <c r="D629" s="738"/>
      <c r="E629" s="101"/>
      <c r="F629" s="101"/>
      <c r="G629" s="100"/>
      <c r="H629" s="101"/>
      <c r="I629" s="101"/>
    </row>
    <row r="630" spans="1:9">
      <c r="A630" s="757">
        <v>2</v>
      </c>
      <c r="B630" s="101"/>
      <c r="C630" s="101"/>
      <c r="D630" s="738"/>
      <c r="E630" s="101"/>
      <c r="F630" s="101"/>
      <c r="G630" s="100"/>
      <c r="H630" s="101"/>
      <c r="I630" s="101"/>
    </row>
    <row r="631" spans="1:9">
      <c r="A631" s="757"/>
      <c r="B631" s="101"/>
      <c r="C631" s="101"/>
      <c r="D631" s="738"/>
      <c r="E631" s="101"/>
      <c r="F631" s="101"/>
      <c r="G631" s="100"/>
      <c r="H631" s="101"/>
      <c r="I631" s="101"/>
    </row>
    <row r="632" spans="1:9">
      <c r="A632" s="757"/>
      <c r="B632" s="101"/>
      <c r="C632" s="101"/>
      <c r="D632" s="738"/>
      <c r="E632" s="101"/>
      <c r="F632" s="101"/>
      <c r="G632" s="100"/>
      <c r="H632" s="101"/>
      <c r="I632" s="101"/>
    </row>
    <row r="633" spans="1:9">
      <c r="A633" s="757"/>
      <c r="B633" s="101"/>
      <c r="C633" s="101"/>
      <c r="D633" s="738"/>
      <c r="E633" s="101"/>
      <c r="F633" s="101"/>
      <c r="G633" s="100"/>
      <c r="H633" s="101"/>
      <c r="I633" s="101"/>
    </row>
    <row r="634" spans="1:9">
      <c r="A634" s="757"/>
      <c r="B634" s="101"/>
      <c r="C634" s="101"/>
      <c r="D634" s="738"/>
      <c r="E634" s="101"/>
      <c r="F634" s="101"/>
      <c r="G634" s="100"/>
      <c r="H634" s="101"/>
      <c r="I634" s="101"/>
    </row>
    <row r="635" spans="1:9">
      <c r="A635" s="381"/>
      <c r="B635" s="29"/>
      <c r="C635" s="29"/>
      <c r="D635" s="640"/>
      <c r="E635" s="29"/>
      <c r="F635" s="29"/>
      <c r="G635" s="764"/>
    </row>
    <row r="636" spans="1:9">
      <c r="A636" s="442"/>
      <c r="B636" s="37"/>
      <c r="C636" s="37"/>
      <c r="D636" s="637"/>
      <c r="F636" s="37"/>
      <c r="G636" s="764"/>
    </row>
    <row r="637" spans="1:9">
      <c r="A637" s="442"/>
      <c r="B637" s="37"/>
      <c r="C637" s="37"/>
      <c r="D637" s="637"/>
      <c r="F637" s="37"/>
      <c r="G637" s="764"/>
    </row>
    <row r="638" spans="1:9">
      <c r="A638" s="442"/>
      <c r="B638" s="37"/>
      <c r="C638" s="37"/>
      <c r="D638" s="637"/>
      <c r="F638" s="37"/>
      <c r="G638" s="764"/>
    </row>
  </sheetData>
  <sheetProtection sheet="1" objects="1" scenarios="1"/>
  <protectedRanges>
    <protectedRange sqref="G580:G582" name="Range9"/>
    <protectedRange sqref="G328:G329" name="Range7"/>
    <protectedRange sqref="G158:G165" name="Range5"/>
    <protectedRange sqref="D561:D562" name="Range3"/>
    <protectedRange sqref="D210:D221" name="Range1"/>
    <protectedRange sqref="G210:G221" name="Range2"/>
    <protectedRange sqref="D158:D165" name="Range4"/>
    <protectedRange sqref="D328:D329" name="Range6"/>
    <protectedRange sqref="D580:D582" name="Range8"/>
  </protectedRanges>
  <autoFilter ref="A41:G615">
    <filterColumn colId="0">
      <colorFilter dxfId="7"/>
    </filterColumn>
  </autoFilter>
  <mergeCells count="124">
    <mergeCell ref="B588:G588"/>
    <mergeCell ref="B596:G596"/>
    <mergeCell ref="B603:G603"/>
    <mergeCell ref="B611:G611"/>
    <mergeCell ref="B551:G551"/>
    <mergeCell ref="B557:G557"/>
    <mergeCell ref="B565:G565"/>
    <mergeCell ref="B569:G569"/>
    <mergeCell ref="B576:G576"/>
    <mergeCell ref="B587:G587"/>
    <mergeCell ref="B516:G516"/>
    <mergeCell ref="B517:G517"/>
    <mergeCell ref="B520:G520"/>
    <mergeCell ref="B525:G525"/>
    <mergeCell ref="B530:G530"/>
    <mergeCell ref="B547:G547"/>
    <mergeCell ref="B472:G472"/>
    <mergeCell ref="B480:G480"/>
    <mergeCell ref="B489:G489"/>
    <mergeCell ref="B493:G493"/>
    <mergeCell ref="B497:G497"/>
    <mergeCell ref="B508:G508"/>
    <mergeCell ref="B429:G429"/>
    <mergeCell ref="B436:G436"/>
    <mergeCell ref="B447:G447"/>
    <mergeCell ref="B454:G454"/>
    <mergeCell ref="B460:G460"/>
    <mergeCell ref="B471:G471"/>
    <mergeCell ref="B385:G385"/>
    <mergeCell ref="B396:G396"/>
    <mergeCell ref="B400:G400"/>
    <mergeCell ref="B405:G405"/>
    <mergeCell ref="B410:G410"/>
    <mergeCell ref="B417:G417"/>
    <mergeCell ref="B409:G409"/>
    <mergeCell ref="B459:G459"/>
    <mergeCell ref="B333:G333"/>
    <mergeCell ref="B339:G339"/>
    <mergeCell ref="B348:G348"/>
    <mergeCell ref="B352:G352"/>
    <mergeCell ref="B356:G356"/>
    <mergeCell ref="B363:G363"/>
    <mergeCell ref="B307:G307"/>
    <mergeCell ref="B313:G313"/>
    <mergeCell ref="B316:G316"/>
    <mergeCell ref="B321:G321"/>
    <mergeCell ref="B327:G327"/>
    <mergeCell ref="B330:G330"/>
    <mergeCell ref="B282:G282"/>
    <mergeCell ref="B285:G285"/>
    <mergeCell ref="B288:G288"/>
    <mergeCell ref="B298:G298"/>
    <mergeCell ref="B303:G303"/>
    <mergeCell ref="B306:G306"/>
    <mergeCell ref="B233:G233"/>
    <mergeCell ref="B246:G246"/>
    <mergeCell ref="B259:G259"/>
    <mergeCell ref="B270:G270"/>
    <mergeCell ref="B274:G274"/>
    <mergeCell ref="B278:G278"/>
    <mergeCell ref="B175:G175"/>
    <mergeCell ref="B181:G181"/>
    <mergeCell ref="B189:G189"/>
    <mergeCell ref="B194:G194"/>
    <mergeCell ref="B224:G224"/>
    <mergeCell ref="B121:G121"/>
    <mergeCell ref="B127:G127"/>
    <mergeCell ref="B133:G133"/>
    <mergeCell ref="B152:G152"/>
    <mergeCell ref="B153:G153"/>
    <mergeCell ref="B166:G166"/>
    <mergeCell ref="B140:G140"/>
    <mergeCell ref="B209:G209"/>
    <mergeCell ref="B223:G223"/>
    <mergeCell ref="B77:G77"/>
    <mergeCell ref="B90:G90"/>
    <mergeCell ref="B99:G99"/>
    <mergeCell ref="B102:G102"/>
    <mergeCell ref="B103:G103"/>
    <mergeCell ref="B115:G115"/>
    <mergeCell ref="B37:I37"/>
    <mergeCell ref="A38:I40"/>
    <mergeCell ref="B42:G42"/>
    <mergeCell ref="B43:G43"/>
    <mergeCell ref="B63:G63"/>
    <mergeCell ref="B69:G69"/>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8">
    <dataValidation type="list" allowBlank="1" showInputMessage="1" showErrorMessage="1" sqref="D570:D575 D627:D1048576 D210:D222 D566:D568 D224:D408 D577:D617 D41:D88 D90:D97 D99:D139 D410:D458 D460:D556 D558:D564 D141:D208">
      <formula1>$A$628:$A$630</formula1>
    </dataValidation>
    <dataValidation type="list" allowBlank="1" showInputMessage="1" showErrorMessage="1" sqref="D570:D575">
      <formula1>$A$725:$A$727</formula1>
    </dataValidation>
    <dataValidation type="list" allowBlank="1" showInputMessage="1" showErrorMessage="1" sqref="D565">
      <formula1>$A$673:$A$675</formula1>
    </dataValidation>
    <dataValidation type="list" allowBlank="1" showInputMessage="1" showErrorMessage="1" sqref="D557">
      <formula1>$A$773:$A$775</formula1>
    </dataValidation>
    <dataValidation type="list" allowBlank="1" showInputMessage="1" showErrorMessage="1" sqref="D89">
      <formula1>$A$1120:$A$1122</formula1>
    </dataValidation>
    <dataValidation type="list" allowBlank="1" showInputMessage="1" showErrorMessage="1" sqref="D98">
      <formula1>$A$1111:$A$1113</formula1>
    </dataValidation>
    <dataValidation type="list" allowBlank="1" showInputMessage="1" showErrorMessage="1" sqref="D223 D409">
      <formula1>$A$687:$A$689</formula1>
    </dataValidation>
    <dataValidation type="list" allowBlank="1" showInputMessage="1" showErrorMessage="1" sqref="D459">
      <formula1>$A$835:$A$837</formula1>
    </dataValidation>
  </dataValidations>
  <pageMargins left="0.70866141732283472" right="0.70866141732283472" top="0.74803149606299213" bottom="0.74803149606299213" header="0.31496062992125984" footer="0.31496062992125984"/>
  <pageSetup paperSize="9" scale="49" orientation="portrait" r:id="rId1"/>
  <headerFooter>
    <oddHeader>&amp;LChecklist No. 14&amp;CRadiology &amp;RVersion - NHSRC/3.0</oddHeader>
    <oddFooter>Page &amp;P</oddFooter>
  </headerFooter>
  <colBreaks count="1" manualBreakCount="1">
    <brk id="11" max="1048575" man="1"/>
  </colBreaks>
</worksheet>
</file>

<file path=xl/worksheets/sheet17.xml><?xml version="1.0" encoding="utf-8"?>
<worksheet xmlns="http://schemas.openxmlformats.org/spreadsheetml/2006/main" xmlns:r="http://schemas.openxmlformats.org/officeDocument/2006/relationships">
  <sheetPr filterMode="1">
    <tabColor rgb="FF00B050"/>
  </sheetPr>
  <dimension ref="A1:J635"/>
  <sheetViews>
    <sheetView view="pageBreakPreview" topLeftCell="A605" zoomScale="60" zoomScaleNormal="80" zoomScalePageLayoutView="80" workbookViewId="0">
      <selection activeCell="G621" sqref="G621"/>
    </sheetView>
  </sheetViews>
  <sheetFormatPr defaultColWidth="9.140625" defaultRowHeight="15"/>
  <cols>
    <col min="1" max="1" width="14.85546875" style="203" customWidth="1"/>
    <col min="2" max="2" width="36.7109375" style="7" customWidth="1"/>
    <col min="3" max="3" width="29" style="7" customWidth="1"/>
    <col min="4" max="4" width="11.140625" style="393" customWidth="1"/>
    <col min="5" max="5" width="12" style="37" customWidth="1"/>
    <col min="6" max="7" width="24.7109375" style="7" customWidth="1"/>
    <col min="8" max="8" width="10.28515625" style="29" customWidth="1"/>
    <col min="9" max="9" width="8.140625" style="29" customWidth="1"/>
    <col min="10" max="10" width="9.140625" style="99"/>
    <col min="11" max="16384" width="9.140625" style="7"/>
  </cols>
  <sheetData>
    <row r="1" spans="1:9" ht="33.75">
      <c r="A1" s="941" t="s">
        <v>162</v>
      </c>
      <c r="B1" s="941"/>
      <c r="C1" s="941"/>
      <c r="D1" s="941"/>
      <c r="E1" s="941"/>
      <c r="F1" s="941"/>
      <c r="G1" s="1112" t="s">
        <v>7017</v>
      </c>
      <c r="H1" s="1113"/>
      <c r="I1" s="1114"/>
    </row>
    <row r="2" spans="1:9" ht="33.75">
      <c r="A2" s="857" t="s">
        <v>4961</v>
      </c>
      <c r="B2" s="858"/>
      <c r="C2" s="858"/>
      <c r="D2" s="858"/>
      <c r="E2" s="858"/>
      <c r="F2" s="858"/>
      <c r="G2" s="858"/>
      <c r="H2" s="964">
        <v>16</v>
      </c>
      <c r="I2" s="965"/>
    </row>
    <row r="3" spans="1:9" ht="28.5">
      <c r="A3" s="895" t="s">
        <v>166</v>
      </c>
      <c r="B3" s="895"/>
      <c r="C3" s="895"/>
      <c r="D3" s="895"/>
      <c r="E3" s="895"/>
      <c r="F3" s="895"/>
      <c r="G3" s="895"/>
      <c r="H3" s="966"/>
      <c r="I3" s="966"/>
    </row>
    <row r="4" spans="1:9" ht="42">
      <c r="A4" s="967" t="s">
        <v>167</v>
      </c>
      <c r="B4" s="967"/>
      <c r="C4" s="885"/>
      <c r="D4" s="885"/>
      <c r="E4" s="885"/>
      <c r="F4" s="8" t="s">
        <v>168</v>
      </c>
      <c r="G4" s="885"/>
      <c r="H4" s="963"/>
      <c r="I4" s="963"/>
    </row>
    <row r="5" spans="1:9" ht="42">
      <c r="A5" s="881" t="s">
        <v>169</v>
      </c>
      <c r="B5" s="882"/>
      <c r="C5" s="883"/>
      <c r="D5" s="883"/>
      <c r="E5" s="883"/>
      <c r="F5" s="9" t="s">
        <v>170</v>
      </c>
      <c r="G5" s="885"/>
      <c r="H5" s="963"/>
      <c r="I5" s="963"/>
    </row>
    <row r="6" spans="1:9" ht="42">
      <c r="A6" s="887" t="s">
        <v>171</v>
      </c>
      <c r="B6" s="887"/>
      <c r="C6" s="888"/>
      <c r="D6" s="888"/>
      <c r="E6" s="888"/>
      <c r="F6" s="9" t="s">
        <v>172</v>
      </c>
      <c r="G6" s="885"/>
      <c r="H6" s="963"/>
      <c r="I6" s="963"/>
    </row>
    <row r="7" spans="1:9" ht="33.75">
      <c r="A7" s="1127" t="s">
        <v>4962</v>
      </c>
      <c r="B7" s="1128"/>
      <c r="C7" s="1128"/>
      <c r="D7" s="1128"/>
      <c r="E7" s="1128"/>
      <c r="F7" s="1128"/>
      <c r="G7" s="1128"/>
      <c r="H7" s="1128"/>
      <c r="I7" s="1128"/>
    </row>
    <row r="8" spans="1:9" ht="33.6" customHeight="1">
      <c r="A8" s="1312" t="s">
        <v>174</v>
      </c>
      <c r="B8" s="1312"/>
      <c r="C8" s="1313"/>
      <c r="D8" s="948" t="s">
        <v>4963</v>
      </c>
      <c r="E8" s="948"/>
      <c r="F8" s="948"/>
      <c r="G8" s="948"/>
      <c r="H8" s="949"/>
      <c r="I8" s="949"/>
    </row>
    <row r="9" spans="1:9" ht="33.6" customHeight="1">
      <c r="A9" s="450" t="s">
        <v>176</v>
      </c>
      <c r="B9" s="207" t="s">
        <v>177</v>
      </c>
      <c r="C9" s="284">
        <f>Pharmacy!D610</f>
        <v>1</v>
      </c>
      <c r="D9" s="951">
        <f>D618</f>
        <v>1</v>
      </c>
      <c r="E9" s="952"/>
      <c r="F9" s="952"/>
      <c r="G9" s="952"/>
      <c r="H9" s="953"/>
      <c r="I9" s="954"/>
    </row>
    <row r="10" spans="1:9" ht="33.6" customHeight="1">
      <c r="A10" s="450" t="s">
        <v>178</v>
      </c>
      <c r="B10" s="207" t="s">
        <v>179</v>
      </c>
      <c r="C10" s="284">
        <f>Pharmacy!D611</f>
        <v>1</v>
      </c>
      <c r="D10" s="955"/>
      <c r="E10" s="956"/>
      <c r="F10" s="956"/>
      <c r="G10" s="956"/>
      <c r="H10" s="957"/>
      <c r="I10" s="958"/>
    </row>
    <row r="11" spans="1:9" ht="33.6" customHeight="1">
      <c r="A11" s="450" t="s">
        <v>180</v>
      </c>
      <c r="B11" s="207" t="s">
        <v>181</v>
      </c>
      <c r="C11" s="284">
        <f>Pharmacy!D612</f>
        <v>1</v>
      </c>
      <c r="D11" s="955"/>
      <c r="E11" s="956"/>
      <c r="F11" s="956"/>
      <c r="G11" s="956"/>
      <c r="H11" s="957"/>
      <c r="I11" s="958"/>
    </row>
    <row r="12" spans="1:9" ht="33.6" customHeight="1">
      <c r="A12" s="450" t="s">
        <v>182</v>
      </c>
      <c r="B12" s="207" t="s">
        <v>183</v>
      </c>
      <c r="C12" s="284">
        <f>Pharmacy!D613</f>
        <v>1</v>
      </c>
      <c r="D12" s="955"/>
      <c r="E12" s="956"/>
      <c r="F12" s="956"/>
      <c r="G12" s="956"/>
      <c r="H12" s="957"/>
      <c r="I12" s="958"/>
    </row>
    <row r="13" spans="1:9" ht="33.6" customHeight="1">
      <c r="A13" s="450" t="s">
        <v>184</v>
      </c>
      <c r="B13" s="207" t="s">
        <v>185</v>
      </c>
      <c r="C13" s="284">
        <f>Pharmacy!D614</f>
        <v>1</v>
      </c>
      <c r="D13" s="955"/>
      <c r="E13" s="956"/>
      <c r="F13" s="956"/>
      <c r="G13" s="956"/>
      <c r="H13" s="957"/>
      <c r="I13" s="958"/>
    </row>
    <row r="14" spans="1:9" ht="33.6" customHeight="1">
      <c r="A14" s="450" t="s">
        <v>186</v>
      </c>
      <c r="B14" s="207" t="s">
        <v>146</v>
      </c>
      <c r="C14" s="284">
        <f>Pharmacy!D615</f>
        <v>1</v>
      </c>
      <c r="D14" s="955"/>
      <c r="E14" s="956"/>
      <c r="F14" s="956"/>
      <c r="G14" s="956"/>
      <c r="H14" s="957"/>
      <c r="I14" s="958"/>
    </row>
    <row r="15" spans="1:9" ht="33.6" customHeight="1">
      <c r="A15" s="450" t="s">
        <v>187</v>
      </c>
      <c r="B15" s="207" t="s">
        <v>1454</v>
      </c>
      <c r="C15" s="284">
        <f>Pharmacy!D616</f>
        <v>1</v>
      </c>
      <c r="D15" s="955"/>
      <c r="E15" s="956"/>
      <c r="F15" s="956"/>
      <c r="G15" s="956"/>
      <c r="H15" s="957"/>
      <c r="I15" s="958"/>
    </row>
    <row r="16" spans="1:9" ht="33.6" customHeight="1">
      <c r="A16" s="450" t="s">
        <v>189</v>
      </c>
      <c r="B16" s="207" t="s">
        <v>190</v>
      </c>
      <c r="C16" s="284">
        <f>Pharmacy!D617</f>
        <v>1</v>
      </c>
      <c r="D16" s="959"/>
      <c r="E16" s="960"/>
      <c r="F16" s="960"/>
      <c r="G16" s="960"/>
      <c r="H16" s="961"/>
      <c r="I16" s="962"/>
    </row>
    <row r="17" spans="1:9" ht="33.6" customHeight="1">
      <c r="A17" s="976"/>
      <c r="B17" s="977"/>
      <c r="C17" s="977"/>
      <c r="D17" s="977"/>
      <c r="E17" s="977"/>
      <c r="F17" s="977"/>
      <c r="G17" s="977"/>
      <c r="H17" s="978"/>
      <c r="I17" s="979"/>
    </row>
    <row r="18" spans="1:9" ht="33.6" customHeight="1">
      <c r="A18" s="12"/>
      <c r="B18" s="909" t="s">
        <v>191</v>
      </c>
      <c r="C18" s="909"/>
      <c r="D18" s="909"/>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973"/>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909"/>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981"/>
      <c r="E36" s="981"/>
      <c r="F36" s="981"/>
      <c r="G36" s="981"/>
      <c r="H36" s="982"/>
      <c r="I36" s="983"/>
    </row>
    <row r="37" spans="1:9" ht="33.6" customHeight="1">
      <c r="A37" s="12"/>
      <c r="B37" s="903" t="s">
        <v>195</v>
      </c>
      <c r="C37" s="903"/>
      <c r="D37" s="903"/>
      <c r="E37" s="903"/>
      <c r="F37" s="903"/>
      <c r="G37" s="903"/>
      <c r="H37" s="1135"/>
      <c r="I37" s="1135"/>
    </row>
    <row r="38" spans="1:9" ht="33.6" customHeight="1">
      <c r="A38" s="906"/>
      <c r="B38" s="906"/>
      <c r="C38" s="906"/>
      <c r="D38" s="906"/>
      <c r="E38" s="906"/>
      <c r="F38" s="906"/>
      <c r="G38" s="906"/>
      <c r="H38" s="988"/>
      <c r="I38" s="988"/>
    </row>
    <row r="39" spans="1:9" ht="33.6" customHeight="1">
      <c r="A39" s="906"/>
      <c r="B39" s="906"/>
      <c r="C39" s="906"/>
      <c r="D39" s="906"/>
      <c r="E39" s="906"/>
      <c r="F39" s="906"/>
      <c r="G39" s="906"/>
      <c r="H39" s="988"/>
      <c r="I39" s="988"/>
    </row>
    <row r="40" spans="1:9">
      <c r="A40" s="906"/>
      <c r="B40" s="906"/>
      <c r="C40" s="906"/>
      <c r="D40" s="906"/>
      <c r="E40" s="906"/>
      <c r="F40" s="906"/>
      <c r="G40" s="906"/>
      <c r="H40" s="988"/>
      <c r="I40" s="988"/>
    </row>
    <row r="41" spans="1:9" ht="60">
      <c r="A41" s="14" t="s">
        <v>1456</v>
      </c>
      <c r="B41" s="209" t="s">
        <v>2800</v>
      </c>
      <c r="C41" s="210" t="s">
        <v>199</v>
      </c>
      <c r="D41" s="210" t="s">
        <v>3990</v>
      </c>
      <c r="E41" s="211" t="s">
        <v>201</v>
      </c>
      <c r="F41" s="210" t="s">
        <v>202</v>
      </c>
      <c r="G41" s="210" t="s">
        <v>203</v>
      </c>
    </row>
    <row r="42" spans="1:9" ht="21">
      <c r="A42" s="181"/>
      <c r="B42" s="918" t="s">
        <v>204</v>
      </c>
      <c r="C42" s="922"/>
      <c r="D42" s="922"/>
      <c r="E42" s="922"/>
      <c r="F42" s="922"/>
      <c r="G42" s="1314"/>
      <c r="H42" s="29">
        <f>H43+H74+H88+H64+H70+H100</f>
        <v>24</v>
      </c>
      <c r="I42" s="29">
        <f>I43+I74+I88+I64+I70</f>
        <v>24</v>
      </c>
    </row>
    <row r="43" spans="1:9" ht="40.15" customHeight="1">
      <c r="A43" s="117" t="s">
        <v>1459</v>
      </c>
      <c r="B43" s="989" t="s">
        <v>142</v>
      </c>
      <c r="C43" s="997"/>
      <c r="D43" s="997"/>
      <c r="E43" s="997"/>
      <c r="F43" s="997"/>
      <c r="G43" s="998"/>
      <c r="H43" s="29">
        <f>SUM(D44:D63)</f>
        <v>6</v>
      </c>
      <c r="I43" s="29">
        <f>COUNT(D44:D63)*2</f>
        <v>6</v>
      </c>
    </row>
    <row r="44" spans="1:9" ht="31.5" hidden="1">
      <c r="A44" s="27" t="s">
        <v>1461</v>
      </c>
      <c r="B44" s="19" t="s">
        <v>206</v>
      </c>
      <c r="C44" s="26"/>
      <c r="D44" s="537"/>
      <c r="E44" s="28"/>
      <c r="F44" s="26"/>
      <c r="G44" s="26"/>
      <c r="H44" s="99"/>
      <c r="I44" s="99"/>
    </row>
    <row r="45" spans="1:9" ht="31.5" hidden="1">
      <c r="A45" s="27" t="s">
        <v>1462</v>
      </c>
      <c r="B45" s="19" t="s">
        <v>211</v>
      </c>
      <c r="C45" s="26"/>
      <c r="D45" s="537"/>
      <c r="E45" s="28"/>
      <c r="F45" s="26"/>
      <c r="G45" s="26"/>
      <c r="H45" s="99"/>
      <c r="I45" s="99"/>
    </row>
    <row r="46" spans="1:9" ht="31.5" hidden="1">
      <c r="A46" s="27" t="s">
        <v>1463</v>
      </c>
      <c r="B46" s="19" t="s">
        <v>215</v>
      </c>
      <c r="C46" s="26"/>
      <c r="D46" s="537"/>
      <c r="E46" s="28"/>
      <c r="F46" s="26"/>
      <c r="G46" s="26"/>
      <c r="H46" s="99"/>
      <c r="I46" s="99"/>
    </row>
    <row r="47" spans="1:9" ht="31.5" hidden="1">
      <c r="A47" s="27" t="s">
        <v>1464</v>
      </c>
      <c r="B47" s="19" t="s">
        <v>1465</v>
      </c>
      <c r="C47" s="26"/>
      <c r="D47" s="537"/>
      <c r="E47" s="28"/>
      <c r="F47" s="26"/>
      <c r="G47" s="26"/>
      <c r="H47" s="99"/>
      <c r="I47" s="99"/>
    </row>
    <row r="48" spans="1:9" ht="31.5" hidden="1">
      <c r="A48" s="27" t="s">
        <v>1466</v>
      </c>
      <c r="B48" s="19" t="s">
        <v>223</v>
      </c>
      <c r="C48" s="26"/>
      <c r="D48" s="537"/>
      <c r="E48" s="28"/>
      <c r="F48" s="26"/>
      <c r="G48" s="26"/>
      <c r="H48" s="99"/>
      <c r="I48" s="99"/>
    </row>
    <row r="49" spans="1:9" ht="15.75" hidden="1">
      <c r="A49" s="27" t="s">
        <v>1467</v>
      </c>
      <c r="B49" s="19" t="s">
        <v>227</v>
      </c>
      <c r="C49" s="26"/>
      <c r="D49" s="537"/>
      <c r="E49" s="28"/>
      <c r="F49" s="26"/>
      <c r="G49" s="26"/>
      <c r="H49" s="99"/>
      <c r="I49" s="99"/>
    </row>
    <row r="50" spans="1:9" ht="31.5" hidden="1">
      <c r="A50" s="27" t="s">
        <v>1468</v>
      </c>
      <c r="B50" s="19" t="s">
        <v>231</v>
      </c>
      <c r="C50" s="26"/>
      <c r="D50" s="537"/>
      <c r="E50" s="28"/>
      <c r="F50" s="26"/>
      <c r="G50" s="26"/>
      <c r="H50" s="99"/>
      <c r="I50" s="99"/>
    </row>
    <row r="51" spans="1:9" ht="31.5" hidden="1">
      <c r="A51" s="27" t="s">
        <v>234</v>
      </c>
      <c r="B51" s="19" t="s">
        <v>235</v>
      </c>
      <c r="C51" s="26"/>
      <c r="D51" s="537"/>
      <c r="E51" s="28"/>
      <c r="F51" s="26"/>
      <c r="G51" s="26"/>
      <c r="H51" s="99"/>
      <c r="I51" s="99"/>
    </row>
    <row r="52" spans="1:9" ht="31.5" hidden="1">
      <c r="A52" s="27" t="s">
        <v>1469</v>
      </c>
      <c r="B52" s="19" t="s">
        <v>237</v>
      </c>
      <c r="C52" s="26"/>
      <c r="D52" s="537"/>
      <c r="E52" s="28"/>
      <c r="F52" s="26"/>
      <c r="G52" s="26"/>
      <c r="H52" s="99"/>
      <c r="I52" s="99"/>
    </row>
    <row r="53" spans="1:9" ht="31.5" hidden="1">
      <c r="A53" s="27" t="s">
        <v>240</v>
      </c>
      <c r="B53" s="19" t="s">
        <v>241</v>
      </c>
      <c r="C53" s="26"/>
      <c r="D53" s="537"/>
      <c r="E53" s="28"/>
      <c r="F53" s="26"/>
      <c r="G53" s="26"/>
      <c r="H53" s="99"/>
      <c r="I53" s="99"/>
    </row>
    <row r="54" spans="1:9" ht="15.75" hidden="1">
      <c r="A54" s="27" t="s">
        <v>242</v>
      </c>
      <c r="B54" s="19" t="s">
        <v>243</v>
      </c>
      <c r="C54" s="26"/>
      <c r="D54" s="537"/>
      <c r="E54" s="28"/>
      <c r="F54" s="26"/>
      <c r="G54" s="26"/>
      <c r="H54" s="99"/>
      <c r="I54" s="99"/>
    </row>
    <row r="55" spans="1:9" ht="31.5" hidden="1">
      <c r="A55" s="27" t="s">
        <v>244</v>
      </c>
      <c r="B55" s="19" t="s">
        <v>245</v>
      </c>
      <c r="C55" s="26"/>
      <c r="D55" s="537"/>
      <c r="E55" s="28"/>
      <c r="F55" s="26"/>
      <c r="G55" s="26"/>
      <c r="H55" s="99"/>
      <c r="I55" s="99"/>
    </row>
    <row r="56" spans="1:9" ht="31.5" hidden="1">
      <c r="A56" s="27" t="s">
        <v>1470</v>
      </c>
      <c r="B56" s="19" t="s">
        <v>247</v>
      </c>
      <c r="C56" s="26"/>
      <c r="D56" s="537"/>
      <c r="E56" s="28"/>
      <c r="F56" s="26"/>
      <c r="G56" s="26"/>
      <c r="H56" s="99"/>
      <c r="I56" s="99"/>
    </row>
    <row r="57" spans="1:9" ht="31.5">
      <c r="A57" s="18" t="s">
        <v>1471</v>
      </c>
      <c r="B57" s="19" t="s">
        <v>253</v>
      </c>
      <c r="C57" s="30" t="s">
        <v>4964</v>
      </c>
      <c r="D57" s="618">
        <v>2</v>
      </c>
      <c r="E57" s="28" t="s">
        <v>540</v>
      </c>
      <c r="G57" s="53"/>
    </row>
    <row r="58" spans="1:9" ht="45">
      <c r="A58" s="18"/>
      <c r="B58" s="19"/>
      <c r="C58" s="30" t="s">
        <v>4965</v>
      </c>
      <c r="D58" s="618">
        <v>2</v>
      </c>
      <c r="E58" s="28" t="s">
        <v>540</v>
      </c>
      <c r="F58" s="30"/>
      <c r="G58" s="53"/>
    </row>
    <row r="59" spans="1:9" ht="34.5" customHeight="1">
      <c r="A59" s="18"/>
      <c r="B59" s="19"/>
      <c r="C59" s="30" t="s">
        <v>4966</v>
      </c>
      <c r="D59" s="618">
        <v>2</v>
      </c>
      <c r="E59" s="28" t="s">
        <v>540</v>
      </c>
      <c r="F59" s="30"/>
      <c r="G59" s="53"/>
    </row>
    <row r="60" spans="1:9" ht="30" hidden="1" customHeight="1">
      <c r="A60" s="27" t="s">
        <v>256</v>
      </c>
      <c r="B60" s="19" t="s">
        <v>257</v>
      </c>
      <c r="C60" s="26"/>
      <c r="D60" s="537"/>
      <c r="E60" s="28"/>
      <c r="F60" s="26"/>
      <c r="G60" s="26"/>
      <c r="H60" s="99"/>
      <c r="I60" s="99"/>
    </row>
    <row r="61" spans="1:9" ht="31.5" hidden="1">
      <c r="A61" s="27" t="s">
        <v>1474</v>
      </c>
      <c r="B61" s="19" t="s">
        <v>259</v>
      </c>
      <c r="C61" s="26"/>
      <c r="D61" s="537"/>
      <c r="E61" s="28"/>
      <c r="F61" s="26"/>
      <c r="G61" s="26"/>
      <c r="H61" s="99"/>
      <c r="I61" s="99"/>
    </row>
    <row r="62" spans="1:9" ht="31.5" hidden="1">
      <c r="A62" s="27" t="s">
        <v>262</v>
      </c>
      <c r="B62" s="19" t="s">
        <v>263</v>
      </c>
      <c r="C62" s="26"/>
      <c r="D62" s="537"/>
      <c r="E62" s="28"/>
      <c r="F62" s="26"/>
      <c r="G62" s="26"/>
      <c r="H62" s="99"/>
      <c r="I62" s="99"/>
    </row>
    <row r="63" spans="1:9" ht="31.5" hidden="1">
      <c r="A63" s="27" t="s">
        <v>264</v>
      </c>
      <c r="B63" s="19" t="s">
        <v>265</v>
      </c>
      <c r="C63" s="26"/>
      <c r="D63" s="537"/>
      <c r="E63" s="28"/>
      <c r="F63" s="26"/>
      <c r="G63" s="26"/>
      <c r="H63" s="99"/>
      <c r="I63" s="99"/>
    </row>
    <row r="64" spans="1:9" ht="40.15" hidden="1" customHeight="1">
      <c r="A64" s="124" t="s">
        <v>141</v>
      </c>
      <c r="B64" s="989" t="s">
        <v>140</v>
      </c>
      <c r="C64" s="997"/>
      <c r="D64" s="997"/>
      <c r="E64" s="997"/>
      <c r="F64" s="997"/>
      <c r="G64" s="998"/>
      <c r="H64" s="99">
        <f>SUM(D65:D69)</f>
        <v>0</v>
      </c>
      <c r="I64" s="99">
        <f>COUNT(D65:D69)*2</f>
        <v>0</v>
      </c>
    </row>
    <row r="65" spans="1:9" ht="31.5" hidden="1">
      <c r="A65" s="27" t="s">
        <v>266</v>
      </c>
      <c r="B65" s="114" t="s">
        <v>267</v>
      </c>
      <c r="C65" s="26"/>
      <c r="D65" s="537"/>
      <c r="E65" s="28"/>
      <c r="F65" s="26"/>
      <c r="G65" s="26"/>
      <c r="H65" s="99"/>
      <c r="I65" s="99"/>
    </row>
    <row r="66" spans="1:9" ht="31.5" hidden="1">
      <c r="A66" s="27" t="s">
        <v>268</v>
      </c>
      <c r="B66" s="114" t="s">
        <v>269</v>
      </c>
      <c r="C66" s="26"/>
      <c r="D66" s="537"/>
      <c r="E66" s="28"/>
      <c r="F66" s="26"/>
      <c r="G66" s="26"/>
      <c r="H66" s="99"/>
      <c r="I66" s="99"/>
    </row>
    <row r="67" spans="1:9" ht="31.5" hidden="1">
      <c r="A67" s="27" t="s">
        <v>272</v>
      </c>
      <c r="B67" s="114" t="s">
        <v>273</v>
      </c>
      <c r="C67" s="26"/>
      <c r="D67" s="537"/>
      <c r="E67" s="28"/>
      <c r="F67" s="26"/>
      <c r="G67" s="26"/>
      <c r="H67" s="99"/>
      <c r="I67" s="99"/>
    </row>
    <row r="68" spans="1:9" ht="31.5" hidden="1">
      <c r="A68" s="27" t="s">
        <v>274</v>
      </c>
      <c r="B68" s="114" t="s">
        <v>275</v>
      </c>
      <c r="C68" s="26"/>
      <c r="D68" s="537"/>
      <c r="E68" s="28"/>
      <c r="F68" s="26"/>
      <c r="G68" s="26"/>
      <c r="H68" s="99"/>
      <c r="I68" s="99"/>
    </row>
    <row r="69" spans="1:9" ht="31.5" hidden="1">
      <c r="A69" s="27" t="s">
        <v>277</v>
      </c>
      <c r="B69" s="114" t="s">
        <v>278</v>
      </c>
      <c r="C69" s="26"/>
      <c r="D69" s="537"/>
      <c r="E69" s="28"/>
      <c r="F69" s="26"/>
      <c r="G69" s="26"/>
      <c r="H69" s="99"/>
      <c r="I69" s="99"/>
    </row>
    <row r="70" spans="1:9" ht="40.15" hidden="1" customHeight="1">
      <c r="A70" s="124" t="s">
        <v>279</v>
      </c>
      <c r="B70" s="989" t="s">
        <v>138</v>
      </c>
      <c r="C70" s="997"/>
      <c r="D70" s="997"/>
      <c r="E70" s="997"/>
      <c r="F70" s="997"/>
      <c r="G70" s="998"/>
      <c r="H70" s="99">
        <f>SUM(D71:D73)</f>
        <v>0</v>
      </c>
      <c r="I70" s="99">
        <f>COUNT(D71:D73)*2</f>
        <v>0</v>
      </c>
    </row>
    <row r="71" spans="1:9" ht="31.5" hidden="1">
      <c r="A71" s="27" t="s">
        <v>1495</v>
      </c>
      <c r="B71" s="114" t="s">
        <v>281</v>
      </c>
      <c r="C71" s="26"/>
      <c r="D71" s="537"/>
      <c r="E71" s="28"/>
      <c r="F71" s="26"/>
      <c r="G71" s="26"/>
      <c r="H71" s="99"/>
      <c r="I71" s="99"/>
    </row>
    <row r="72" spans="1:9" ht="31.5" hidden="1">
      <c r="A72" s="27" t="s">
        <v>1496</v>
      </c>
      <c r="B72" s="114" t="s">
        <v>286</v>
      </c>
      <c r="C72" s="26"/>
      <c r="D72" s="537"/>
      <c r="E72" s="28"/>
      <c r="F72" s="26"/>
      <c r="G72" s="26"/>
      <c r="H72" s="99"/>
      <c r="I72" s="99"/>
    </row>
    <row r="73" spans="1:9" ht="31.5" hidden="1">
      <c r="A73" s="27" t="s">
        <v>1499</v>
      </c>
      <c r="B73" s="114" t="s">
        <v>290</v>
      </c>
      <c r="C73" s="26"/>
      <c r="D73" s="537"/>
      <c r="E73" s="28"/>
      <c r="F73" s="26"/>
      <c r="G73" s="26"/>
      <c r="H73" s="99"/>
      <c r="I73" s="99"/>
    </row>
    <row r="74" spans="1:9" ht="40.15" customHeight="1">
      <c r="A74" s="117" t="s">
        <v>137</v>
      </c>
      <c r="B74" s="989" t="s">
        <v>136</v>
      </c>
      <c r="C74" s="997"/>
      <c r="D74" s="997"/>
      <c r="E74" s="997"/>
      <c r="F74" s="997"/>
      <c r="G74" s="998"/>
      <c r="H74" s="29">
        <f>SUM(D75:D87)</f>
        <v>10</v>
      </c>
      <c r="I74" s="29">
        <f>COUNT(D75:D87)*2</f>
        <v>10</v>
      </c>
    </row>
    <row r="75" spans="1:9" ht="47.25">
      <c r="A75" s="18" t="s">
        <v>292</v>
      </c>
      <c r="B75" s="19" t="s">
        <v>293</v>
      </c>
      <c r="C75" s="30" t="s">
        <v>4967</v>
      </c>
      <c r="D75" s="618">
        <v>2</v>
      </c>
      <c r="E75" s="28" t="s">
        <v>271</v>
      </c>
      <c r="F75" s="30" t="s">
        <v>4968</v>
      </c>
      <c r="G75" s="53"/>
    </row>
    <row r="76" spans="1:9" ht="47.25">
      <c r="A76" s="18" t="s">
        <v>294</v>
      </c>
      <c r="B76" s="19" t="s">
        <v>295</v>
      </c>
      <c r="C76" s="30" t="s">
        <v>4969</v>
      </c>
      <c r="D76" s="618">
        <v>2</v>
      </c>
      <c r="E76" s="28" t="s">
        <v>271</v>
      </c>
      <c r="F76" s="50"/>
      <c r="G76" s="53"/>
    </row>
    <row r="77" spans="1:9" ht="47.25">
      <c r="A77" s="18" t="s">
        <v>296</v>
      </c>
      <c r="B77" s="19" t="s">
        <v>297</v>
      </c>
      <c r="C77" s="50" t="s">
        <v>4970</v>
      </c>
      <c r="D77" s="622">
        <v>2</v>
      </c>
      <c r="E77" s="28" t="s">
        <v>271</v>
      </c>
      <c r="F77" s="50" t="s">
        <v>4971</v>
      </c>
      <c r="G77" s="53"/>
    </row>
    <row r="78" spans="1:9" ht="47.25">
      <c r="A78" s="18" t="s">
        <v>298</v>
      </c>
      <c r="B78" s="19" t="s">
        <v>299</v>
      </c>
      <c r="C78" s="30" t="s">
        <v>4972</v>
      </c>
      <c r="D78" s="618">
        <v>2</v>
      </c>
      <c r="E78" s="28" t="s">
        <v>271</v>
      </c>
      <c r="F78" s="30" t="s">
        <v>4973</v>
      </c>
      <c r="G78" s="53"/>
    </row>
    <row r="79" spans="1:9" ht="45">
      <c r="A79" s="18"/>
      <c r="B79" s="19"/>
      <c r="C79" s="30" t="s">
        <v>4974</v>
      </c>
      <c r="D79" s="618">
        <v>2</v>
      </c>
      <c r="E79" s="28" t="s">
        <v>271</v>
      </c>
      <c r="F79" s="30" t="s">
        <v>4975</v>
      </c>
      <c r="G79" s="53"/>
    </row>
    <row r="80" spans="1:9" ht="47.25" hidden="1">
      <c r="A80" s="27" t="s">
        <v>300</v>
      </c>
      <c r="B80" s="19" t="s">
        <v>2082</v>
      </c>
      <c r="C80" s="26"/>
      <c r="D80" s="537"/>
      <c r="E80" s="28"/>
      <c r="F80" s="26"/>
      <c r="G80" s="26"/>
      <c r="H80" s="99"/>
      <c r="I80" s="99"/>
    </row>
    <row r="81" spans="1:9" ht="47.25" hidden="1">
      <c r="A81" s="27" t="s">
        <v>302</v>
      </c>
      <c r="B81" s="19" t="s">
        <v>303</v>
      </c>
      <c r="C81" s="26"/>
      <c r="D81" s="537"/>
      <c r="E81" s="28"/>
      <c r="F81" s="26"/>
      <c r="G81" s="26"/>
      <c r="H81" s="99"/>
      <c r="I81" s="99"/>
    </row>
    <row r="82" spans="1:9" ht="47.25" hidden="1">
      <c r="A82" s="27" t="s">
        <v>304</v>
      </c>
      <c r="B82" s="19" t="s">
        <v>305</v>
      </c>
      <c r="C82" s="26"/>
      <c r="D82" s="537"/>
      <c r="E82" s="28"/>
      <c r="F82" s="26"/>
      <c r="G82" s="26"/>
      <c r="H82" s="99"/>
      <c r="I82" s="99"/>
    </row>
    <row r="83" spans="1:9" ht="78.75" hidden="1">
      <c r="A83" s="27" t="s">
        <v>306</v>
      </c>
      <c r="B83" s="19" t="s">
        <v>307</v>
      </c>
      <c r="C83" s="26"/>
      <c r="D83" s="537"/>
      <c r="E83" s="28"/>
      <c r="F83" s="26"/>
      <c r="G83" s="26"/>
      <c r="H83" s="99"/>
      <c r="I83" s="99"/>
    </row>
    <row r="84" spans="1:9" ht="47.25" hidden="1">
      <c r="A84" s="27" t="s">
        <v>308</v>
      </c>
      <c r="B84" s="19" t="s">
        <v>309</v>
      </c>
      <c r="C84" s="26"/>
      <c r="D84" s="537"/>
      <c r="E84" s="28"/>
      <c r="F84" s="26"/>
      <c r="G84" s="26"/>
      <c r="H84" s="99"/>
      <c r="I84" s="99"/>
    </row>
    <row r="85" spans="1:9" ht="47.25" hidden="1">
      <c r="A85" s="27" t="s">
        <v>310</v>
      </c>
      <c r="B85" s="19" t="s">
        <v>311</v>
      </c>
      <c r="C85" s="26"/>
      <c r="D85" s="537"/>
      <c r="E85" s="28"/>
      <c r="F85" s="26"/>
      <c r="G85" s="26"/>
      <c r="H85" s="99"/>
      <c r="I85" s="99"/>
    </row>
    <row r="86" spans="1:9" ht="30" hidden="1">
      <c r="A86" s="27" t="s">
        <v>312</v>
      </c>
      <c r="B86" s="23" t="s">
        <v>313</v>
      </c>
      <c r="C86" s="26"/>
      <c r="D86" s="537"/>
      <c r="E86" s="28"/>
      <c r="F86" s="26"/>
      <c r="G86" s="26"/>
      <c r="H86" s="99"/>
      <c r="I86" s="99"/>
    </row>
    <row r="87" spans="1:9" ht="30" hidden="1">
      <c r="A87" s="425" t="s">
        <v>3093</v>
      </c>
      <c r="B87" s="23" t="s">
        <v>6186</v>
      </c>
      <c r="C87" s="30"/>
      <c r="D87" s="52"/>
      <c r="E87" s="28"/>
      <c r="F87" s="26"/>
      <c r="G87" s="479"/>
      <c r="H87" s="99"/>
      <c r="I87" s="99"/>
    </row>
    <row r="88" spans="1:9" ht="18.75">
      <c r="A88" s="117" t="s">
        <v>1502</v>
      </c>
      <c r="B88" s="989" t="s">
        <v>134</v>
      </c>
      <c r="C88" s="997"/>
      <c r="D88" s="997"/>
      <c r="E88" s="997"/>
      <c r="F88" s="997"/>
      <c r="G88" s="998"/>
      <c r="H88" s="29">
        <f>SUM(D89:D99)</f>
        <v>8</v>
      </c>
      <c r="I88" s="29">
        <f>COUNT(D89:D99)*2</f>
        <v>8</v>
      </c>
    </row>
    <row r="89" spans="1:9" ht="15.75" hidden="1">
      <c r="A89" s="27" t="s">
        <v>314</v>
      </c>
      <c r="B89" s="19" t="s">
        <v>315</v>
      </c>
      <c r="C89" s="26"/>
      <c r="D89" s="537"/>
      <c r="E89" s="28"/>
      <c r="F89" s="26"/>
      <c r="G89" s="26"/>
      <c r="H89" s="99"/>
      <c r="I89" s="99"/>
    </row>
    <row r="90" spans="1:9" ht="15.75" hidden="1">
      <c r="A90" s="27" t="s">
        <v>316</v>
      </c>
      <c r="B90" s="19" t="s">
        <v>317</v>
      </c>
      <c r="C90" s="26"/>
      <c r="D90" s="537"/>
      <c r="E90" s="28"/>
      <c r="F90" s="26"/>
      <c r="G90" s="26"/>
      <c r="H90" s="99"/>
      <c r="I90" s="99"/>
    </row>
    <row r="91" spans="1:9" ht="15.75" hidden="1">
      <c r="A91" s="27" t="s">
        <v>1504</v>
      </c>
      <c r="B91" s="19" t="s">
        <v>319</v>
      </c>
      <c r="C91" s="26"/>
      <c r="D91" s="537"/>
      <c r="E91" s="28"/>
      <c r="F91" s="26"/>
      <c r="G91" s="26"/>
      <c r="H91" s="99"/>
      <c r="I91" s="99"/>
    </row>
    <row r="92" spans="1:9" ht="31.5" hidden="1">
      <c r="A92" s="27" t="s">
        <v>321</v>
      </c>
      <c r="B92" s="19" t="s">
        <v>322</v>
      </c>
      <c r="C92" s="26"/>
      <c r="D92" s="537"/>
      <c r="E92" s="28"/>
      <c r="F92" s="26"/>
      <c r="G92" s="26"/>
      <c r="H92" s="99"/>
      <c r="I92" s="99"/>
    </row>
    <row r="93" spans="1:9" ht="31.5" hidden="1">
      <c r="A93" s="27" t="s">
        <v>323</v>
      </c>
      <c r="B93" s="19" t="s">
        <v>324</v>
      </c>
      <c r="C93" s="26"/>
      <c r="D93" s="537"/>
      <c r="E93" s="28"/>
      <c r="F93" s="26"/>
      <c r="G93" s="26"/>
      <c r="H93" s="99"/>
      <c r="I93" s="99"/>
    </row>
    <row r="94" spans="1:9" ht="57.75" customHeight="1">
      <c r="A94" s="18" t="s">
        <v>325</v>
      </c>
      <c r="B94" s="19" t="s">
        <v>326</v>
      </c>
      <c r="C94" s="229" t="s">
        <v>4976</v>
      </c>
      <c r="D94" s="622">
        <v>2</v>
      </c>
      <c r="E94" s="22" t="s">
        <v>271</v>
      </c>
      <c r="F94" s="50" t="s">
        <v>4977</v>
      </c>
      <c r="G94" s="53"/>
    </row>
    <row r="95" spans="1:9" ht="45.75" customHeight="1">
      <c r="A95" s="18"/>
      <c r="B95" s="19"/>
      <c r="C95" s="229" t="s">
        <v>4978</v>
      </c>
      <c r="D95" s="622">
        <v>2</v>
      </c>
      <c r="E95" s="22" t="s">
        <v>271</v>
      </c>
      <c r="F95" s="50" t="s">
        <v>4979</v>
      </c>
      <c r="G95" s="53"/>
    </row>
    <row r="96" spans="1:9" ht="15.75">
      <c r="A96" s="18"/>
      <c r="B96" s="19"/>
      <c r="C96" s="66" t="s">
        <v>4980</v>
      </c>
      <c r="D96" s="622">
        <v>2</v>
      </c>
      <c r="E96" s="22" t="s">
        <v>271</v>
      </c>
      <c r="F96" s="50"/>
      <c r="G96" s="53"/>
    </row>
    <row r="97" spans="1:9" ht="30">
      <c r="A97" s="18"/>
      <c r="B97" s="19"/>
      <c r="C97" s="229" t="s">
        <v>4981</v>
      </c>
      <c r="D97" s="622">
        <v>2</v>
      </c>
      <c r="E97" s="22" t="s">
        <v>271</v>
      </c>
      <c r="F97" s="66"/>
      <c r="G97" s="53"/>
    </row>
    <row r="98" spans="1:9" ht="31.5" hidden="1">
      <c r="A98" s="27" t="s">
        <v>1505</v>
      </c>
      <c r="B98" s="19" t="s">
        <v>328</v>
      </c>
      <c r="C98" s="26"/>
      <c r="D98" s="537"/>
      <c r="E98" s="28"/>
      <c r="F98" s="26"/>
      <c r="G98" s="26"/>
      <c r="H98" s="99"/>
      <c r="I98" s="99"/>
    </row>
    <row r="99" spans="1:9" ht="31.5" hidden="1">
      <c r="A99" s="27" t="s">
        <v>3095</v>
      </c>
      <c r="B99" s="19" t="s">
        <v>3096</v>
      </c>
      <c r="C99" s="23"/>
      <c r="D99" s="534"/>
      <c r="E99" s="22"/>
      <c r="F99" s="28"/>
      <c r="G99" s="480"/>
      <c r="H99" s="99"/>
      <c r="I99" s="99"/>
    </row>
    <row r="100" spans="1:9" ht="40.15" hidden="1" customHeight="1">
      <c r="A100" s="124" t="s">
        <v>1506</v>
      </c>
      <c r="B100" s="916" t="s">
        <v>132</v>
      </c>
      <c r="C100" s="923"/>
      <c r="D100" s="923"/>
      <c r="E100" s="923"/>
      <c r="F100" s="923"/>
      <c r="G100" s="924"/>
      <c r="H100" s="99">
        <f>SUM(D101:D102)</f>
        <v>0</v>
      </c>
      <c r="I100" s="99">
        <f>COUNT(D101:D102)*2</f>
        <v>0</v>
      </c>
    </row>
    <row r="101" spans="1:9" ht="63" hidden="1">
      <c r="A101" s="27" t="s">
        <v>1507</v>
      </c>
      <c r="B101" s="19" t="s">
        <v>331</v>
      </c>
      <c r="C101" s="26"/>
      <c r="D101" s="537"/>
      <c r="E101" s="28"/>
      <c r="F101" s="26"/>
      <c r="G101" s="26"/>
      <c r="H101" s="99"/>
      <c r="I101" s="99"/>
    </row>
    <row r="102" spans="1:9" ht="63" hidden="1">
      <c r="A102" s="27" t="s">
        <v>334</v>
      </c>
      <c r="B102" s="19" t="s">
        <v>335</v>
      </c>
      <c r="C102" s="26"/>
      <c r="D102" s="537"/>
      <c r="E102" s="28"/>
      <c r="F102" s="26"/>
      <c r="G102" s="26"/>
      <c r="H102" s="99"/>
      <c r="I102" s="99"/>
    </row>
    <row r="103" spans="1:9" ht="21">
      <c r="A103" s="98"/>
      <c r="B103" s="918" t="s">
        <v>337</v>
      </c>
      <c r="C103" s="922"/>
      <c r="D103" s="922"/>
      <c r="E103" s="922"/>
      <c r="F103" s="922"/>
      <c r="G103" s="922"/>
      <c r="H103" s="29">
        <f>H104+H116+H122+H127+H133+H141</f>
        <v>34</v>
      </c>
      <c r="I103" s="29">
        <f>I104+I116+I122+I127+I133+I141</f>
        <v>34</v>
      </c>
    </row>
    <row r="104" spans="1:9" ht="40.15" customHeight="1">
      <c r="A104" s="135" t="s">
        <v>1508</v>
      </c>
      <c r="B104" s="989" t="s">
        <v>130</v>
      </c>
      <c r="C104" s="997"/>
      <c r="D104" s="997"/>
      <c r="E104" s="997"/>
      <c r="F104" s="997"/>
      <c r="G104" s="998"/>
      <c r="H104" s="29">
        <f>SUM(D105:D115)</f>
        <v>14</v>
      </c>
      <c r="I104" s="29">
        <f>COUNT(D105:D115)*2</f>
        <v>14</v>
      </c>
    </row>
    <row r="105" spans="1:9" ht="45">
      <c r="A105" s="18" t="s">
        <v>1510</v>
      </c>
      <c r="B105" s="36" t="s">
        <v>339</v>
      </c>
      <c r="C105" s="90" t="s">
        <v>4580</v>
      </c>
      <c r="D105" s="618">
        <v>2</v>
      </c>
      <c r="E105" s="28" t="s">
        <v>341</v>
      </c>
      <c r="F105" s="30" t="s">
        <v>2353</v>
      </c>
      <c r="G105" s="53"/>
    </row>
    <row r="106" spans="1:9" ht="60">
      <c r="A106" s="18"/>
      <c r="B106" s="36"/>
      <c r="C106" s="50" t="s">
        <v>4982</v>
      </c>
      <c r="D106" s="618">
        <v>2</v>
      </c>
      <c r="E106" s="28" t="s">
        <v>341</v>
      </c>
      <c r="F106" s="26"/>
      <c r="G106" s="53"/>
    </row>
    <row r="107" spans="1:9" ht="47.25">
      <c r="A107" s="18" t="s">
        <v>1513</v>
      </c>
      <c r="B107" s="36" t="s">
        <v>347</v>
      </c>
      <c r="C107" s="30" t="s">
        <v>4983</v>
      </c>
      <c r="D107" s="618">
        <v>2</v>
      </c>
      <c r="E107" s="28" t="s">
        <v>341</v>
      </c>
      <c r="F107" s="26"/>
      <c r="G107" s="53"/>
    </row>
    <row r="108" spans="1:9" ht="30">
      <c r="A108" s="18"/>
      <c r="B108" s="36"/>
      <c r="C108" s="30" t="s">
        <v>4984</v>
      </c>
      <c r="D108" s="618">
        <v>2</v>
      </c>
      <c r="E108" s="28" t="s">
        <v>341</v>
      </c>
      <c r="F108" s="26"/>
      <c r="G108" s="53"/>
    </row>
    <row r="109" spans="1:9" ht="30">
      <c r="A109" s="18"/>
      <c r="B109" s="36"/>
      <c r="C109" s="30" t="s">
        <v>4985</v>
      </c>
      <c r="D109" s="618">
        <v>2</v>
      </c>
      <c r="E109" s="28" t="s">
        <v>341</v>
      </c>
      <c r="F109" s="26"/>
      <c r="G109" s="53"/>
    </row>
    <row r="110" spans="1:9" ht="47.25" hidden="1">
      <c r="A110" s="27" t="s">
        <v>352</v>
      </c>
      <c r="B110" s="36" t="s">
        <v>353</v>
      </c>
      <c r="C110" s="26"/>
      <c r="D110" s="537"/>
      <c r="E110" s="28"/>
      <c r="F110" s="26"/>
      <c r="G110" s="26"/>
      <c r="H110" s="99"/>
      <c r="I110" s="99"/>
    </row>
    <row r="111" spans="1:9" ht="45">
      <c r="A111" s="18" t="s">
        <v>1516</v>
      </c>
      <c r="B111" s="36" t="s">
        <v>355</v>
      </c>
      <c r="C111" s="50" t="s">
        <v>4986</v>
      </c>
      <c r="D111" s="618">
        <v>2</v>
      </c>
      <c r="E111" s="28" t="s">
        <v>341</v>
      </c>
      <c r="F111" s="26"/>
      <c r="G111" s="53"/>
    </row>
    <row r="112" spans="1:9" ht="47.25" hidden="1">
      <c r="A112" s="27" t="s">
        <v>356</v>
      </c>
      <c r="B112" s="36" t="s">
        <v>357</v>
      </c>
      <c r="C112" s="26"/>
      <c r="D112" s="537"/>
      <c r="E112" s="28"/>
      <c r="F112" s="26"/>
      <c r="G112" s="26"/>
      <c r="H112" s="99"/>
      <c r="I112" s="99"/>
    </row>
    <row r="113" spans="1:9" ht="31.5">
      <c r="A113" s="18" t="s">
        <v>1518</v>
      </c>
      <c r="B113" s="36" t="s">
        <v>360</v>
      </c>
      <c r="C113" s="40" t="s">
        <v>361</v>
      </c>
      <c r="D113" s="618">
        <v>2</v>
      </c>
      <c r="E113" s="28" t="s">
        <v>341</v>
      </c>
      <c r="F113" s="26"/>
      <c r="G113" s="53"/>
    </row>
    <row r="114" spans="1:9" ht="47.25" hidden="1">
      <c r="A114" s="27" t="s">
        <v>1520</v>
      </c>
      <c r="B114" s="36" t="s">
        <v>363</v>
      </c>
      <c r="C114" s="26"/>
      <c r="D114" s="537"/>
      <c r="E114" s="28"/>
      <c r="F114" s="26"/>
      <c r="G114" s="26"/>
      <c r="H114" s="99"/>
      <c r="I114" s="99"/>
    </row>
    <row r="115" spans="1:9" ht="47.25" hidden="1">
      <c r="A115" s="27" t="s">
        <v>366</v>
      </c>
      <c r="B115" s="36" t="s">
        <v>367</v>
      </c>
      <c r="C115" s="26"/>
      <c r="D115" s="537"/>
      <c r="E115" s="28"/>
      <c r="F115" s="26"/>
      <c r="G115" s="26"/>
      <c r="H115" s="99"/>
      <c r="I115" s="99"/>
    </row>
    <row r="116" spans="1:9" ht="40.15" customHeight="1">
      <c r="A116" s="135" t="s">
        <v>1521</v>
      </c>
      <c r="B116" s="916" t="s">
        <v>3100</v>
      </c>
      <c r="C116" s="923"/>
      <c r="D116" s="923"/>
      <c r="E116" s="923"/>
      <c r="F116" s="923"/>
      <c r="G116" s="924"/>
      <c r="H116" s="29">
        <f>SUM(D117:D121)</f>
        <v>4</v>
      </c>
      <c r="I116" s="29">
        <f>COUNT(D117:D121)*2</f>
        <v>4</v>
      </c>
    </row>
    <row r="117" spans="1:9" ht="45">
      <c r="A117" s="18" t="s">
        <v>1523</v>
      </c>
      <c r="B117" s="44" t="s">
        <v>371</v>
      </c>
      <c r="C117" s="50" t="s">
        <v>4987</v>
      </c>
      <c r="D117" s="618">
        <v>2</v>
      </c>
      <c r="E117" s="28" t="s">
        <v>341</v>
      </c>
      <c r="F117" s="26"/>
      <c r="G117" s="53"/>
    </row>
    <row r="118" spans="1:9" ht="63" hidden="1">
      <c r="A118" s="27" t="s">
        <v>382</v>
      </c>
      <c r="B118" s="44" t="s">
        <v>383</v>
      </c>
      <c r="C118" s="26"/>
      <c r="D118" s="537"/>
      <c r="E118" s="28"/>
      <c r="F118" s="26"/>
      <c r="G118" s="26"/>
      <c r="H118" s="99"/>
      <c r="I118" s="99"/>
    </row>
    <row r="119" spans="1:9" ht="63.75" customHeight="1">
      <c r="A119" s="18" t="s">
        <v>1526</v>
      </c>
      <c r="B119" s="225" t="s">
        <v>385</v>
      </c>
      <c r="C119" s="30" t="s">
        <v>4988</v>
      </c>
      <c r="D119" s="618">
        <v>2</v>
      </c>
      <c r="E119" s="28" t="s">
        <v>341</v>
      </c>
      <c r="F119" s="30" t="s">
        <v>4989</v>
      </c>
      <c r="G119" s="53"/>
    </row>
    <row r="120" spans="1:9" ht="47.25" hidden="1">
      <c r="A120" s="27" t="s">
        <v>1531</v>
      </c>
      <c r="B120" s="44" t="s">
        <v>393</v>
      </c>
      <c r="C120" s="26"/>
      <c r="D120" s="537"/>
      <c r="E120" s="28"/>
      <c r="F120" s="26"/>
      <c r="G120" s="26"/>
      <c r="H120" s="99"/>
      <c r="I120" s="99"/>
    </row>
    <row r="121" spans="1:9" ht="47.25" hidden="1">
      <c r="A121" s="27" t="s">
        <v>394</v>
      </c>
      <c r="B121" s="47" t="s">
        <v>395</v>
      </c>
      <c r="C121" s="26"/>
      <c r="D121" s="537"/>
      <c r="E121" s="28"/>
      <c r="F121" s="26"/>
      <c r="G121" s="26"/>
      <c r="H121" s="99"/>
      <c r="I121" s="99"/>
    </row>
    <row r="122" spans="1:9" ht="40.15" customHeight="1">
      <c r="A122" s="117" t="s">
        <v>1534</v>
      </c>
      <c r="B122" s="989" t="s">
        <v>126</v>
      </c>
      <c r="C122" s="997"/>
      <c r="D122" s="997"/>
      <c r="E122" s="997"/>
      <c r="F122" s="997"/>
      <c r="G122" s="998"/>
      <c r="H122" s="29">
        <f>SUM(D123:D126)</f>
        <v>2</v>
      </c>
      <c r="I122" s="29">
        <f>COUNT(D123:D126)*2</f>
        <v>2</v>
      </c>
    </row>
    <row r="123" spans="1:9" ht="31.5" hidden="1">
      <c r="A123" s="27" t="s">
        <v>1536</v>
      </c>
      <c r="B123" s="44" t="s">
        <v>397</v>
      </c>
      <c r="C123" s="26"/>
      <c r="D123" s="537"/>
      <c r="E123" s="28"/>
      <c r="F123" s="26"/>
      <c r="G123" s="26"/>
      <c r="H123" s="99"/>
      <c r="I123" s="99"/>
    </row>
    <row r="124" spans="1:9" ht="47.25" hidden="1">
      <c r="A124" s="27" t="s">
        <v>1543</v>
      </c>
      <c r="B124" s="44" t="s">
        <v>401</v>
      </c>
      <c r="C124" s="26"/>
      <c r="D124" s="537"/>
      <c r="E124" s="28"/>
      <c r="F124" s="26"/>
      <c r="G124" s="26"/>
      <c r="H124" s="99"/>
      <c r="I124" s="99"/>
    </row>
    <row r="125" spans="1:9" ht="47.25">
      <c r="A125" s="18" t="s">
        <v>1546</v>
      </c>
      <c r="B125" s="44" t="s">
        <v>405</v>
      </c>
      <c r="C125" s="23" t="s">
        <v>406</v>
      </c>
      <c r="D125" s="618">
        <v>2</v>
      </c>
      <c r="E125" s="28" t="s">
        <v>424</v>
      </c>
      <c r="F125" s="26"/>
      <c r="G125" s="53"/>
    </row>
    <row r="126" spans="1:9" ht="78.75" hidden="1">
      <c r="A126" s="27" t="s">
        <v>1557</v>
      </c>
      <c r="B126" s="44" t="s">
        <v>409</v>
      </c>
      <c r="C126" s="26"/>
      <c r="D126" s="537"/>
      <c r="E126" s="28"/>
      <c r="F126" s="26"/>
      <c r="G126" s="26"/>
      <c r="H126" s="99"/>
      <c r="I126" s="99"/>
    </row>
    <row r="127" spans="1:9" ht="40.15" customHeight="1">
      <c r="A127" s="135" t="s">
        <v>1560</v>
      </c>
      <c r="B127" s="989" t="s">
        <v>124</v>
      </c>
      <c r="C127" s="997"/>
      <c r="D127" s="997"/>
      <c r="E127" s="997"/>
      <c r="F127" s="997"/>
      <c r="G127" s="998"/>
      <c r="H127" s="29">
        <f>SUM(D128:D132)</f>
        <v>4</v>
      </c>
      <c r="I127" s="29">
        <f>COUNT(D128:D132)*2</f>
        <v>4</v>
      </c>
    </row>
    <row r="128" spans="1:9" ht="47.25" hidden="1">
      <c r="A128" s="27" t="s">
        <v>1562</v>
      </c>
      <c r="B128" s="224" t="s">
        <v>412</v>
      </c>
      <c r="C128" s="26"/>
      <c r="D128" s="537"/>
      <c r="E128" s="28"/>
      <c r="F128" s="26"/>
      <c r="G128" s="26"/>
      <c r="H128" s="99"/>
      <c r="I128" s="99"/>
    </row>
    <row r="129" spans="1:9" ht="31.5" hidden="1">
      <c r="A129" s="27" t="s">
        <v>1566</v>
      </c>
      <c r="B129" s="224" t="s">
        <v>415</v>
      </c>
      <c r="C129" s="26"/>
      <c r="D129" s="537"/>
      <c r="E129" s="28"/>
      <c r="F129" s="26"/>
      <c r="G129" s="26"/>
      <c r="H129" s="99"/>
      <c r="I129" s="99"/>
    </row>
    <row r="130" spans="1:9" ht="31.5" hidden="1">
      <c r="A130" s="27" t="s">
        <v>1567</v>
      </c>
      <c r="B130" s="224" t="s">
        <v>418</v>
      </c>
      <c r="C130" s="26"/>
      <c r="D130" s="537"/>
      <c r="E130" s="28"/>
      <c r="F130" s="26"/>
      <c r="G130" s="26"/>
      <c r="H130" s="99"/>
      <c r="I130" s="99"/>
    </row>
    <row r="131" spans="1:9" ht="90">
      <c r="A131" s="18" t="s">
        <v>1568</v>
      </c>
      <c r="B131" s="224" t="s">
        <v>422</v>
      </c>
      <c r="C131" s="50" t="s">
        <v>4990</v>
      </c>
      <c r="D131" s="618">
        <v>2</v>
      </c>
      <c r="E131" s="28" t="s">
        <v>660</v>
      </c>
      <c r="F131" s="26"/>
      <c r="G131" s="53"/>
    </row>
    <row r="132" spans="1:9" ht="60">
      <c r="A132" s="18" t="s">
        <v>1571</v>
      </c>
      <c r="B132" s="114" t="s">
        <v>427</v>
      </c>
      <c r="C132" s="25" t="s">
        <v>2660</v>
      </c>
      <c r="D132" s="618">
        <v>2</v>
      </c>
      <c r="E132" s="28" t="s">
        <v>341</v>
      </c>
      <c r="F132" s="26"/>
      <c r="G132" s="53"/>
    </row>
    <row r="133" spans="1:9" ht="40.15" customHeight="1">
      <c r="A133" s="135" t="s">
        <v>1572</v>
      </c>
      <c r="B133" s="989" t="s">
        <v>122</v>
      </c>
      <c r="C133" s="997"/>
      <c r="D133" s="997"/>
      <c r="E133" s="997"/>
      <c r="F133" s="997"/>
      <c r="G133" s="998"/>
      <c r="H133" s="29">
        <f>SUM(D134:D140)</f>
        <v>10</v>
      </c>
      <c r="I133" s="29">
        <f>COUNT(D134:D140)*2</f>
        <v>10</v>
      </c>
    </row>
    <row r="134" spans="1:9" ht="63">
      <c r="A134" s="18" t="s">
        <v>429</v>
      </c>
      <c r="B134" s="44" t="s">
        <v>430</v>
      </c>
      <c r="C134" s="219" t="s">
        <v>4991</v>
      </c>
      <c r="D134" s="618">
        <v>2</v>
      </c>
      <c r="E134" s="28" t="s">
        <v>432</v>
      </c>
      <c r="F134" s="26"/>
      <c r="G134" s="53"/>
    </row>
    <row r="135" spans="1:9" ht="47.25">
      <c r="A135" s="18" t="s">
        <v>1576</v>
      </c>
      <c r="B135" s="44" t="s">
        <v>434</v>
      </c>
      <c r="C135" s="219" t="s">
        <v>4992</v>
      </c>
      <c r="D135" s="618">
        <v>2</v>
      </c>
      <c r="E135" s="28" t="s">
        <v>271</v>
      </c>
      <c r="F135" s="26"/>
      <c r="G135" s="53"/>
    </row>
    <row r="136" spans="1:9" ht="60">
      <c r="A136" s="18"/>
      <c r="B136" s="44"/>
      <c r="C136" s="23" t="s">
        <v>4993</v>
      </c>
      <c r="D136" s="618">
        <v>2</v>
      </c>
      <c r="E136" s="28" t="s">
        <v>432</v>
      </c>
      <c r="F136" s="26"/>
      <c r="G136" s="53"/>
    </row>
    <row r="137" spans="1:9" ht="47.25" hidden="1">
      <c r="A137" s="27" t="s">
        <v>1577</v>
      </c>
      <c r="B137" s="44" t="s">
        <v>437</v>
      </c>
      <c r="C137" s="26"/>
      <c r="D137" s="537"/>
      <c r="E137" s="28"/>
      <c r="F137" s="26"/>
      <c r="G137" s="26"/>
      <c r="H137" s="99"/>
      <c r="I137" s="99"/>
    </row>
    <row r="138" spans="1:9" ht="63">
      <c r="A138" s="18" t="s">
        <v>1578</v>
      </c>
      <c r="B138" s="44" t="s">
        <v>440</v>
      </c>
      <c r="C138" s="219" t="s">
        <v>4994</v>
      </c>
      <c r="D138" s="618">
        <v>2</v>
      </c>
      <c r="E138" s="28" t="s">
        <v>442</v>
      </c>
      <c r="F138" s="26"/>
      <c r="G138" s="53"/>
    </row>
    <row r="139" spans="1:9" ht="63">
      <c r="A139" s="18" t="s">
        <v>2384</v>
      </c>
      <c r="B139" s="44" t="s">
        <v>444</v>
      </c>
      <c r="C139" s="219" t="s">
        <v>4995</v>
      </c>
      <c r="D139" s="618">
        <v>2</v>
      </c>
      <c r="E139" s="28" t="s">
        <v>442</v>
      </c>
      <c r="F139" s="26"/>
      <c r="G139" s="53"/>
    </row>
    <row r="140" spans="1:9" ht="47.25" hidden="1">
      <c r="A140" s="27" t="s">
        <v>445</v>
      </c>
      <c r="B140" s="160" t="s">
        <v>446</v>
      </c>
      <c r="C140" s="28"/>
      <c r="D140" s="537"/>
      <c r="E140" s="28"/>
      <c r="F140" s="26"/>
      <c r="G140" s="26"/>
      <c r="H140" s="99"/>
      <c r="I140" s="99"/>
    </row>
    <row r="141" spans="1:9" ht="15.75" hidden="1">
      <c r="A141" s="32" t="s">
        <v>6233</v>
      </c>
      <c r="B141" s="930" t="s">
        <v>3118</v>
      </c>
      <c r="C141" s="931"/>
      <c r="D141" s="931"/>
      <c r="E141" s="931"/>
      <c r="F141" s="931"/>
      <c r="G141" s="935"/>
      <c r="H141" s="99">
        <f>SUM(D142:D152)</f>
        <v>0</v>
      </c>
      <c r="I141" s="99">
        <f>COUNT(D142:D152)*2</f>
        <v>0</v>
      </c>
    </row>
    <row r="142" spans="1:9" ht="90" hidden="1">
      <c r="A142" s="32" t="s">
        <v>3119</v>
      </c>
      <c r="B142" s="50" t="s">
        <v>3120</v>
      </c>
      <c r="C142" s="50" t="s">
        <v>6187</v>
      </c>
      <c r="D142" s="538"/>
      <c r="E142" s="26"/>
      <c r="F142" s="50" t="s">
        <v>6188</v>
      </c>
      <c r="G142" s="482"/>
      <c r="H142" s="99"/>
      <c r="I142" s="99"/>
    </row>
    <row r="143" spans="1:9" ht="45" hidden="1">
      <c r="A143" s="32" t="s">
        <v>3121</v>
      </c>
      <c r="B143" s="50" t="s">
        <v>3122</v>
      </c>
      <c r="C143" s="50" t="s">
        <v>6189</v>
      </c>
      <c r="D143" s="538"/>
      <c r="E143" s="26"/>
      <c r="F143" s="50" t="s">
        <v>6190</v>
      </c>
      <c r="G143" s="482"/>
      <c r="H143" s="99"/>
      <c r="I143" s="99"/>
    </row>
    <row r="144" spans="1:9" ht="150" hidden="1">
      <c r="A144" s="32" t="s">
        <v>3123</v>
      </c>
      <c r="B144" s="50" t="s">
        <v>3124</v>
      </c>
      <c r="C144" s="50" t="s">
        <v>6191</v>
      </c>
      <c r="D144" s="538"/>
      <c r="E144" s="26"/>
      <c r="F144" s="50" t="s">
        <v>6192</v>
      </c>
      <c r="G144" s="482"/>
      <c r="H144" s="99"/>
      <c r="I144" s="99"/>
    </row>
    <row r="145" spans="1:9" ht="90" hidden="1">
      <c r="A145" s="32" t="s">
        <v>3125</v>
      </c>
      <c r="B145" s="50" t="s">
        <v>3126</v>
      </c>
      <c r="C145" s="50" t="s">
        <v>6193</v>
      </c>
      <c r="D145" s="538"/>
      <c r="E145" s="26"/>
      <c r="F145" s="50" t="s">
        <v>6194</v>
      </c>
      <c r="G145" s="482"/>
      <c r="H145" s="99"/>
      <c r="I145" s="99"/>
    </row>
    <row r="146" spans="1:9" ht="150" hidden="1">
      <c r="A146" s="32" t="s">
        <v>3127</v>
      </c>
      <c r="B146" s="50" t="s">
        <v>3128</v>
      </c>
      <c r="C146" s="50" t="s">
        <v>6195</v>
      </c>
      <c r="D146" s="538"/>
      <c r="E146" s="26"/>
      <c r="F146" s="50" t="s">
        <v>6196</v>
      </c>
      <c r="G146" s="482"/>
      <c r="H146" s="99"/>
      <c r="I146" s="99"/>
    </row>
    <row r="147" spans="1:9" ht="30" hidden="1">
      <c r="A147" s="32" t="s">
        <v>3129</v>
      </c>
      <c r="B147" s="50" t="s">
        <v>3130</v>
      </c>
      <c r="C147" s="55"/>
      <c r="D147" s="618"/>
      <c r="E147" s="59"/>
      <c r="F147" s="55"/>
      <c r="G147" s="482"/>
      <c r="H147" s="99"/>
      <c r="I147" s="99"/>
    </row>
    <row r="148" spans="1:9" ht="60" hidden="1">
      <c r="A148" s="32" t="s">
        <v>6234</v>
      </c>
      <c r="B148" s="50" t="s">
        <v>3132</v>
      </c>
      <c r="C148" s="50" t="s">
        <v>4137</v>
      </c>
      <c r="D148" s="618"/>
      <c r="E148" s="28"/>
      <c r="F148" s="26"/>
      <c r="G148" s="482"/>
      <c r="H148" s="99"/>
      <c r="I148" s="99"/>
    </row>
    <row r="149" spans="1:9" ht="75" hidden="1">
      <c r="A149" s="32" t="s">
        <v>3133</v>
      </c>
      <c r="B149" s="50" t="s">
        <v>3134</v>
      </c>
      <c r="C149" s="50" t="s">
        <v>6197</v>
      </c>
      <c r="D149" s="538"/>
      <c r="E149" s="26"/>
      <c r="F149" s="50" t="s">
        <v>6198</v>
      </c>
      <c r="G149" s="482"/>
      <c r="H149" s="99"/>
      <c r="I149" s="99"/>
    </row>
    <row r="150" spans="1:9" ht="165" hidden="1">
      <c r="A150" s="32" t="s">
        <v>3135</v>
      </c>
      <c r="B150" s="50" t="s">
        <v>3136</v>
      </c>
      <c r="C150" s="50" t="s">
        <v>6199</v>
      </c>
      <c r="D150" s="538"/>
      <c r="E150" s="26"/>
      <c r="F150" s="50" t="s">
        <v>6200</v>
      </c>
      <c r="G150" s="482"/>
      <c r="H150" s="99"/>
      <c r="I150" s="99"/>
    </row>
    <row r="151" spans="1:9" ht="150" hidden="1">
      <c r="A151" s="32" t="s">
        <v>3137</v>
      </c>
      <c r="B151" s="50" t="s">
        <v>3138</v>
      </c>
      <c r="C151" s="50" t="s">
        <v>6201</v>
      </c>
      <c r="D151" s="538"/>
      <c r="E151" s="26"/>
      <c r="F151" s="50" t="s">
        <v>6202</v>
      </c>
      <c r="G151" s="482"/>
      <c r="H151" s="99"/>
      <c r="I151" s="99"/>
    </row>
    <row r="152" spans="1:9" ht="60" hidden="1">
      <c r="A152" s="32" t="s">
        <v>3139</v>
      </c>
      <c r="B152" s="50" t="s">
        <v>3140</v>
      </c>
      <c r="C152" s="50" t="s">
        <v>6203</v>
      </c>
      <c r="D152" s="539"/>
      <c r="E152" s="7"/>
      <c r="F152" s="50" t="s">
        <v>6204</v>
      </c>
      <c r="G152" s="482"/>
      <c r="H152" s="99"/>
      <c r="I152" s="99"/>
    </row>
    <row r="153" spans="1:9" ht="21">
      <c r="A153" s="98"/>
      <c r="B153" s="918" t="s">
        <v>447</v>
      </c>
      <c r="C153" s="922"/>
      <c r="D153" s="922"/>
      <c r="E153" s="922"/>
      <c r="F153" s="922"/>
      <c r="G153" s="922"/>
      <c r="H153" s="29">
        <f>H154+H169+H176+H183+H189+H211+H219</f>
        <v>116</v>
      </c>
      <c r="I153" s="29">
        <f>I154+I169+I176+I183+I189+I211+I219</f>
        <v>116</v>
      </c>
    </row>
    <row r="154" spans="1:9" ht="40.15" customHeight="1">
      <c r="A154" s="117" t="s">
        <v>1579</v>
      </c>
      <c r="B154" s="916" t="s">
        <v>120</v>
      </c>
      <c r="C154" s="923"/>
      <c r="D154" s="923"/>
      <c r="E154" s="923"/>
      <c r="F154" s="923"/>
      <c r="G154" s="924"/>
      <c r="H154" s="29">
        <f>SUM(D155:D168)</f>
        <v>28</v>
      </c>
      <c r="I154" s="29">
        <f>COUNT(D155:D168)*2</f>
        <v>28</v>
      </c>
    </row>
    <row r="155" spans="1:9" ht="60">
      <c r="A155" s="18" t="s">
        <v>1580</v>
      </c>
      <c r="B155" s="330" t="s">
        <v>449</v>
      </c>
      <c r="C155" s="50" t="s">
        <v>4996</v>
      </c>
      <c r="D155" s="622">
        <v>2</v>
      </c>
      <c r="E155" s="22" t="s">
        <v>341</v>
      </c>
      <c r="F155" s="50" t="s">
        <v>4997</v>
      </c>
      <c r="G155" s="53"/>
    </row>
    <row r="156" spans="1:9" ht="30">
      <c r="A156" s="18"/>
      <c r="B156" s="330"/>
      <c r="C156" s="50" t="s">
        <v>4998</v>
      </c>
      <c r="D156" s="622">
        <v>2</v>
      </c>
      <c r="E156" s="22" t="s">
        <v>341</v>
      </c>
      <c r="F156" s="50"/>
      <c r="G156" s="53"/>
    </row>
    <row r="157" spans="1:9" ht="45">
      <c r="A157" s="18" t="s">
        <v>1583</v>
      </c>
      <c r="B157" s="54" t="s">
        <v>454</v>
      </c>
      <c r="C157" s="42" t="s">
        <v>4999</v>
      </c>
      <c r="D157" s="618">
        <v>2</v>
      </c>
      <c r="E157" s="22" t="s">
        <v>341</v>
      </c>
      <c r="F157" s="26"/>
      <c r="G157" s="53"/>
    </row>
    <row r="158" spans="1:9" ht="30">
      <c r="A158" s="18"/>
      <c r="B158" s="54"/>
      <c r="C158" s="50" t="s">
        <v>5000</v>
      </c>
      <c r="D158" s="618">
        <v>2</v>
      </c>
      <c r="E158" s="22" t="s">
        <v>341</v>
      </c>
      <c r="F158" s="26"/>
      <c r="G158" s="53"/>
    </row>
    <row r="159" spans="1:9" ht="31.5">
      <c r="A159" s="18" t="s">
        <v>1587</v>
      </c>
      <c r="B159" s="330" t="s">
        <v>459</v>
      </c>
      <c r="C159" s="50" t="s">
        <v>5001</v>
      </c>
      <c r="D159" s="622">
        <v>2</v>
      </c>
      <c r="E159" s="22" t="s">
        <v>341</v>
      </c>
      <c r="F159" s="26"/>
      <c r="G159" s="53"/>
    </row>
    <row r="160" spans="1:9" ht="30">
      <c r="A160" s="18"/>
      <c r="B160" s="330"/>
      <c r="C160" s="50" t="s">
        <v>5002</v>
      </c>
      <c r="D160" s="622">
        <v>2</v>
      </c>
      <c r="E160" s="22" t="s">
        <v>341</v>
      </c>
      <c r="F160" s="66" t="s">
        <v>5003</v>
      </c>
      <c r="G160" s="53"/>
    </row>
    <row r="161" spans="1:9" ht="30">
      <c r="A161" s="18"/>
      <c r="B161" s="330"/>
      <c r="C161" s="42" t="s">
        <v>5004</v>
      </c>
      <c r="D161" s="622">
        <v>2</v>
      </c>
      <c r="E161" s="22" t="s">
        <v>341</v>
      </c>
      <c r="F161" s="26"/>
      <c r="G161" s="53"/>
    </row>
    <row r="162" spans="1:9" ht="30">
      <c r="A162" s="18"/>
      <c r="B162" s="330"/>
      <c r="C162" s="42" t="s">
        <v>5004</v>
      </c>
      <c r="D162" s="622">
        <v>2</v>
      </c>
      <c r="E162" s="22" t="s">
        <v>341</v>
      </c>
      <c r="F162" s="26"/>
      <c r="G162" s="53"/>
    </row>
    <row r="163" spans="1:9" ht="30">
      <c r="A163" s="18"/>
      <c r="B163" s="330"/>
      <c r="C163" s="42" t="s">
        <v>5005</v>
      </c>
      <c r="D163" s="622">
        <v>2</v>
      </c>
      <c r="E163" s="22" t="s">
        <v>341</v>
      </c>
      <c r="F163" s="26"/>
      <c r="G163" s="53"/>
    </row>
    <row r="164" spans="1:9" ht="30">
      <c r="A164" s="18"/>
      <c r="B164" s="330"/>
      <c r="C164" s="42" t="s">
        <v>5006</v>
      </c>
      <c r="D164" s="622">
        <v>2</v>
      </c>
      <c r="E164" s="22" t="s">
        <v>341</v>
      </c>
      <c r="F164" s="26"/>
      <c r="G164" s="53"/>
    </row>
    <row r="165" spans="1:9" ht="60">
      <c r="A165" s="18" t="s">
        <v>1602</v>
      </c>
      <c r="B165" s="330" t="s">
        <v>477</v>
      </c>
      <c r="C165" s="50" t="s">
        <v>5007</v>
      </c>
      <c r="D165" s="618">
        <v>2</v>
      </c>
      <c r="E165" s="22" t="s">
        <v>341</v>
      </c>
      <c r="F165" s="26"/>
      <c r="G165" s="53"/>
    </row>
    <row r="166" spans="1:9" ht="47.25">
      <c r="A166" s="18" t="s">
        <v>1605</v>
      </c>
      <c r="B166" s="330" t="s">
        <v>481</v>
      </c>
      <c r="C166" s="50" t="s">
        <v>1606</v>
      </c>
      <c r="D166" s="618">
        <v>2</v>
      </c>
      <c r="E166" s="22" t="s">
        <v>341</v>
      </c>
      <c r="F166" s="26"/>
      <c r="G166" s="53"/>
    </row>
    <row r="167" spans="1:9" ht="31.5">
      <c r="A167" s="18" t="s">
        <v>1608</v>
      </c>
      <c r="B167" s="330" t="s">
        <v>485</v>
      </c>
      <c r="C167" s="50" t="s">
        <v>5008</v>
      </c>
      <c r="D167" s="618">
        <v>2</v>
      </c>
      <c r="E167" s="22" t="s">
        <v>341</v>
      </c>
      <c r="F167" s="26"/>
      <c r="G167" s="53"/>
    </row>
    <row r="168" spans="1:9" ht="78.75">
      <c r="A168" s="18" t="s">
        <v>1611</v>
      </c>
      <c r="B168" s="330" t="s">
        <v>490</v>
      </c>
      <c r="C168" s="50" t="s">
        <v>5009</v>
      </c>
      <c r="D168" s="618">
        <v>2</v>
      </c>
      <c r="E168" s="22" t="s">
        <v>341</v>
      </c>
      <c r="F168" s="30" t="s">
        <v>5010</v>
      </c>
      <c r="G168" s="53"/>
    </row>
    <row r="169" spans="1:9" ht="40.15" customHeight="1">
      <c r="A169" s="117" t="s">
        <v>1616</v>
      </c>
      <c r="B169" s="989" t="s">
        <v>118</v>
      </c>
      <c r="C169" s="997"/>
      <c r="D169" s="997"/>
      <c r="E169" s="997"/>
      <c r="F169" s="997"/>
      <c r="G169" s="998"/>
      <c r="H169" s="29">
        <f>SUM(D170:D175)</f>
        <v>10</v>
      </c>
      <c r="I169" s="29">
        <f>COUNT(D170:D175)*2</f>
        <v>10</v>
      </c>
    </row>
    <row r="170" spans="1:9" ht="90">
      <c r="A170" s="18" t="s">
        <v>497</v>
      </c>
      <c r="B170" s="298" t="s">
        <v>498</v>
      </c>
      <c r="C170" s="23" t="s">
        <v>499</v>
      </c>
      <c r="D170" s="534">
        <v>2</v>
      </c>
      <c r="E170" s="28" t="s">
        <v>341</v>
      </c>
      <c r="F170" s="23" t="s">
        <v>500</v>
      </c>
      <c r="G170" s="53"/>
    </row>
    <row r="171" spans="1:9" ht="47.25" hidden="1">
      <c r="A171" s="27" t="s">
        <v>501</v>
      </c>
      <c r="B171" s="54" t="s">
        <v>502</v>
      </c>
      <c r="C171" s="26"/>
      <c r="D171" s="537"/>
      <c r="E171" s="28"/>
      <c r="F171" s="26"/>
      <c r="G171" s="26"/>
      <c r="H171" s="99"/>
      <c r="I171" s="99"/>
    </row>
    <row r="172" spans="1:9" ht="45">
      <c r="A172" s="18" t="s">
        <v>1618</v>
      </c>
      <c r="B172" s="54" t="s">
        <v>504</v>
      </c>
      <c r="C172" s="219" t="s">
        <v>5011</v>
      </c>
      <c r="D172" s="618">
        <v>2</v>
      </c>
      <c r="E172" s="28" t="s">
        <v>341</v>
      </c>
      <c r="F172" s="26"/>
      <c r="G172" s="53"/>
    </row>
    <row r="173" spans="1:9" ht="30">
      <c r="A173" s="18"/>
      <c r="B173" s="331"/>
      <c r="C173" s="234" t="s">
        <v>5012</v>
      </c>
      <c r="D173" s="618">
        <v>2</v>
      </c>
      <c r="E173" s="28" t="s">
        <v>341</v>
      </c>
      <c r="F173" s="26"/>
      <c r="G173" s="53"/>
    </row>
    <row r="174" spans="1:9" ht="31.5">
      <c r="A174" s="18" t="s">
        <v>1621</v>
      </c>
      <c r="B174" s="291" t="s">
        <v>507</v>
      </c>
      <c r="C174" s="229" t="s">
        <v>5013</v>
      </c>
      <c r="D174" s="618">
        <v>2</v>
      </c>
      <c r="E174" s="28" t="s">
        <v>341</v>
      </c>
      <c r="F174" s="26"/>
      <c r="G174" s="53"/>
    </row>
    <row r="175" spans="1:9" ht="45">
      <c r="A175" s="18"/>
      <c r="B175" s="160"/>
      <c r="C175" s="229" t="s">
        <v>5014</v>
      </c>
      <c r="D175" s="618">
        <v>2</v>
      </c>
      <c r="E175" s="28" t="s">
        <v>341</v>
      </c>
      <c r="F175" s="26"/>
      <c r="G175" s="53"/>
    </row>
    <row r="176" spans="1:9" ht="40.15" customHeight="1">
      <c r="A176" s="117" t="s">
        <v>1624</v>
      </c>
      <c r="B176" s="989" t="s">
        <v>116</v>
      </c>
      <c r="C176" s="997"/>
      <c r="D176" s="997"/>
      <c r="E176" s="997"/>
      <c r="F176" s="997"/>
      <c r="G176" s="998"/>
      <c r="H176" s="29">
        <f>SUM(D177:D182)</f>
        <v>12</v>
      </c>
      <c r="I176" s="29">
        <f>COUNT(D177:D182)*2</f>
        <v>12</v>
      </c>
    </row>
    <row r="177" spans="1:9" ht="60">
      <c r="A177" s="18" t="s">
        <v>1625</v>
      </c>
      <c r="B177" s="298" t="s">
        <v>511</v>
      </c>
      <c r="C177" s="365" t="s">
        <v>5015</v>
      </c>
      <c r="D177" s="618">
        <v>2</v>
      </c>
      <c r="E177" s="28" t="s">
        <v>379</v>
      </c>
      <c r="F177" s="26"/>
      <c r="G177" s="53"/>
    </row>
    <row r="178" spans="1:9" ht="45">
      <c r="A178" s="18"/>
      <c r="B178" s="332"/>
      <c r="C178" s="365" t="s">
        <v>5016</v>
      </c>
      <c r="D178" s="618">
        <v>2</v>
      </c>
      <c r="E178" s="28" t="s">
        <v>341</v>
      </c>
      <c r="F178" s="26"/>
      <c r="G178" s="53"/>
    </row>
    <row r="179" spans="1:9" ht="45">
      <c r="A179" s="18"/>
      <c r="B179" s="332"/>
      <c r="C179" s="365" t="s">
        <v>513</v>
      </c>
      <c r="D179" s="618">
        <v>2</v>
      </c>
      <c r="E179" s="28" t="s">
        <v>341</v>
      </c>
      <c r="F179" s="26"/>
      <c r="G179" s="53"/>
    </row>
    <row r="180" spans="1:9" ht="45">
      <c r="A180" s="18" t="s">
        <v>1627</v>
      </c>
      <c r="B180" s="332" t="s">
        <v>515</v>
      </c>
      <c r="C180" s="451" t="s">
        <v>5017</v>
      </c>
      <c r="D180" s="618">
        <v>2</v>
      </c>
      <c r="E180" s="28" t="s">
        <v>377</v>
      </c>
      <c r="F180" s="26"/>
      <c r="G180" s="53"/>
    </row>
    <row r="181" spans="1:9" ht="75">
      <c r="A181" s="18"/>
      <c r="B181" s="332"/>
      <c r="C181" s="234" t="s">
        <v>517</v>
      </c>
      <c r="D181" s="618">
        <v>2</v>
      </c>
      <c r="E181" s="28" t="s">
        <v>377</v>
      </c>
      <c r="F181" s="26"/>
      <c r="G181" s="53"/>
    </row>
    <row r="182" spans="1:9" ht="63">
      <c r="A182" s="18" t="s">
        <v>1630</v>
      </c>
      <c r="B182" s="298" t="s">
        <v>519</v>
      </c>
      <c r="C182" s="23" t="s">
        <v>520</v>
      </c>
      <c r="D182" s="618">
        <v>2</v>
      </c>
      <c r="E182" s="28" t="s">
        <v>255</v>
      </c>
      <c r="F182" s="26"/>
      <c r="G182" s="53"/>
    </row>
    <row r="183" spans="1:9" ht="40.15" customHeight="1">
      <c r="A183" s="117" t="s">
        <v>1632</v>
      </c>
      <c r="B183" s="916" t="s">
        <v>114</v>
      </c>
      <c r="C183" s="923"/>
      <c r="D183" s="923"/>
      <c r="E183" s="923"/>
      <c r="F183" s="923"/>
      <c r="G183" s="924"/>
      <c r="H183" s="29">
        <f>SUM(D184:D188)</f>
        <v>4</v>
      </c>
      <c r="I183" s="29">
        <f>COUNT(D184:D188)*2</f>
        <v>4</v>
      </c>
    </row>
    <row r="184" spans="1:9" ht="31.5" hidden="1">
      <c r="A184" s="27" t="s">
        <v>1633</v>
      </c>
      <c r="B184" s="227" t="s">
        <v>522</v>
      </c>
      <c r="C184" s="26"/>
      <c r="D184" s="537"/>
      <c r="E184" s="28"/>
      <c r="F184" s="26"/>
      <c r="G184" s="26"/>
      <c r="H184" s="99"/>
      <c r="I184" s="99"/>
    </row>
    <row r="185" spans="1:9" ht="47.25" hidden="1">
      <c r="A185" s="27" t="s">
        <v>1638</v>
      </c>
      <c r="B185" s="227" t="s">
        <v>526</v>
      </c>
      <c r="C185" s="26"/>
      <c r="D185" s="537"/>
      <c r="E185" s="28"/>
      <c r="F185" s="26"/>
      <c r="G185" s="26"/>
      <c r="H185" s="99"/>
      <c r="I185" s="99"/>
    </row>
    <row r="186" spans="1:9" ht="47.25" hidden="1">
      <c r="A186" s="27" t="s">
        <v>1641</v>
      </c>
      <c r="B186" s="227" t="s">
        <v>529</v>
      </c>
      <c r="C186" s="26"/>
      <c r="D186" s="537"/>
      <c r="E186" s="28"/>
      <c r="F186" s="26"/>
      <c r="G186" s="26"/>
      <c r="H186" s="99"/>
      <c r="I186" s="99"/>
    </row>
    <row r="187" spans="1:9" ht="47.25">
      <c r="A187" s="18" t="s">
        <v>1644</v>
      </c>
      <c r="B187" s="227" t="s">
        <v>534</v>
      </c>
      <c r="C187" s="26" t="s">
        <v>5018</v>
      </c>
      <c r="D187" s="618">
        <v>2</v>
      </c>
      <c r="E187" s="28" t="s">
        <v>540</v>
      </c>
      <c r="F187" s="26"/>
      <c r="G187" s="53"/>
    </row>
    <row r="188" spans="1:9" ht="31.5">
      <c r="A188" s="18" t="s">
        <v>1645</v>
      </c>
      <c r="B188" s="227" t="s">
        <v>537</v>
      </c>
      <c r="C188" s="26" t="s">
        <v>4334</v>
      </c>
      <c r="D188" s="618">
        <v>2</v>
      </c>
      <c r="E188" s="28" t="s">
        <v>540</v>
      </c>
      <c r="F188" s="26"/>
      <c r="G188" s="53"/>
    </row>
    <row r="189" spans="1:9" ht="40.15" customHeight="1">
      <c r="A189" s="117" t="s">
        <v>1650</v>
      </c>
      <c r="B189" s="989" t="s">
        <v>112</v>
      </c>
      <c r="C189" s="997"/>
      <c r="D189" s="997"/>
      <c r="E189" s="997"/>
      <c r="F189" s="997"/>
      <c r="G189" s="998"/>
      <c r="H189" s="29">
        <f>SUM(D190:D210)</f>
        <v>40</v>
      </c>
      <c r="I189" s="29">
        <f>COUNT(D190:D210)*2</f>
        <v>40</v>
      </c>
    </row>
    <row r="190" spans="1:9" ht="31.5">
      <c r="A190" s="18" t="s">
        <v>1652</v>
      </c>
      <c r="B190" s="227" t="s">
        <v>552</v>
      </c>
      <c r="C190" s="50" t="s">
        <v>5025</v>
      </c>
      <c r="D190" s="622">
        <v>2</v>
      </c>
      <c r="E190" s="22" t="s">
        <v>377</v>
      </c>
      <c r="F190" s="66" t="s">
        <v>5026</v>
      </c>
      <c r="G190" s="53"/>
    </row>
    <row r="191" spans="1:9" ht="15.75">
      <c r="A191" s="18"/>
      <c r="B191" s="227"/>
      <c r="C191" s="66" t="s">
        <v>5027</v>
      </c>
      <c r="D191" s="622">
        <v>2</v>
      </c>
      <c r="E191" s="22" t="s">
        <v>377</v>
      </c>
      <c r="F191" s="66" t="s">
        <v>5026</v>
      </c>
      <c r="G191" s="53"/>
    </row>
    <row r="192" spans="1:9" ht="15.75">
      <c r="A192" s="18"/>
      <c r="B192" s="227"/>
      <c r="C192" s="66" t="s">
        <v>5028</v>
      </c>
      <c r="D192" s="622">
        <v>2</v>
      </c>
      <c r="E192" s="22" t="s">
        <v>377</v>
      </c>
      <c r="F192" s="66" t="s">
        <v>5026</v>
      </c>
      <c r="G192" s="53"/>
    </row>
    <row r="193" spans="1:7" ht="15.75">
      <c r="A193" s="18"/>
      <c r="B193" s="227"/>
      <c r="C193" s="66" t="s">
        <v>2941</v>
      </c>
      <c r="D193" s="622">
        <v>2</v>
      </c>
      <c r="E193" s="22" t="s">
        <v>377</v>
      </c>
      <c r="F193" s="66" t="s">
        <v>5026</v>
      </c>
      <c r="G193" s="53"/>
    </row>
    <row r="194" spans="1:7" ht="15.75">
      <c r="A194" s="18"/>
      <c r="B194" s="227"/>
      <c r="C194" s="66" t="s">
        <v>5029</v>
      </c>
      <c r="D194" s="622">
        <v>2</v>
      </c>
      <c r="E194" s="22" t="s">
        <v>377</v>
      </c>
      <c r="F194" s="66" t="s">
        <v>5026</v>
      </c>
      <c r="G194" s="53"/>
    </row>
    <row r="195" spans="1:7" ht="30">
      <c r="A195" s="18"/>
      <c r="B195" s="227"/>
      <c r="C195" s="50" t="s">
        <v>5030</v>
      </c>
      <c r="D195" s="622">
        <v>2</v>
      </c>
      <c r="E195" s="22" t="s">
        <v>377</v>
      </c>
      <c r="F195" s="66" t="s">
        <v>5026</v>
      </c>
      <c r="G195" s="53"/>
    </row>
    <row r="196" spans="1:7" ht="15.75">
      <c r="A196" s="18"/>
      <c r="B196" s="227"/>
      <c r="C196" s="66" t="s">
        <v>5031</v>
      </c>
      <c r="D196" s="622">
        <v>2</v>
      </c>
      <c r="E196" s="22" t="s">
        <v>377</v>
      </c>
      <c r="F196" s="66" t="s">
        <v>5026</v>
      </c>
      <c r="G196" s="53"/>
    </row>
    <row r="197" spans="1:7" ht="15.75">
      <c r="A197" s="18"/>
      <c r="B197" s="227"/>
      <c r="C197" s="66" t="s">
        <v>5032</v>
      </c>
      <c r="D197" s="622">
        <v>2</v>
      </c>
      <c r="E197" s="22" t="s">
        <v>377</v>
      </c>
      <c r="F197" s="66" t="s">
        <v>5026</v>
      </c>
      <c r="G197" s="53"/>
    </row>
    <row r="198" spans="1:7" ht="30">
      <c r="A198" s="18"/>
      <c r="B198" s="227"/>
      <c r="C198" s="50" t="s">
        <v>5033</v>
      </c>
      <c r="D198" s="622">
        <v>2</v>
      </c>
      <c r="E198" s="22" t="s">
        <v>377</v>
      </c>
      <c r="F198" s="66" t="s">
        <v>5026</v>
      </c>
      <c r="G198" s="53"/>
    </row>
    <row r="199" spans="1:7" ht="30">
      <c r="A199" s="18"/>
      <c r="B199" s="227"/>
      <c r="C199" s="50" t="s">
        <v>5034</v>
      </c>
      <c r="D199" s="622">
        <v>2</v>
      </c>
      <c r="E199" s="22" t="s">
        <v>377</v>
      </c>
      <c r="F199" s="66" t="s">
        <v>5026</v>
      </c>
      <c r="G199" s="53"/>
    </row>
    <row r="200" spans="1:7" ht="45">
      <c r="A200" s="18"/>
      <c r="B200" s="227"/>
      <c r="C200" s="50" t="s">
        <v>5035</v>
      </c>
      <c r="D200" s="622">
        <v>2</v>
      </c>
      <c r="E200" s="22" t="s">
        <v>377</v>
      </c>
      <c r="F200" s="66" t="s">
        <v>5026</v>
      </c>
      <c r="G200" s="53"/>
    </row>
    <row r="201" spans="1:7" ht="30">
      <c r="A201" s="18"/>
      <c r="B201" s="227"/>
      <c r="C201" s="50" t="s">
        <v>5036</v>
      </c>
      <c r="D201" s="622">
        <v>2</v>
      </c>
      <c r="E201" s="22" t="s">
        <v>377</v>
      </c>
      <c r="F201" s="66" t="s">
        <v>5026</v>
      </c>
      <c r="G201" s="53"/>
    </row>
    <row r="202" spans="1:7" ht="30">
      <c r="A202" s="18"/>
      <c r="B202" s="227"/>
      <c r="C202" s="50" t="s">
        <v>5037</v>
      </c>
      <c r="D202" s="622">
        <v>2</v>
      </c>
      <c r="E202" s="22" t="s">
        <v>377</v>
      </c>
      <c r="F202" s="66" t="s">
        <v>5026</v>
      </c>
      <c r="G202" s="53"/>
    </row>
    <row r="203" spans="1:7" ht="30">
      <c r="A203" s="18"/>
      <c r="B203" s="227"/>
      <c r="C203" s="50" t="s">
        <v>5038</v>
      </c>
      <c r="D203" s="622">
        <v>2</v>
      </c>
      <c r="E203" s="22" t="s">
        <v>377</v>
      </c>
      <c r="F203" s="66" t="s">
        <v>5026</v>
      </c>
      <c r="G203" s="53"/>
    </row>
    <row r="204" spans="1:7" ht="15.75">
      <c r="A204" s="18"/>
      <c r="B204" s="227"/>
      <c r="C204" s="50" t="s">
        <v>5039</v>
      </c>
      <c r="D204" s="622">
        <v>2</v>
      </c>
      <c r="E204" s="22" t="s">
        <v>377</v>
      </c>
      <c r="F204" s="66" t="s">
        <v>5026</v>
      </c>
      <c r="G204" s="53"/>
    </row>
    <row r="205" spans="1:7" ht="15.75">
      <c r="A205" s="18"/>
      <c r="B205" s="227"/>
      <c r="C205" s="50" t="s">
        <v>5040</v>
      </c>
      <c r="D205" s="622">
        <v>2</v>
      </c>
      <c r="E205" s="22" t="s">
        <v>377</v>
      </c>
      <c r="F205" s="66" t="s">
        <v>5026</v>
      </c>
      <c r="G205" s="53"/>
    </row>
    <row r="206" spans="1:7" ht="15.75">
      <c r="A206" s="18"/>
      <c r="B206" s="227"/>
      <c r="C206" s="50" t="s">
        <v>5041</v>
      </c>
      <c r="D206" s="622">
        <v>2</v>
      </c>
      <c r="E206" s="22" t="s">
        <v>377</v>
      </c>
      <c r="F206" s="66" t="s">
        <v>5026</v>
      </c>
      <c r="G206" s="53"/>
    </row>
    <row r="207" spans="1:7" ht="15.75">
      <c r="A207" s="18"/>
      <c r="B207" s="227"/>
      <c r="C207" s="50" t="s">
        <v>5042</v>
      </c>
      <c r="D207" s="622">
        <v>2</v>
      </c>
      <c r="E207" s="22" t="s">
        <v>377</v>
      </c>
      <c r="F207" s="66" t="s">
        <v>5026</v>
      </c>
      <c r="G207" s="53"/>
    </row>
    <row r="208" spans="1:7" ht="30">
      <c r="A208" s="18"/>
      <c r="B208" s="227"/>
      <c r="C208" s="50" t="s">
        <v>5043</v>
      </c>
      <c r="D208" s="622">
        <v>2</v>
      </c>
      <c r="E208" s="22" t="s">
        <v>377</v>
      </c>
      <c r="F208" s="66" t="s">
        <v>5026</v>
      </c>
      <c r="G208" s="53"/>
    </row>
    <row r="209" spans="1:9" ht="31.5">
      <c r="A209" s="18" t="s">
        <v>1663</v>
      </c>
      <c r="B209" s="227" t="s">
        <v>573</v>
      </c>
      <c r="C209" s="362" t="s">
        <v>5044</v>
      </c>
      <c r="D209" s="624">
        <v>2</v>
      </c>
      <c r="E209" s="22" t="s">
        <v>377</v>
      </c>
      <c r="F209" s="66" t="s">
        <v>5045</v>
      </c>
      <c r="G209" s="53"/>
    </row>
    <row r="210" spans="1:9" ht="47.25" hidden="1">
      <c r="A210" s="27" t="s">
        <v>1668</v>
      </c>
      <c r="B210" s="54" t="s">
        <v>580</v>
      </c>
      <c r="C210" s="26"/>
      <c r="D210" s="537"/>
      <c r="E210" s="28"/>
      <c r="F210" s="26"/>
      <c r="G210" s="26"/>
      <c r="H210" s="99"/>
      <c r="I210" s="99"/>
    </row>
    <row r="211" spans="1:9" ht="40.15" customHeight="1">
      <c r="A211" s="117" t="s">
        <v>1672</v>
      </c>
      <c r="B211" s="989" t="s">
        <v>110</v>
      </c>
      <c r="C211" s="997"/>
      <c r="D211" s="997"/>
      <c r="E211" s="997"/>
      <c r="F211" s="997"/>
      <c r="G211" s="998"/>
      <c r="H211" s="29">
        <f>SUM(D212:D218)</f>
        <v>6</v>
      </c>
      <c r="I211" s="29">
        <f>COUNT(D212:D218)*2</f>
        <v>6</v>
      </c>
    </row>
    <row r="212" spans="1:9" ht="47.25" hidden="1">
      <c r="A212" s="27" t="s">
        <v>1673</v>
      </c>
      <c r="B212" s="227" t="s">
        <v>583</v>
      </c>
      <c r="C212" s="26"/>
      <c r="D212" s="537"/>
      <c r="E212" s="28"/>
      <c r="F212" s="26"/>
      <c r="G212" s="26"/>
      <c r="H212" s="99"/>
      <c r="I212" s="99"/>
    </row>
    <row r="213" spans="1:9" ht="63" hidden="1">
      <c r="A213" s="27" t="s">
        <v>1675</v>
      </c>
      <c r="B213" s="227" t="s">
        <v>588</v>
      </c>
      <c r="C213" s="26"/>
      <c r="D213" s="537"/>
      <c r="E213" s="28"/>
      <c r="F213" s="26"/>
      <c r="G213" s="26"/>
      <c r="H213" s="99"/>
      <c r="I213" s="99"/>
    </row>
    <row r="214" spans="1:9" ht="63" hidden="1">
      <c r="A214" s="27" t="s">
        <v>1690</v>
      </c>
      <c r="B214" s="227" t="s">
        <v>593</v>
      </c>
      <c r="C214" s="26"/>
      <c r="D214" s="537"/>
      <c r="E214" s="28"/>
      <c r="F214" s="26"/>
      <c r="G214" s="26"/>
      <c r="H214" s="99"/>
      <c r="I214" s="99"/>
    </row>
    <row r="215" spans="1:9" ht="63" hidden="1">
      <c r="A215" s="27" t="s">
        <v>1693</v>
      </c>
      <c r="B215" s="227" t="s">
        <v>597</v>
      </c>
      <c r="C215" s="26"/>
      <c r="D215" s="537"/>
      <c r="E215" s="28"/>
      <c r="F215" s="26"/>
      <c r="G215" s="26"/>
      <c r="H215" s="99"/>
      <c r="I215" s="99"/>
    </row>
    <row r="216" spans="1:9" ht="45">
      <c r="A216" s="18" t="s">
        <v>1696</v>
      </c>
      <c r="B216" s="227" t="s">
        <v>602</v>
      </c>
      <c r="C216" s="184" t="s">
        <v>5046</v>
      </c>
      <c r="D216" s="622">
        <v>2</v>
      </c>
      <c r="E216" s="22" t="s">
        <v>341</v>
      </c>
      <c r="F216" s="384" t="s">
        <v>5047</v>
      </c>
      <c r="G216" s="53"/>
    </row>
    <row r="217" spans="1:9" ht="45">
      <c r="A217" s="18" t="s">
        <v>605</v>
      </c>
      <c r="B217" s="227" t="s">
        <v>606</v>
      </c>
      <c r="C217" s="19" t="s">
        <v>607</v>
      </c>
      <c r="D217" s="618">
        <v>2</v>
      </c>
      <c r="E217" s="22" t="s">
        <v>341</v>
      </c>
      <c r="F217" s="23" t="s">
        <v>608</v>
      </c>
      <c r="G217" s="53"/>
    </row>
    <row r="218" spans="1:9" ht="47.25">
      <c r="A218" s="18" t="s">
        <v>1700</v>
      </c>
      <c r="B218" s="227" t="s">
        <v>612</v>
      </c>
      <c r="C218" s="50" t="s">
        <v>5048</v>
      </c>
      <c r="D218" s="622">
        <v>2</v>
      </c>
      <c r="E218" s="22" t="s">
        <v>341</v>
      </c>
      <c r="F218" s="50" t="s">
        <v>5049</v>
      </c>
      <c r="G218" s="53"/>
    </row>
    <row r="219" spans="1:9" ht="15.75">
      <c r="A219" s="60" t="s">
        <v>109</v>
      </c>
      <c r="B219" s="930" t="s">
        <v>6205</v>
      </c>
      <c r="C219" s="931"/>
      <c r="D219" s="931"/>
      <c r="E219" s="931"/>
      <c r="F219" s="931"/>
      <c r="G219" s="935"/>
      <c r="H219" s="29">
        <f>SUM(D220:D234)</f>
        <v>16</v>
      </c>
      <c r="I219" s="29">
        <f>COUNT(D220:D234)*2</f>
        <v>16</v>
      </c>
    </row>
    <row r="220" spans="1:9" ht="150">
      <c r="A220" s="60" t="s">
        <v>1705</v>
      </c>
      <c r="B220" s="50" t="s">
        <v>1706</v>
      </c>
      <c r="C220" s="50" t="s">
        <v>1707</v>
      </c>
      <c r="D220" s="540">
        <v>2</v>
      </c>
      <c r="E220" s="26"/>
      <c r="F220" s="50" t="s">
        <v>6206</v>
      </c>
      <c r="G220" s="508"/>
    </row>
    <row r="221" spans="1:9" ht="105">
      <c r="A221" s="60" t="s">
        <v>1709</v>
      </c>
      <c r="B221" s="50" t="s">
        <v>1710</v>
      </c>
      <c r="C221" s="50" t="s">
        <v>1711</v>
      </c>
      <c r="D221" s="538">
        <v>2</v>
      </c>
      <c r="E221" s="26"/>
      <c r="F221" s="50" t="s">
        <v>3232</v>
      </c>
      <c r="G221" s="508"/>
    </row>
    <row r="222" spans="1:9" ht="90" hidden="1">
      <c r="A222" s="483" t="s">
        <v>3233</v>
      </c>
      <c r="B222" s="50" t="s">
        <v>3234</v>
      </c>
      <c r="C222" s="50" t="s">
        <v>6207</v>
      </c>
      <c r="D222" s="538"/>
      <c r="E222" s="26"/>
      <c r="F222" s="50" t="s">
        <v>6208</v>
      </c>
      <c r="G222" s="482"/>
      <c r="H222" s="99"/>
      <c r="I222" s="99"/>
    </row>
    <row r="223" spans="1:9" ht="135" hidden="1">
      <c r="A223" s="483" t="s">
        <v>3235</v>
      </c>
      <c r="B223" s="50" t="s">
        <v>3236</v>
      </c>
      <c r="C223" s="50" t="s">
        <v>6209</v>
      </c>
      <c r="D223" s="538"/>
      <c r="E223" s="26"/>
      <c r="F223" s="50" t="s">
        <v>6210</v>
      </c>
      <c r="G223" s="482"/>
      <c r="H223" s="99"/>
      <c r="I223" s="99"/>
    </row>
    <row r="224" spans="1:9" ht="105" hidden="1">
      <c r="A224" s="483" t="s">
        <v>3237</v>
      </c>
      <c r="B224" s="501" t="s">
        <v>3238</v>
      </c>
      <c r="C224" s="501" t="s">
        <v>6211</v>
      </c>
      <c r="D224" s="538"/>
      <c r="E224" s="26"/>
      <c r="F224" s="50" t="s">
        <v>6212</v>
      </c>
      <c r="G224" s="482"/>
      <c r="H224" s="99"/>
      <c r="I224" s="99"/>
    </row>
    <row r="225" spans="1:9" ht="150" hidden="1">
      <c r="A225" s="483" t="s">
        <v>3239</v>
      </c>
      <c r="B225" s="50" t="s">
        <v>3240</v>
      </c>
      <c r="C225" s="50" t="s">
        <v>6213</v>
      </c>
      <c r="D225" s="538"/>
      <c r="E225" s="26"/>
      <c r="F225" s="50" t="s">
        <v>6214</v>
      </c>
      <c r="G225" s="482"/>
      <c r="H225" s="99"/>
      <c r="I225" s="99"/>
    </row>
    <row r="226" spans="1:9" ht="225" hidden="1">
      <c r="A226" s="483" t="s">
        <v>3241</v>
      </c>
      <c r="B226" s="50" t="s">
        <v>6215</v>
      </c>
      <c r="C226" s="50" t="s">
        <v>6216</v>
      </c>
      <c r="D226" s="538"/>
      <c r="E226" s="26"/>
      <c r="F226" s="50" t="s">
        <v>6217</v>
      </c>
      <c r="G226" s="482"/>
      <c r="H226" s="99"/>
      <c r="I226" s="99"/>
    </row>
    <row r="227" spans="1:9" ht="180" hidden="1">
      <c r="A227" s="483" t="s">
        <v>3243</v>
      </c>
      <c r="B227" s="50" t="s">
        <v>3244</v>
      </c>
      <c r="C227" s="50" t="s">
        <v>6218</v>
      </c>
      <c r="D227" s="538"/>
      <c r="E227" s="26"/>
      <c r="F227" s="50" t="s">
        <v>6219</v>
      </c>
      <c r="G227" s="479"/>
      <c r="H227" s="99"/>
      <c r="I227" s="99"/>
    </row>
    <row r="228" spans="1:9" ht="45">
      <c r="A228" s="18" t="s">
        <v>6223</v>
      </c>
      <c r="B228" s="50" t="s">
        <v>1714</v>
      </c>
      <c r="C228" s="50" t="s">
        <v>5019</v>
      </c>
      <c r="D228" s="624">
        <v>2</v>
      </c>
      <c r="E228" s="28" t="s">
        <v>540</v>
      </c>
      <c r="F228" s="50"/>
      <c r="G228" s="53"/>
    </row>
    <row r="229" spans="1:9" ht="30">
      <c r="A229" s="18"/>
      <c r="B229" s="114"/>
      <c r="C229" s="50" t="s">
        <v>5020</v>
      </c>
      <c r="D229" s="624">
        <v>2</v>
      </c>
      <c r="E229" s="28" t="s">
        <v>540</v>
      </c>
      <c r="F229" s="50"/>
      <c r="G229" s="53"/>
    </row>
    <row r="230" spans="1:9" ht="15.75">
      <c r="A230" s="18"/>
      <c r="B230" s="114"/>
      <c r="C230" s="30" t="s">
        <v>5021</v>
      </c>
      <c r="D230" s="618">
        <v>2</v>
      </c>
      <c r="E230" s="28" t="s">
        <v>540</v>
      </c>
      <c r="F230" s="50"/>
      <c r="G230" s="53"/>
    </row>
    <row r="231" spans="1:9" ht="15.75">
      <c r="A231" s="18"/>
      <c r="B231" s="114"/>
      <c r="C231" s="50" t="s">
        <v>5022</v>
      </c>
      <c r="D231" s="618">
        <v>2</v>
      </c>
      <c r="E231" s="28" t="s">
        <v>540</v>
      </c>
      <c r="F231" s="50"/>
      <c r="G231" s="53"/>
    </row>
    <row r="232" spans="1:9" ht="135">
      <c r="A232" s="60" t="s">
        <v>3250</v>
      </c>
      <c r="B232" s="50" t="s">
        <v>1722</v>
      </c>
      <c r="C232" s="30" t="s">
        <v>5023</v>
      </c>
      <c r="D232" s="618">
        <v>2</v>
      </c>
      <c r="E232" s="28" t="s">
        <v>540</v>
      </c>
      <c r="F232" s="50" t="s">
        <v>6220</v>
      </c>
      <c r="G232" s="53"/>
    </row>
    <row r="233" spans="1:9" ht="135">
      <c r="A233" s="18"/>
      <c r="B233" s="227"/>
      <c r="C233" s="30" t="s">
        <v>5024</v>
      </c>
      <c r="D233" s="618">
        <v>2</v>
      </c>
      <c r="E233" s="28" t="s">
        <v>540</v>
      </c>
      <c r="F233" s="50" t="s">
        <v>6220</v>
      </c>
      <c r="G233" s="53"/>
    </row>
    <row r="234" spans="1:9" ht="120" hidden="1">
      <c r="A234" s="483" t="s">
        <v>3251</v>
      </c>
      <c r="B234" s="50" t="s">
        <v>3252</v>
      </c>
      <c r="C234" s="50" t="s">
        <v>6221</v>
      </c>
      <c r="D234" s="538"/>
      <c r="E234" s="26"/>
      <c r="F234" s="50" t="s">
        <v>6222</v>
      </c>
      <c r="G234" s="53"/>
      <c r="H234" s="99"/>
      <c r="I234" s="99"/>
    </row>
    <row r="235" spans="1:9" ht="21">
      <c r="A235" s="98"/>
      <c r="B235" s="918" t="s">
        <v>620</v>
      </c>
      <c r="C235" s="922"/>
      <c r="D235" s="922"/>
      <c r="E235" s="922"/>
      <c r="F235" s="922"/>
      <c r="G235" s="922"/>
      <c r="H235" s="29">
        <f>H236+H241+H281+H288+H299+H318+H322+H327+H304+H308+H312+H315</f>
        <v>130</v>
      </c>
      <c r="I235" s="29">
        <f>I236+I241+I281+I288+I299+I318+I322+I327+I304+I308+I312+I315</f>
        <v>130</v>
      </c>
    </row>
    <row r="236" spans="1:9" ht="40.15" customHeight="1">
      <c r="A236" s="135" t="s">
        <v>1725</v>
      </c>
      <c r="B236" s="989" t="s">
        <v>106</v>
      </c>
      <c r="C236" s="997"/>
      <c r="D236" s="997"/>
      <c r="E236" s="997"/>
      <c r="F236" s="997"/>
      <c r="G236" s="998"/>
      <c r="H236" s="29">
        <f>SUM(D237:D240)</f>
        <v>8</v>
      </c>
      <c r="I236" s="29">
        <f>COUNT(D237:D240)*2</f>
        <v>8</v>
      </c>
    </row>
    <row r="237" spans="1:9" ht="45">
      <c r="A237" s="18" t="s">
        <v>1726</v>
      </c>
      <c r="B237" s="160" t="s">
        <v>622</v>
      </c>
      <c r="C237" s="23" t="s">
        <v>623</v>
      </c>
      <c r="D237" s="618">
        <v>2</v>
      </c>
      <c r="E237" s="28" t="s">
        <v>540</v>
      </c>
      <c r="F237" s="26"/>
      <c r="G237" s="53"/>
    </row>
    <row r="238" spans="1:9" ht="60">
      <c r="A238" s="18"/>
      <c r="B238" s="160"/>
      <c r="C238" s="25" t="s">
        <v>624</v>
      </c>
      <c r="D238" s="618">
        <v>2</v>
      </c>
      <c r="E238" s="28" t="s">
        <v>540</v>
      </c>
      <c r="F238" s="30" t="s">
        <v>5050</v>
      </c>
      <c r="G238" s="53"/>
    </row>
    <row r="239" spans="1:9" ht="47.25">
      <c r="A239" s="18" t="s">
        <v>1729</v>
      </c>
      <c r="B239" s="114" t="s">
        <v>627</v>
      </c>
      <c r="C239" s="23" t="s">
        <v>628</v>
      </c>
      <c r="D239" s="618">
        <v>2</v>
      </c>
      <c r="E239" s="28" t="s">
        <v>629</v>
      </c>
      <c r="F239" s="30" t="s">
        <v>5051</v>
      </c>
      <c r="G239" s="53"/>
    </row>
    <row r="240" spans="1:9" ht="47.25">
      <c r="A240" s="18" t="s">
        <v>1731</v>
      </c>
      <c r="B240" s="114" t="s">
        <v>631</v>
      </c>
      <c r="C240" s="30" t="s">
        <v>5052</v>
      </c>
      <c r="D240" s="618">
        <v>2</v>
      </c>
      <c r="E240" s="28" t="s">
        <v>379</v>
      </c>
      <c r="F240" s="26"/>
      <c r="G240" s="53"/>
    </row>
    <row r="241" spans="1:9" ht="40.15" customHeight="1">
      <c r="A241" s="135" t="s">
        <v>1734</v>
      </c>
      <c r="B241" s="989" t="s">
        <v>104</v>
      </c>
      <c r="C241" s="997"/>
      <c r="D241" s="997"/>
      <c r="E241" s="997"/>
      <c r="F241" s="997"/>
      <c r="G241" s="998"/>
      <c r="H241" s="29">
        <f>SUM(D242:D280)</f>
        <v>78</v>
      </c>
      <c r="I241" s="29">
        <f>COUNT(D242:D280)*2</f>
        <v>78</v>
      </c>
    </row>
    <row r="242" spans="1:9" ht="60">
      <c r="A242" s="18" t="s">
        <v>633</v>
      </c>
      <c r="B242" s="114" t="s">
        <v>634</v>
      </c>
      <c r="C242" s="123" t="s">
        <v>5053</v>
      </c>
      <c r="D242" s="618">
        <v>2</v>
      </c>
      <c r="E242" s="28" t="s">
        <v>653</v>
      </c>
      <c r="F242" s="26"/>
      <c r="G242" s="53"/>
    </row>
    <row r="243" spans="1:9" ht="60">
      <c r="A243" s="18"/>
      <c r="B243" s="114"/>
      <c r="C243" s="50" t="s">
        <v>5054</v>
      </c>
      <c r="D243" s="618">
        <v>2</v>
      </c>
      <c r="E243" s="28" t="s">
        <v>653</v>
      </c>
      <c r="F243" s="26"/>
      <c r="G243" s="53"/>
    </row>
    <row r="244" spans="1:9" ht="45">
      <c r="A244" s="18"/>
      <c r="B244" s="114"/>
      <c r="C244" s="50" t="s">
        <v>5055</v>
      </c>
      <c r="D244" s="618">
        <v>2</v>
      </c>
      <c r="E244" s="28" t="s">
        <v>653</v>
      </c>
      <c r="F244" s="26"/>
      <c r="G244" s="53"/>
    </row>
    <row r="245" spans="1:9" ht="60">
      <c r="A245" s="18" t="s">
        <v>637</v>
      </c>
      <c r="B245" s="160" t="s">
        <v>638</v>
      </c>
      <c r="C245" s="30" t="s">
        <v>5056</v>
      </c>
      <c r="D245" s="618">
        <v>2</v>
      </c>
      <c r="E245" s="28" t="s">
        <v>653</v>
      </c>
      <c r="F245" s="26"/>
      <c r="G245" s="53"/>
    </row>
    <row r="246" spans="1:9" ht="45">
      <c r="A246" s="18"/>
      <c r="B246" s="160"/>
      <c r="C246" s="50" t="s">
        <v>5057</v>
      </c>
      <c r="D246" s="618">
        <v>2</v>
      </c>
      <c r="E246" s="28" t="s">
        <v>653</v>
      </c>
      <c r="F246" s="26"/>
      <c r="G246" s="53"/>
    </row>
    <row r="247" spans="1:9" ht="45">
      <c r="A247" s="18" t="s">
        <v>1736</v>
      </c>
      <c r="B247" s="114" t="s">
        <v>640</v>
      </c>
      <c r="C247" s="50" t="s">
        <v>5058</v>
      </c>
      <c r="D247" s="622">
        <v>2</v>
      </c>
      <c r="E247" s="22" t="s">
        <v>341</v>
      </c>
      <c r="F247" s="66"/>
      <c r="G247" s="53"/>
    </row>
    <row r="248" spans="1:9" ht="60">
      <c r="A248" s="18"/>
      <c r="B248" s="114"/>
      <c r="C248" s="50" t="s">
        <v>5059</v>
      </c>
      <c r="D248" s="622">
        <v>2</v>
      </c>
      <c r="E248" s="22" t="s">
        <v>341</v>
      </c>
      <c r="F248" s="50" t="s">
        <v>5060</v>
      </c>
      <c r="G248" s="53"/>
    </row>
    <row r="249" spans="1:9" ht="45">
      <c r="A249" s="18"/>
      <c r="B249" s="114"/>
      <c r="C249" s="50" t="s">
        <v>5061</v>
      </c>
      <c r="D249" s="622">
        <v>2</v>
      </c>
      <c r="E249" s="22" t="s">
        <v>341</v>
      </c>
      <c r="F249" s="50"/>
      <c r="G249" s="53"/>
    </row>
    <row r="250" spans="1:9" ht="30">
      <c r="A250" s="18"/>
      <c r="B250" s="114"/>
      <c r="C250" s="50" t="s">
        <v>5062</v>
      </c>
      <c r="D250" s="622">
        <v>2</v>
      </c>
      <c r="E250" s="22" t="s">
        <v>341</v>
      </c>
      <c r="F250" s="50"/>
      <c r="G250" s="53"/>
    </row>
    <row r="251" spans="1:9" ht="30">
      <c r="A251" s="18"/>
      <c r="B251" s="114"/>
      <c r="C251" s="50" t="s">
        <v>5063</v>
      </c>
      <c r="D251" s="622">
        <v>2</v>
      </c>
      <c r="E251" s="22" t="s">
        <v>341</v>
      </c>
      <c r="F251" s="50"/>
      <c r="G251" s="53"/>
    </row>
    <row r="252" spans="1:9" ht="60">
      <c r="A252" s="18"/>
      <c r="B252" s="114"/>
      <c r="C252" s="50" t="s">
        <v>5064</v>
      </c>
      <c r="D252" s="622">
        <v>2</v>
      </c>
      <c r="E252" s="22" t="s">
        <v>341</v>
      </c>
      <c r="F252" s="66"/>
      <c r="G252" s="53"/>
    </row>
    <row r="253" spans="1:9" ht="30">
      <c r="A253" s="18"/>
      <c r="B253" s="114"/>
      <c r="C253" s="50" t="s">
        <v>5065</v>
      </c>
      <c r="D253" s="622">
        <v>2</v>
      </c>
      <c r="E253" s="22" t="s">
        <v>341</v>
      </c>
      <c r="F253" s="66"/>
      <c r="G253" s="53"/>
    </row>
    <row r="254" spans="1:9" ht="45">
      <c r="A254" s="18"/>
      <c r="B254" s="114"/>
      <c r="C254" s="50" t="s">
        <v>5066</v>
      </c>
      <c r="D254" s="622">
        <v>2</v>
      </c>
      <c r="E254" s="22" t="s">
        <v>379</v>
      </c>
      <c r="F254" s="50"/>
      <c r="G254" s="53"/>
    </row>
    <row r="255" spans="1:9" ht="60">
      <c r="A255" s="18"/>
      <c r="B255" s="114"/>
      <c r="C255" s="50" t="s">
        <v>5067</v>
      </c>
      <c r="D255" s="622">
        <v>2</v>
      </c>
      <c r="E255" s="22" t="s">
        <v>377</v>
      </c>
      <c r="F255" s="50" t="s">
        <v>5068</v>
      </c>
      <c r="G255" s="53"/>
    </row>
    <row r="256" spans="1:9" ht="30">
      <c r="A256" s="18"/>
      <c r="B256" s="114"/>
      <c r="C256" s="50" t="s">
        <v>5069</v>
      </c>
      <c r="D256" s="622">
        <v>2</v>
      </c>
      <c r="E256" s="22" t="s">
        <v>341</v>
      </c>
      <c r="F256" s="50" t="s">
        <v>5070</v>
      </c>
      <c r="G256" s="53"/>
    </row>
    <row r="257" spans="1:7" ht="31.5">
      <c r="A257" s="18" t="s">
        <v>1740</v>
      </c>
      <c r="B257" s="114" t="s">
        <v>644</v>
      </c>
      <c r="C257" s="50" t="s">
        <v>5071</v>
      </c>
      <c r="D257" s="618">
        <v>2</v>
      </c>
      <c r="E257" s="28" t="s">
        <v>653</v>
      </c>
      <c r="F257" s="26"/>
      <c r="G257" s="53"/>
    </row>
    <row r="258" spans="1:7" ht="30">
      <c r="A258" s="18"/>
      <c r="B258" s="114"/>
      <c r="C258" s="50" t="s">
        <v>5072</v>
      </c>
      <c r="D258" s="618">
        <v>2</v>
      </c>
      <c r="E258" s="28" t="s">
        <v>653</v>
      </c>
      <c r="F258" s="26"/>
      <c r="G258" s="53"/>
    </row>
    <row r="259" spans="1:7" ht="60">
      <c r="A259" s="18"/>
      <c r="B259" s="114"/>
      <c r="C259" s="50" t="s">
        <v>5073</v>
      </c>
      <c r="D259" s="618">
        <v>2</v>
      </c>
      <c r="E259" s="28" t="s">
        <v>653</v>
      </c>
      <c r="F259" s="26"/>
      <c r="G259" s="53"/>
    </row>
    <row r="260" spans="1:7" ht="45">
      <c r="A260" s="18"/>
      <c r="B260" s="114"/>
      <c r="C260" s="50" t="s">
        <v>5074</v>
      </c>
      <c r="D260" s="618">
        <v>2</v>
      </c>
      <c r="E260" s="28" t="s">
        <v>653</v>
      </c>
      <c r="F260" s="26"/>
      <c r="G260" s="53"/>
    </row>
    <row r="261" spans="1:7" ht="47.25">
      <c r="A261" s="18" t="s">
        <v>1743</v>
      </c>
      <c r="B261" s="160" t="s">
        <v>650</v>
      </c>
      <c r="C261" s="30" t="s">
        <v>5075</v>
      </c>
      <c r="D261" s="618">
        <v>2</v>
      </c>
      <c r="E261" s="28" t="s">
        <v>653</v>
      </c>
      <c r="F261" s="26"/>
      <c r="G261" s="53"/>
    </row>
    <row r="262" spans="1:7" ht="15.75">
      <c r="A262" s="18"/>
      <c r="B262" s="160"/>
      <c r="C262" s="30" t="s">
        <v>5076</v>
      </c>
      <c r="D262" s="618">
        <v>2</v>
      </c>
      <c r="E262" s="28" t="s">
        <v>369</v>
      </c>
      <c r="F262" s="26"/>
      <c r="G262" s="53"/>
    </row>
    <row r="263" spans="1:7" ht="30">
      <c r="A263" s="18"/>
      <c r="B263" s="160"/>
      <c r="C263" s="30" t="s">
        <v>5077</v>
      </c>
      <c r="D263" s="618">
        <v>2</v>
      </c>
      <c r="E263" s="28" t="s">
        <v>341</v>
      </c>
      <c r="F263" s="26"/>
      <c r="G263" s="53"/>
    </row>
    <row r="264" spans="1:7" ht="60">
      <c r="A264" s="18"/>
      <c r="B264" s="160"/>
      <c r="C264" s="133" t="s">
        <v>5078</v>
      </c>
      <c r="D264" s="534">
        <v>2</v>
      </c>
      <c r="E264" s="31" t="s">
        <v>369</v>
      </c>
      <c r="F264" s="31"/>
      <c r="G264" s="453"/>
    </row>
    <row r="265" spans="1:7" ht="30">
      <c r="A265" s="18"/>
      <c r="B265" s="160"/>
      <c r="C265" s="133" t="s">
        <v>5079</v>
      </c>
      <c r="D265" s="641">
        <v>2</v>
      </c>
      <c r="E265" s="20" t="s">
        <v>648</v>
      </c>
      <c r="F265" s="20"/>
      <c r="G265" s="190"/>
    </row>
    <row r="266" spans="1:7" ht="30">
      <c r="A266" s="18"/>
      <c r="B266" s="160"/>
      <c r="C266" s="131" t="s">
        <v>5080</v>
      </c>
      <c r="D266" s="621">
        <v>2</v>
      </c>
      <c r="E266" s="20" t="s">
        <v>377</v>
      </c>
      <c r="F266" s="42"/>
      <c r="G266" s="454"/>
    </row>
    <row r="267" spans="1:7" ht="30">
      <c r="A267" s="18"/>
      <c r="B267" s="160"/>
      <c r="C267" s="131" t="s">
        <v>5081</v>
      </c>
      <c r="D267" s="621">
        <v>2</v>
      </c>
      <c r="E267" s="20" t="s">
        <v>377</v>
      </c>
      <c r="F267" s="42"/>
      <c r="G267" s="454"/>
    </row>
    <row r="268" spans="1:7" ht="60">
      <c r="A268" s="18" t="s">
        <v>1748</v>
      </c>
      <c r="B268" s="30" t="s">
        <v>657</v>
      </c>
      <c r="C268" s="50" t="s">
        <v>5082</v>
      </c>
      <c r="D268" s="618">
        <v>2</v>
      </c>
      <c r="E268" s="28" t="s">
        <v>653</v>
      </c>
      <c r="F268" s="26"/>
      <c r="G268" s="53"/>
    </row>
    <row r="269" spans="1:7" ht="47.25">
      <c r="A269" s="18" t="s">
        <v>1751</v>
      </c>
      <c r="B269" s="114" t="s">
        <v>663</v>
      </c>
      <c r="C269" s="50" t="s">
        <v>5083</v>
      </c>
      <c r="D269" s="622">
        <v>2</v>
      </c>
      <c r="E269" s="22" t="s">
        <v>341</v>
      </c>
      <c r="F269" s="50" t="s">
        <v>5084</v>
      </c>
      <c r="G269" s="53"/>
    </row>
    <row r="270" spans="1:7" ht="45">
      <c r="A270" s="18"/>
      <c r="B270" s="114"/>
      <c r="C270" s="50" t="s">
        <v>5085</v>
      </c>
      <c r="D270" s="622">
        <v>2</v>
      </c>
      <c r="E270" s="22" t="s">
        <v>341</v>
      </c>
      <c r="F270" s="50"/>
      <c r="G270" s="53"/>
    </row>
    <row r="271" spans="1:7" ht="45">
      <c r="A271" s="18"/>
      <c r="B271" s="114"/>
      <c r="C271" s="50" t="s">
        <v>5086</v>
      </c>
      <c r="D271" s="622">
        <v>2</v>
      </c>
      <c r="E271" s="22" t="s">
        <v>341</v>
      </c>
      <c r="F271" s="66"/>
      <c r="G271" s="53"/>
    </row>
    <row r="272" spans="1:7" ht="75">
      <c r="A272" s="18"/>
      <c r="B272" s="114"/>
      <c r="C272" s="50" t="s">
        <v>5087</v>
      </c>
      <c r="D272" s="622">
        <v>2</v>
      </c>
      <c r="E272" s="22" t="s">
        <v>341</v>
      </c>
      <c r="F272" s="50" t="s">
        <v>5088</v>
      </c>
      <c r="G272" s="53"/>
    </row>
    <row r="273" spans="1:9" ht="75">
      <c r="A273" s="18"/>
      <c r="B273" s="114"/>
      <c r="C273" s="50" t="s">
        <v>5089</v>
      </c>
      <c r="D273" s="622">
        <v>2</v>
      </c>
      <c r="E273" s="22" t="s">
        <v>341</v>
      </c>
      <c r="F273" s="50" t="s">
        <v>5090</v>
      </c>
      <c r="G273" s="53"/>
    </row>
    <row r="274" spans="1:9" ht="30">
      <c r="A274" s="18"/>
      <c r="B274" s="114"/>
      <c r="C274" s="50" t="s">
        <v>5091</v>
      </c>
      <c r="D274" s="622">
        <v>2</v>
      </c>
      <c r="E274" s="22" t="s">
        <v>341</v>
      </c>
      <c r="F274" s="66"/>
      <c r="G274" s="53"/>
    </row>
    <row r="275" spans="1:9" ht="30">
      <c r="A275" s="18"/>
      <c r="B275" s="114"/>
      <c r="C275" s="50" t="s">
        <v>5092</v>
      </c>
      <c r="D275" s="622">
        <v>2</v>
      </c>
      <c r="E275" s="22" t="s">
        <v>540</v>
      </c>
      <c r="F275" s="66"/>
      <c r="G275" s="53"/>
    </row>
    <row r="276" spans="1:9" ht="45">
      <c r="A276" s="18"/>
      <c r="B276" s="114"/>
      <c r="C276" s="30" t="s">
        <v>5093</v>
      </c>
      <c r="D276" s="622">
        <v>2</v>
      </c>
      <c r="E276" s="22" t="s">
        <v>540</v>
      </c>
      <c r="F276" s="66"/>
      <c r="G276" s="53"/>
    </row>
    <row r="277" spans="1:9" ht="75">
      <c r="A277" s="18" t="s">
        <v>1753</v>
      </c>
      <c r="B277" s="114" t="s">
        <v>667</v>
      </c>
      <c r="C277" s="50" t="s">
        <v>5094</v>
      </c>
      <c r="D277" s="622">
        <v>2</v>
      </c>
      <c r="E277" s="22" t="s">
        <v>341</v>
      </c>
      <c r="F277" s="50" t="s">
        <v>5095</v>
      </c>
      <c r="G277" s="53"/>
    </row>
    <row r="278" spans="1:9" ht="45">
      <c r="A278" s="18"/>
      <c r="B278" s="114"/>
      <c r="C278" s="50" t="s">
        <v>5096</v>
      </c>
      <c r="D278" s="622">
        <v>2</v>
      </c>
      <c r="E278" s="22" t="s">
        <v>377</v>
      </c>
      <c r="F278" s="66"/>
      <c r="G278" s="53"/>
    </row>
    <row r="279" spans="1:9" ht="45">
      <c r="A279" s="18"/>
      <c r="B279" s="114"/>
      <c r="C279" s="50" t="s">
        <v>5097</v>
      </c>
      <c r="D279" s="622">
        <v>2</v>
      </c>
      <c r="E279" s="22" t="s">
        <v>653</v>
      </c>
      <c r="F279" s="50" t="s">
        <v>5098</v>
      </c>
      <c r="G279" s="53"/>
    </row>
    <row r="280" spans="1:9" ht="45">
      <c r="A280" s="18"/>
      <c r="B280" s="114"/>
      <c r="C280" s="50" t="s">
        <v>5099</v>
      </c>
      <c r="D280" s="622">
        <v>2</v>
      </c>
      <c r="E280" s="22" t="s">
        <v>648</v>
      </c>
      <c r="F280" s="50"/>
      <c r="G280" s="53"/>
    </row>
    <row r="281" spans="1:9" ht="40.15" customHeight="1">
      <c r="A281" s="135" t="s">
        <v>1754</v>
      </c>
      <c r="B281" s="989" t="s">
        <v>102</v>
      </c>
      <c r="C281" s="997"/>
      <c r="D281" s="997"/>
      <c r="E281" s="997"/>
      <c r="F281" s="997"/>
      <c r="G281" s="998"/>
      <c r="H281" s="29">
        <f>SUM(D282:D287)</f>
        <v>10</v>
      </c>
      <c r="I281" s="29">
        <f>COUNT(D282:D287)*2</f>
        <v>10</v>
      </c>
    </row>
    <row r="282" spans="1:9" ht="47.25">
      <c r="A282" s="18" t="s">
        <v>1755</v>
      </c>
      <c r="B282" s="114" t="s">
        <v>670</v>
      </c>
      <c r="C282" s="219" t="s">
        <v>5100</v>
      </c>
      <c r="D282" s="622">
        <v>2</v>
      </c>
      <c r="E282" s="22" t="s">
        <v>341</v>
      </c>
      <c r="F282" s="50"/>
      <c r="G282" s="53"/>
    </row>
    <row r="283" spans="1:9" ht="30">
      <c r="A283" s="18"/>
      <c r="B283" s="114"/>
      <c r="C283" s="219" t="s">
        <v>5101</v>
      </c>
      <c r="D283" s="622">
        <v>2</v>
      </c>
      <c r="E283" s="22" t="s">
        <v>341</v>
      </c>
      <c r="F283" s="50"/>
      <c r="G283" s="53"/>
    </row>
    <row r="284" spans="1:9" ht="31.5" hidden="1">
      <c r="A284" s="27" t="s">
        <v>1758</v>
      </c>
      <c r="B284" s="114" t="s">
        <v>675</v>
      </c>
      <c r="D284" s="537"/>
      <c r="E284" s="28"/>
      <c r="F284" s="26"/>
      <c r="G284" s="26"/>
      <c r="H284" s="99"/>
      <c r="I284" s="99"/>
    </row>
    <row r="285" spans="1:9" ht="75">
      <c r="A285" s="18" t="s">
        <v>677</v>
      </c>
      <c r="B285" s="114" t="s">
        <v>678</v>
      </c>
      <c r="C285" s="23" t="s">
        <v>5102</v>
      </c>
      <c r="D285" s="534">
        <v>2</v>
      </c>
      <c r="E285" s="22" t="s">
        <v>540</v>
      </c>
      <c r="F285" s="23" t="s">
        <v>681</v>
      </c>
      <c r="G285" s="53"/>
    </row>
    <row r="286" spans="1:9" ht="31.5">
      <c r="A286" s="18" t="s">
        <v>1762</v>
      </c>
      <c r="B286" s="114" t="s">
        <v>684</v>
      </c>
      <c r="C286" s="50" t="s">
        <v>5103</v>
      </c>
      <c r="D286" s="618">
        <v>2</v>
      </c>
      <c r="E286" s="28" t="s">
        <v>341</v>
      </c>
      <c r="F286" s="26"/>
      <c r="G286" s="53"/>
    </row>
    <row r="287" spans="1:9" ht="30">
      <c r="A287" s="18" t="s">
        <v>688</v>
      </c>
      <c r="B287" s="161" t="s">
        <v>689</v>
      </c>
      <c r="C287" s="23" t="s">
        <v>2478</v>
      </c>
      <c r="D287" s="618">
        <v>2</v>
      </c>
      <c r="E287" s="28" t="s">
        <v>420</v>
      </c>
      <c r="F287" s="26"/>
      <c r="G287" s="53"/>
    </row>
    <row r="288" spans="1:9" ht="40.15" customHeight="1">
      <c r="A288" s="135" t="s">
        <v>1766</v>
      </c>
      <c r="B288" s="916" t="s">
        <v>100</v>
      </c>
      <c r="C288" s="923"/>
      <c r="D288" s="923"/>
      <c r="E288" s="923"/>
      <c r="F288" s="923"/>
      <c r="G288" s="924"/>
      <c r="H288" s="29">
        <f>SUM(D289:D298)</f>
        <v>18</v>
      </c>
      <c r="I288" s="29">
        <f>COUNT(D289:D298)*2</f>
        <v>18</v>
      </c>
    </row>
    <row r="289" spans="1:9" ht="45">
      <c r="A289" s="18" t="s">
        <v>691</v>
      </c>
      <c r="B289" s="51" t="s">
        <v>692</v>
      </c>
      <c r="C289" s="50" t="s">
        <v>693</v>
      </c>
      <c r="D289" s="618">
        <v>2</v>
      </c>
      <c r="E289" s="28" t="s">
        <v>341</v>
      </c>
      <c r="F289" s="26"/>
      <c r="G289" s="53"/>
    </row>
    <row r="290" spans="1:9" ht="30">
      <c r="A290" s="18"/>
      <c r="B290" s="51"/>
      <c r="C290" s="50" t="s">
        <v>694</v>
      </c>
      <c r="D290" s="618">
        <v>2</v>
      </c>
      <c r="E290" s="28" t="s">
        <v>341</v>
      </c>
      <c r="F290" s="26"/>
      <c r="G290" s="53"/>
    </row>
    <row r="291" spans="1:9" ht="45">
      <c r="A291" s="18" t="s">
        <v>1770</v>
      </c>
      <c r="B291" s="19" t="s">
        <v>696</v>
      </c>
      <c r="C291" s="50" t="s">
        <v>697</v>
      </c>
      <c r="D291" s="622">
        <v>2</v>
      </c>
      <c r="E291" s="28" t="s">
        <v>341</v>
      </c>
      <c r="F291" s="50" t="s">
        <v>698</v>
      </c>
      <c r="G291" s="53"/>
    </row>
    <row r="292" spans="1:9" ht="30">
      <c r="A292" s="18"/>
      <c r="B292" s="19"/>
      <c r="C292" s="23" t="s">
        <v>699</v>
      </c>
      <c r="D292" s="534">
        <v>2</v>
      </c>
      <c r="E292" s="28" t="s">
        <v>341</v>
      </c>
      <c r="F292" s="23"/>
      <c r="G292" s="53"/>
    </row>
    <row r="293" spans="1:9" ht="45">
      <c r="A293" s="18"/>
      <c r="B293" s="19"/>
      <c r="C293" s="30" t="s">
        <v>700</v>
      </c>
      <c r="D293" s="534">
        <v>2</v>
      </c>
      <c r="E293" s="28" t="s">
        <v>341</v>
      </c>
      <c r="F293" s="23"/>
      <c r="G293" s="53"/>
    </row>
    <row r="294" spans="1:9" ht="31.5">
      <c r="A294" s="18" t="s">
        <v>1773</v>
      </c>
      <c r="B294" s="19" t="s">
        <v>702</v>
      </c>
      <c r="C294" s="86" t="s">
        <v>703</v>
      </c>
      <c r="D294" s="618">
        <v>2</v>
      </c>
      <c r="E294" s="28" t="s">
        <v>341</v>
      </c>
      <c r="F294" s="26"/>
      <c r="G294" s="53"/>
    </row>
    <row r="295" spans="1:9" ht="30">
      <c r="A295" s="18"/>
      <c r="B295" s="19"/>
      <c r="C295" s="50" t="s">
        <v>704</v>
      </c>
      <c r="D295" s="618">
        <v>2</v>
      </c>
      <c r="E295" s="28" t="s">
        <v>341</v>
      </c>
      <c r="F295" s="26"/>
      <c r="G295" s="53"/>
    </row>
    <row r="296" spans="1:9" ht="31.5" hidden="1">
      <c r="A296" s="27" t="s">
        <v>707</v>
      </c>
      <c r="B296" s="19" t="s">
        <v>708</v>
      </c>
      <c r="D296" s="537"/>
      <c r="E296" s="28" t="s">
        <v>341</v>
      </c>
      <c r="F296" s="26"/>
      <c r="G296" s="26"/>
      <c r="H296" s="99"/>
      <c r="I296" s="99"/>
    </row>
    <row r="297" spans="1:9" ht="31.5">
      <c r="A297" s="18" t="s">
        <v>1778</v>
      </c>
      <c r="B297" s="19" t="s">
        <v>710</v>
      </c>
      <c r="C297" s="50" t="s">
        <v>5104</v>
      </c>
      <c r="D297" s="618">
        <v>2</v>
      </c>
      <c r="E297" s="28" t="s">
        <v>341</v>
      </c>
      <c r="F297" s="26"/>
      <c r="G297" s="53"/>
    </row>
    <row r="298" spans="1:9" ht="47.25">
      <c r="A298" s="18" t="s">
        <v>712</v>
      </c>
      <c r="B298" s="19" t="s">
        <v>713</v>
      </c>
      <c r="C298" s="25" t="s">
        <v>714</v>
      </c>
      <c r="D298" s="618">
        <v>2</v>
      </c>
      <c r="E298" s="28" t="s">
        <v>341</v>
      </c>
      <c r="F298" s="26"/>
      <c r="G298" s="53"/>
    </row>
    <row r="299" spans="1:9" ht="40.15" customHeight="1">
      <c r="A299" s="117" t="s">
        <v>1782</v>
      </c>
      <c r="B299" s="916" t="s">
        <v>98</v>
      </c>
      <c r="C299" s="923"/>
      <c r="D299" s="923"/>
      <c r="E299" s="923"/>
      <c r="F299" s="923"/>
      <c r="G299" s="924"/>
      <c r="H299" s="29">
        <f>SUM(D300:D303)</f>
        <v>4</v>
      </c>
      <c r="I299" s="29">
        <f>COUNT(D300:D303)*2</f>
        <v>4</v>
      </c>
    </row>
    <row r="300" spans="1:9" ht="47.25" hidden="1">
      <c r="A300" s="27" t="s">
        <v>1783</v>
      </c>
      <c r="B300" s="19" t="s">
        <v>716</v>
      </c>
      <c r="C300" s="23"/>
      <c r="D300" s="537"/>
      <c r="E300" s="28"/>
      <c r="F300" s="26"/>
      <c r="G300" s="26"/>
      <c r="H300" s="99"/>
      <c r="I300" s="99"/>
    </row>
    <row r="301" spans="1:9" ht="47.25">
      <c r="A301" s="18" t="s">
        <v>1786</v>
      </c>
      <c r="B301" s="19" t="s">
        <v>719</v>
      </c>
      <c r="C301" s="236" t="s">
        <v>5105</v>
      </c>
      <c r="D301" s="618">
        <v>2</v>
      </c>
      <c r="E301" s="28" t="s">
        <v>379</v>
      </c>
      <c r="F301" s="26"/>
      <c r="G301" s="53"/>
    </row>
    <row r="302" spans="1:9" ht="30">
      <c r="A302" s="18"/>
      <c r="B302" s="19"/>
      <c r="C302" s="236" t="s">
        <v>5106</v>
      </c>
      <c r="D302" s="618">
        <v>2</v>
      </c>
      <c r="E302" s="28" t="s">
        <v>379</v>
      </c>
      <c r="F302" s="26"/>
      <c r="G302" s="53"/>
    </row>
    <row r="303" spans="1:9" ht="45" hidden="1">
      <c r="A303" s="27" t="s">
        <v>2483</v>
      </c>
      <c r="B303" s="55" t="s">
        <v>724</v>
      </c>
      <c r="D303" s="537"/>
      <c r="E303" s="28"/>
      <c r="F303" s="26"/>
      <c r="G303" s="26"/>
      <c r="H303" s="99"/>
      <c r="I303" s="99"/>
    </row>
    <row r="304" spans="1:9" ht="40.15" hidden="1" customHeight="1">
      <c r="A304" s="162" t="s">
        <v>97</v>
      </c>
      <c r="B304" s="989" t="s">
        <v>96</v>
      </c>
      <c r="C304" s="997"/>
      <c r="D304" s="997"/>
      <c r="E304" s="997"/>
      <c r="F304" s="997"/>
      <c r="G304" s="998"/>
      <c r="H304" s="99">
        <f>SUM(D305:D307)</f>
        <v>0</v>
      </c>
      <c r="I304" s="99">
        <f>COUNT(D305:D307)*2</f>
        <v>0</v>
      </c>
    </row>
    <row r="305" spans="1:9" ht="47.25" hidden="1">
      <c r="A305" s="68" t="s">
        <v>726</v>
      </c>
      <c r="B305" s="114" t="s">
        <v>727</v>
      </c>
      <c r="C305" s="26"/>
      <c r="D305" s="537"/>
      <c r="E305" s="28"/>
      <c r="F305" s="26"/>
      <c r="G305" s="26"/>
      <c r="H305" s="99"/>
      <c r="I305" s="99"/>
    </row>
    <row r="306" spans="1:9" ht="47.25" hidden="1">
      <c r="A306" s="68" t="s">
        <v>728</v>
      </c>
      <c r="B306" s="114" t="s">
        <v>729</v>
      </c>
      <c r="C306" s="26"/>
      <c r="D306" s="537"/>
      <c r="E306" s="28"/>
      <c r="F306" s="26"/>
      <c r="G306" s="26"/>
      <c r="H306" s="99"/>
      <c r="I306" s="99"/>
    </row>
    <row r="307" spans="1:9" ht="60" hidden="1">
      <c r="A307" s="68" t="s">
        <v>730</v>
      </c>
      <c r="B307" s="23" t="s">
        <v>731</v>
      </c>
      <c r="C307" s="418"/>
      <c r="D307" s="537"/>
      <c r="E307" s="28"/>
      <c r="F307" s="26"/>
      <c r="G307" s="26"/>
      <c r="H307" s="99"/>
      <c r="I307" s="99"/>
    </row>
    <row r="308" spans="1:9" ht="40.15" hidden="1" customHeight="1">
      <c r="A308" s="162" t="s">
        <v>1789</v>
      </c>
      <c r="B308" s="989" t="s">
        <v>94</v>
      </c>
      <c r="C308" s="997"/>
      <c r="D308" s="997"/>
      <c r="E308" s="997"/>
      <c r="F308" s="997"/>
      <c r="G308" s="998"/>
      <c r="H308" s="99">
        <f>SUM(D309:D311)</f>
        <v>0</v>
      </c>
      <c r="I308" s="99">
        <f>COUNT(D309:D311)*2</f>
        <v>0</v>
      </c>
    </row>
    <row r="309" spans="1:9" ht="31.5" hidden="1">
      <c r="A309" s="27" t="s">
        <v>1790</v>
      </c>
      <c r="B309" s="114" t="s">
        <v>733</v>
      </c>
      <c r="C309" s="26"/>
      <c r="D309" s="537"/>
      <c r="E309" s="28"/>
      <c r="F309" s="26"/>
      <c r="G309" s="26"/>
      <c r="H309" s="99"/>
      <c r="I309" s="99"/>
    </row>
    <row r="310" spans="1:9" ht="47.25" hidden="1">
      <c r="A310" s="27" t="s">
        <v>1793</v>
      </c>
      <c r="B310" s="114" t="s">
        <v>736</v>
      </c>
      <c r="C310" s="26"/>
      <c r="D310" s="537"/>
      <c r="E310" s="28"/>
      <c r="F310" s="26"/>
      <c r="G310" s="26"/>
      <c r="H310" s="99"/>
      <c r="I310" s="99"/>
    </row>
    <row r="311" spans="1:9" ht="45" hidden="1">
      <c r="A311" s="27" t="s">
        <v>738</v>
      </c>
      <c r="B311" s="23" t="s">
        <v>739</v>
      </c>
      <c r="C311" s="26"/>
      <c r="D311" s="537"/>
      <c r="E311" s="28"/>
      <c r="F311" s="26"/>
      <c r="G311" s="26"/>
      <c r="H311" s="99"/>
      <c r="I311" s="99"/>
    </row>
    <row r="312" spans="1:9" ht="40.15" hidden="1" customHeight="1">
      <c r="A312" s="162" t="s">
        <v>93</v>
      </c>
      <c r="B312" s="989" t="s">
        <v>92</v>
      </c>
      <c r="C312" s="997"/>
      <c r="D312" s="997"/>
      <c r="E312" s="997"/>
      <c r="F312" s="997"/>
      <c r="G312" s="998"/>
      <c r="H312" s="99">
        <f>SUM(D313:D314)</f>
        <v>0</v>
      </c>
      <c r="I312" s="99">
        <f>COUNT(D313:D314)*2</f>
        <v>0</v>
      </c>
    </row>
    <row r="313" spans="1:9" ht="47.25" hidden="1">
      <c r="A313" s="27" t="s">
        <v>741</v>
      </c>
      <c r="B313" s="114" t="s">
        <v>742</v>
      </c>
      <c r="C313" s="26"/>
      <c r="D313" s="537"/>
      <c r="E313" s="28"/>
      <c r="F313" s="26"/>
      <c r="G313" s="26"/>
      <c r="H313" s="99"/>
      <c r="I313" s="99"/>
    </row>
    <row r="314" spans="1:9" ht="47.25" hidden="1">
      <c r="A314" s="27" t="s">
        <v>743</v>
      </c>
      <c r="B314" s="19" t="s">
        <v>744</v>
      </c>
      <c r="C314" s="26"/>
      <c r="D314" s="537"/>
      <c r="E314" s="28"/>
      <c r="F314" s="26"/>
      <c r="G314" s="26"/>
      <c r="H314" s="99"/>
      <c r="I314" s="99"/>
    </row>
    <row r="315" spans="1:9" ht="40.15" hidden="1" customHeight="1">
      <c r="A315" s="163" t="s">
        <v>91</v>
      </c>
      <c r="B315" s="989" t="s">
        <v>90</v>
      </c>
      <c r="C315" s="997"/>
      <c r="D315" s="997"/>
      <c r="E315" s="997"/>
      <c r="F315" s="997"/>
      <c r="G315" s="998"/>
      <c r="H315" s="99">
        <f>SUM(D316:D317)*2</f>
        <v>0</v>
      </c>
      <c r="I315" s="99">
        <f>COUNT(D316:D317)*2</f>
        <v>0</v>
      </c>
    </row>
    <row r="316" spans="1:9" ht="31.5" hidden="1">
      <c r="A316" s="27" t="s">
        <v>745</v>
      </c>
      <c r="B316" s="114" t="s">
        <v>746</v>
      </c>
      <c r="C316" s="26"/>
      <c r="D316" s="537"/>
      <c r="E316" s="28"/>
      <c r="F316" s="26"/>
      <c r="G316" s="26"/>
      <c r="H316" s="99"/>
      <c r="I316" s="99"/>
    </row>
    <row r="317" spans="1:9" ht="47.25" hidden="1">
      <c r="A317" s="27" t="s">
        <v>747</v>
      </c>
      <c r="B317" s="114" t="s">
        <v>748</v>
      </c>
      <c r="C317" s="26"/>
      <c r="D317" s="537"/>
      <c r="E317" s="28"/>
      <c r="F317" s="26"/>
      <c r="G317" s="26"/>
      <c r="H317" s="99"/>
      <c r="I317" s="99"/>
    </row>
    <row r="318" spans="1:9" ht="40.15" customHeight="1">
      <c r="A318" s="135" t="s">
        <v>1796</v>
      </c>
      <c r="B318" s="989" t="s">
        <v>88</v>
      </c>
      <c r="C318" s="997"/>
      <c r="D318" s="997"/>
      <c r="E318" s="997"/>
      <c r="F318" s="997"/>
      <c r="G318" s="998"/>
      <c r="H318" s="29">
        <f>SUM(D319:D321)</f>
        <v>2</v>
      </c>
      <c r="I318" s="29">
        <f>COUNT(D319:D321)*2</f>
        <v>2</v>
      </c>
    </row>
    <row r="319" spans="1:9" ht="47.25">
      <c r="A319" s="18" t="s">
        <v>1798</v>
      </c>
      <c r="B319" s="114" t="s">
        <v>750</v>
      </c>
      <c r="C319" s="229" t="s">
        <v>5107</v>
      </c>
      <c r="D319" s="618">
        <v>2</v>
      </c>
      <c r="E319" s="28" t="s">
        <v>648</v>
      </c>
      <c r="F319" s="26"/>
      <c r="G319" s="53"/>
    </row>
    <row r="320" spans="1:9" ht="47.25" hidden="1">
      <c r="A320" s="27" t="s">
        <v>752</v>
      </c>
      <c r="B320" s="114" t="s">
        <v>753</v>
      </c>
      <c r="C320" s="26"/>
      <c r="D320" s="537"/>
      <c r="E320" s="28"/>
      <c r="F320" s="26"/>
      <c r="G320" s="26"/>
      <c r="H320" s="99"/>
      <c r="I320" s="99"/>
    </row>
    <row r="321" spans="1:9" ht="47.25" hidden="1">
      <c r="A321" s="27" t="s">
        <v>1800</v>
      </c>
      <c r="B321" s="160" t="s">
        <v>755</v>
      </c>
      <c r="C321" s="26"/>
      <c r="D321" s="537"/>
      <c r="E321" s="28"/>
      <c r="F321" s="26"/>
      <c r="G321" s="26"/>
      <c r="H321" s="99"/>
      <c r="I321" s="99"/>
    </row>
    <row r="322" spans="1:9" ht="40.15" customHeight="1">
      <c r="A322" s="135" t="s">
        <v>1801</v>
      </c>
      <c r="B322" s="989" t="s">
        <v>86</v>
      </c>
      <c r="C322" s="997"/>
      <c r="D322" s="997"/>
      <c r="E322" s="997"/>
      <c r="F322" s="997"/>
      <c r="G322" s="998"/>
      <c r="H322" s="29">
        <f>SUM(D323:D326)</f>
        <v>8</v>
      </c>
      <c r="I322" s="29">
        <f>COUNT(D323:D326)*2</f>
        <v>8</v>
      </c>
    </row>
    <row r="323" spans="1:9" ht="47.25">
      <c r="A323" s="18" t="s">
        <v>1803</v>
      </c>
      <c r="B323" s="114" t="s">
        <v>758</v>
      </c>
      <c r="C323" s="114" t="s">
        <v>4690</v>
      </c>
      <c r="D323" s="618">
        <v>2</v>
      </c>
      <c r="E323" s="28" t="s">
        <v>420</v>
      </c>
      <c r="F323" s="26"/>
      <c r="G323" s="53"/>
    </row>
    <row r="324" spans="1:9" ht="75">
      <c r="A324" s="18" t="s">
        <v>1804</v>
      </c>
      <c r="B324" s="114" t="s">
        <v>761</v>
      </c>
      <c r="C324" s="23" t="s">
        <v>762</v>
      </c>
      <c r="D324" s="534">
        <v>2</v>
      </c>
      <c r="E324" s="28" t="s">
        <v>653</v>
      </c>
      <c r="F324" s="23" t="s">
        <v>763</v>
      </c>
      <c r="G324" s="53"/>
    </row>
    <row r="325" spans="1:9" ht="30">
      <c r="A325" s="18"/>
      <c r="B325" s="114"/>
      <c r="C325" s="23" t="s">
        <v>764</v>
      </c>
      <c r="D325" s="534">
        <v>2</v>
      </c>
      <c r="E325" s="28" t="s">
        <v>420</v>
      </c>
      <c r="F325" s="28"/>
      <c r="G325" s="53"/>
    </row>
    <row r="326" spans="1:9" ht="63">
      <c r="A326" s="18" t="s">
        <v>1808</v>
      </c>
      <c r="B326" s="114" t="s">
        <v>766</v>
      </c>
      <c r="C326" s="50" t="s">
        <v>5108</v>
      </c>
      <c r="D326" s="618">
        <v>2</v>
      </c>
      <c r="E326" s="28" t="s">
        <v>341</v>
      </c>
      <c r="F326" s="26"/>
      <c r="G326" s="53"/>
    </row>
    <row r="327" spans="1:9" ht="40.15" customHeight="1">
      <c r="A327" s="117" t="s">
        <v>85</v>
      </c>
      <c r="B327" s="989" t="s">
        <v>84</v>
      </c>
      <c r="C327" s="997"/>
      <c r="D327" s="997"/>
      <c r="E327" s="997"/>
      <c r="F327" s="997"/>
      <c r="G327" s="998"/>
      <c r="H327" s="29">
        <f>SUM(D328:D329)</f>
        <v>2</v>
      </c>
      <c r="I327" s="29">
        <f>COUNT(D328:D329)*2</f>
        <v>2</v>
      </c>
    </row>
    <row r="328" spans="1:9" ht="90">
      <c r="A328" s="18" t="s">
        <v>768</v>
      </c>
      <c r="B328" s="236" t="s">
        <v>769</v>
      </c>
      <c r="C328" s="50" t="s">
        <v>770</v>
      </c>
      <c r="D328" s="618">
        <v>2</v>
      </c>
      <c r="E328" s="28" t="s">
        <v>540</v>
      </c>
      <c r="F328" s="30" t="s">
        <v>771</v>
      </c>
      <c r="G328" s="53"/>
    </row>
    <row r="329" spans="1:9" ht="30" hidden="1">
      <c r="A329" s="27" t="s">
        <v>772</v>
      </c>
      <c r="B329" s="236" t="s">
        <v>773</v>
      </c>
      <c r="C329" s="26"/>
      <c r="D329" s="537"/>
      <c r="E329" s="28"/>
      <c r="F329" s="26"/>
      <c r="G329" s="26"/>
      <c r="H329" s="99"/>
      <c r="I329" s="99"/>
    </row>
    <row r="330" spans="1:9" ht="21">
      <c r="A330" s="98"/>
      <c r="B330" s="918" t="s">
        <v>774</v>
      </c>
      <c r="C330" s="922"/>
      <c r="D330" s="922"/>
      <c r="E330" s="922"/>
      <c r="F330" s="922"/>
      <c r="G330" s="1314"/>
      <c r="H330" s="29">
        <f>H353+H363+H369+H386+H331+H336+H339+H344+H350+H378+H382+H393+H397+H408+H412+H417+H422+H429+H441+H448+H459+H466+H472</f>
        <v>32</v>
      </c>
      <c r="I330" s="29">
        <f>I353+I363+I369+I386+I331+I336+I339+I344+I350+I378+I382+I393+I397+I408+I412+I417+I422+I429+I441+I448+I459+I466+I472</f>
        <v>32</v>
      </c>
    </row>
    <row r="331" spans="1:9" ht="40.15" hidden="1" customHeight="1">
      <c r="A331" s="162" t="s">
        <v>1810</v>
      </c>
      <c r="B331" s="916" t="s">
        <v>82</v>
      </c>
      <c r="C331" s="923"/>
      <c r="D331" s="923"/>
      <c r="E331" s="923"/>
      <c r="F331" s="923"/>
      <c r="G331" s="924"/>
      <c r="H331" s="99">
        <f>SUM(D332:D335)</f>
        <v>0</v>
      </c>
      <c r="I331" s="99">
        <f>COUNT(D332:D335)*2</f>
        <v>0</v>
      </c>
    </row>
    <row r="332" spans="1:9" ht="31.5" hidden="1">
      <c r="A332" s="27" t="s">
        <v>1811</v>
      </c>
      <c r="B332" s="19" t="s">
        <v>776</v>
      </c>
      <c r="C332" s="30"/>
      <c r="D332" s="537"/>
      <c r="E332" s="28"/>
      <c r="F332" s="26"/>
      <c r="G332" s="26"/>
      <c r="H332" s="99"/>
      <c r="I332" s="99"/>
    </row>
    <row r="333" spans="1:9" ht="31.5" hidden="1">
      <c r="A333" s="27" t="s">
        <v>780</v>
      </c>
      <c r="B333" s="19" t="s">
        <v>781</v>
      </c>
      <c r="C333" s="114"/>
      <c r="D333" s="537"/>
      <c r="E333" s="28"/>
      <c r="F333" s="26"/>
      <c r="G333" s="26"/>
      <c r="H333" s="99"/>
      <c r="I333" s="99"/>
    </row>
    <row r="334" spans="1:9" ht="31.5" hidden="1">
      <c r="A334" s="27" t="s">
        <v>1814</v>
      </c>
      <c r="B334" s="19" t="s">
        <v>783</v>
      </c>
      <c r="C334" s="26"/>
      <c r="D334" s="537"/>
      <c r="E334" s="28"/>
      <c r="F334" s="26"/>
      <c r="G334" s="26"/>
      <c r="H334" s="99"/>
      <c r="I334" s="99"/>
    </row>
    <row r="335" spans="1:9" ht="47.25" hidden="1">
      <c r="A335" s="27" t="s">
        <v>1819</v>
      </c>
      <c r="B335" s="19" t="s">
        <v>795</v>
      </c>
      <c r="C335" s="26"/>
      <c r="D335" s="537"/>
      <c r="E335" s="28"/>
      <c r="F335" s="26"/>
      <c r="G335" s="26"/>
      <c r="H335" s="99"/>
      <c r="I335" s="99"/>
    </row>
    <row r="336" spans="1:9" ht="40.15" hidden="1" customHeight="1">
      <c r="A336" s="162" t="s">
        <v>1822</v>
      </c>
      <c r="B336" s="989" t="s">
        <v>80</v>
      </c>
      <c r="C336" s="997"/>
      <c r="D336" s="997"/>
      <c r="E336" s="997"/>
      <c r="F336" s="997"/>
      <c r="G336" s="998"/>
      <c r="H336" s="99">
        <f>SUM(D337:D338)</f>
        <v>0</v>
      </c>
      <c r="I336" s="99">
        <f>COUNT(D337:D338)*2</f>
        <v>0</v>
      </c>
    </row>
    <row r="337" spans="1:9" ht="31.5" hidden="1">
      <c r="A337" s="27" t="s">
        <v>1823</v>
      </c>
      <c r="B337" s="114" t="s">
        <v>798</v>
      </c>
      <c r="C337" s="26"/>
      <c r="D337" s="537"/>
      <c r="E337" s="28"/>
      <c r="F337" s="26"/>
      <c r="G337" s="26"/>
      <c r="H337" s="99"/>
      <c r="I337" s="99"/>
    </row>
    <row r="338" spans="1:9" ht="31.5" hidden="1">
      <c r="A338" s="27" t="s">
        <v>1833</v>
      </c>
      <c r="B338" s="114" t="s">
        <v>804</v>
      </c>
      <c r="C338" s="26"/>
      <c r="D338" s="537"/>
      <c r="E338" s="28"/>
      <c r="F338" s="26"/>
      <c r="G338" s="26"/>
      <c r="H338" s="99"/>
      <c r="I338" s="99"/>
    </row>
    <row r="339" spans="1:9" ht="40.15" hidden="1" customHeight="1">
      <c r="A339" s="162" t="s">
        <v>1836</v>
      </c>
      <c r="B339" s="989" t="s">
        <v>78</v>
      </c>
      <c r="C339" s="997"/>
      <c r="D339" s="997"/>
      <c r="E339" s="997"/>
      <c r="F339" s="997"/>
      <c r="G339" s="998"/>
      <c r="H339" s="99">
        <f>SUM(D340:D343)</f>
        <v>0</v>
      </c>
      <c r="I339" s="99">
        <f>COUNT(D340:D343)*2</f>
        <v>0</v>
      </c>
    </row>
    <row r="340" spans="1:9" ht="47.25" hidden="1">
      <c r="A340" s="27" t="s">
        <v>1838</v>
      </c>
      <c r="B340" s="114" t="s">
        <v>807</v>
      </c>
      <c r="C340" s="114"/>
      <c r="D340" s="537"/>
      <c r="E340" s="28"/>
      <c r="F340" s="26"/>
      <c r="G340" s="26"/>
      <c r="H340" s="99"/>
      <c r="I340" s="99"/>
    </row>
    <row r="341" spans="1:9" ht="60" hidden="1">
      <c r="A341" s="27" t="s">
        <v>1844</v>
      </c>
      <c r="B341" s="30" t="s">
        <v>812</v>
      </c>
      <c r="C341" s="114"/>
      <c r="D341" s="537"/>
      <c r="E341" s="28"/>
      <c r="F341" s="26"/>
      <c r="G341" s="26"/>
      <c r="H341" s="99"/>
      <c r="I341" s="99"/>
    </row>
    <row r="342" spans="1:9" ht="31.5" hidden="1">
      <c r="A342" s="27" t="s">
        <v>1859</v>
      </c>
      <c r="B342" s="114" t="s">
        <v>823</v>
      </c>
      <c r="C342" s="26"/>
      <c r="D342" s="537"/>
      <c r="E342" s="28"/>
      <c r="F342" s="26"/>
      <c r="G342" s="26"/>
      <c r="H342" s="99"/>
      <c r="I342" s="99"/>
    </row>
    <row r="343" spans="1:9" ht="47.25" hidden="1">
      <c r="A343" s="27" t="s">
        <v>825</v>
      </c>
      <c r="B343" s="114" t="s">
        <v>826</v>
      </c>
      <c r="C343" s="26"/>
      <c r="D343" s="537"/>
      <c r="E343" s="28"/>
      <c r="F343" s="26"/>
      <c r="G343" s="26"/>
      <c r="H343" s="99"/>
      <c r="I343" s="99"/>
    </row>
    <row r="344" spans="1:9" ht="40.15" hidden="1" customHeight="1">
      <c r="A344" s="162" t="s">
        <v>1863</v>
      </c>
      <c r="B344" s="916" t="s">
        <v>76</v>
      </c>
      <c r="C344" s="923"/>
      <c r="D344" s="923"/>
      <c r="E344" s="923"/>
      <c r="F344" s="923"/>
      <c r="G344" s="924"/>
      <c r="H344" s="99">
        <f>SUM(D345:D349)</f>
        <v>0</v>
      </c>
      <c r="I344" s="99">
        <f>COUNT(D345:D349)*2</f>
        <v>0</v>
      </c>
    </row>
    <row r="345" spans="1:9" ht="31.5" hidden="1">
      <c r="A345" s="27" t="s">
        <v>1864</v>
      </c>
      <c r="B345" s="19" t="s">
        <v>828</v>
      </c>
      <c r="C345" s="26"/>
      <c r="D345" s="537"/>
      <c r="E345" s="28"/>
      <c r="F345" s="26"/>
      <c r="G345" s="26"/>
      <c r="H345" s="99"/>
      <c r="I345" s="99"/>
    </row>
    <row r="346" spans="1:9" ht="45" hidden="1">
      <c r="A346" s="27" t="s">
        <v>1866</v>
      </c>
      <c r="B346" s="23" t="s">
        <v>832</v>
      </c>
      <c r="C346" s="114"/>
      <c r="D346" s="537"/>
      <c r="E346" s="28"/>
      <c r="F346" s="26"/>
      <c r="G346" s="26"/>
      <c r="H346" s="99"/>
      <c r="I346" s="99"/>
    </row>
    <row r="347" spans="1:9" ht="47.25" hidden="1">
      <c r="A347" s="27" t="s">
        <v>1868</v>
      </c>
      <c r="B347" s="19" t="s">
        <v>838</v>
      </c>
      <c r="C347" s="26"/>
      <c r="D347" s="537"/>
      <c r="E347" s="28"/>
      <c r="F347" s="26"/>
      <c r="G347" s="26"/>
      <c r="H347" s="99"/>
      <c r="I347" s="99"/>
    </row>
    <row r="348" spans="1:9" ht="15.75" hidden="1">
      <c r="A348" s="27" t="s">
        <v>1870</v>
      </c>
      <c r="B348" s="19" t="s">
        <v>843</v>
      </c>
      <c r="C348" s="26"/>
      <c r="D348" s="537"/>
      <c r="E348" s="28"/>
      <c r="F348" s="26"/>
      <c r="G348" s="26"/>
      <c r="H348" s="99"/>
      <c r="I348" s="99"/>
    </row>
    <row r="349" spans="1:9" ht="31.5" hidden="1">
      <c r="A349" s="27" t="s">
        <v>1871</v>
      </c>
      <c r="B349" s="19" t="s">
        <v>847</v>
      </c>
      <c r="C349" s="26"/>
      <c r="D349" s="537"/>
      <c r="E349" s="28"/>
      <c r="F349" s="26"/>
      <c r="G349" s="26"/>
      <c r="H349" s="99"/>
      <c r="I349" s="99"/>
    </row>
    <row r="350" spans="1:9" ht="40.15" hidden="1" customHeight="1">
      <c r="A350" s="162" t="s">
        <v>1873</v>
      </c>
      <c r="B350" s="916" t="s">
        <v>74</v>
      </c>
      <c r="C350" s="923"/>
      <c r="D350" s="923"/>
      <c r="E350" s="923"/>
      <c r="F350" s="923"/>
      <c r="G350" s="924"/>
      <c r="H350" s="99">
        <f>SUM(D351:D352)</f>
        <v>0</v>
      </c>
      <c r="I350" s="99">
        <f>COUNT(D351:D352)*2</f>
        <v>0</v>
      </c>
    </row>
    <row r="351" spans="1:9" ht="30" hidden="1">
      <c r="A351" s="27" t="s">
        <v>1875</v>
      </c>
      <c r="B351" s="23" t="s">
        <v>854</v>
      </c>
      <c r="C351" s="26"/>
      <c r="D351" s="537"/>
      <c r="E351" s="28"/>
      <c r="F351" s="26"/>
      <c r="G351" s="26"/>
      <c r="H351" s="99"/>
      <c r="I351" s="99"/>
    </row>
    <row r="352" spans="1:9" ht="30" hidden="1">
      <c r="A352" s="27" t="s">
        <v>1877</v>
      </c>
      <c r="B352" s="23" t="s">
        <v>858</v>
      </c>
      <c r="C352" s="26"/>
      <c r="D352" s="537"/>
      <c r="E352" s="28"/>
      <c r="F352" s="26"/>
      <c r="G352" s="26"/>
      <c r="H352" s="99"/>
      <c r="I352" s="99"/>
    </row>
    <row r="353" spans="1:9" ht="40.15" customHeight="1">
      <c r="A353" s="135" t="s">
        <v>1880</v>
      </c>
      <c r="B353" s="989" t="s">
        <v>72</v>
      </c>
      <c r="C353" s="997"/>
      <c r="D353" s="997"/>
      <c r="E353" s="997"/>
      <c r="F353" s="997"/>
      <c r="G353" s="998"/>
      <c r="H353" s="29">
        <f>SUM(D354:D362)</f>
        <v>18</v>
      </c>
      <c r="I353" s="29">
        <f>COUNT(D354:D362)*2</f>
        <v>18</v>
      </c>
    </row>
    <row r="354" spans="1:9" ht="30">
      <c r="A354" s="18" t="s">
        <v>1882</v>
      </c>
      <c r="B354" s="30" t="s">
        <v>861</v>
      </c>
      <c r="C354" s="30" t="s">
        <v>5109</v>
      </c>
      <c r="D354" s="618">
        <v>2</v>
      </c>
      <c r="E354" s="19" t="s">
        <v>653</v>
      </c>
      <c r="F354" s="26"/>
      <c r="G354" s="53"/>
    </row>
    <row r="355" spans="1:9" ht="30">
      <c r="A355" s="18"/>
      <c r="B355" s="30"/>
      <c r="C355" s="123" t="s">
        <v>5110</v>
      </c>
      <c r="D355" s="618">
        <v>2</v>
      </c>
      <c r="E355" s="23" t="s">
        <v>341</v>
      </c>
      <c r="F355" s="26"/>
      <c r="G355" s="53"/>
    </row>
    <row r="356" spans="1:9" ht="63">
      <c r="A356" s="18"/>
      <c r="B356" s="30"/>
      <c r="C356" s="114" t="s">
        <v>5111</v>
      </c>
      <c r="D356" s="618">
        <v>2</v>
      </c>
      <c r="E356" s="19" t="s">
        <v>653</v>
      </c>
      <c r="F356" s="26"/>
      <c r="G356" s="53"/>
    </row>
    <row r="357" spans="1:9" ht="47.25">
      <c r="A357" s="18"/>
      <c r="B357" s="30"/>
      <c r="C357" s="114" t="s">
        <v>5112</v>
      </c>
      <c r="D357" s="618">
        <v>2</v>
      </c>
      <c r="E357" s="19" t="s">
        <v>653</v>
      </c>
      <c r="F357" s="26"/>
      <c r="G357" s="53"/>
    </row>
    <row r="358" spans="1:9" ht="78.75">
      <c r="A358" s="18"/>
      <c r="B358" s="30"/>
      <c r="C358" s="114" t="s">
        <v>5113</v>
      </c>
      <c r="D358" s="618">
        <v>2</v>
      </c>
      <c r="E358" s="19" t="s">
        <v>653</v>
      </c>
      <c r="F358" s="26"/>
      <c r="G358" s="53"/>
    </row>
    <row r="359" spans="1:9" ht="30">
      <c r="A359" s="18" t="s">
        <v>1886</v>
      </c>
      <c r="B359" s="30" t="s">
        <v>864</v>
      </c>
      <c r="C359" s="50" t="s">
        <v>5114</v>
      </c>
      <c r="D359" s="618">
        <v>2</v>
      </c>
      <c r="E359" s="28" t="s">
        <v>653</v>
      </c>
      <c r="F359" s="26"/>
      <c r="G359" s="53"/>
    </row>
    <row r="360" spans="1:9" ht="45">
      <c r="A360" s="18"/>
      <c r="B360" s="30"/>
      <c r="C360" s="50" t="s">
        <v>5115</v>
      </c>
      <c r="D360" s="618">
        <v>2</v>
      </c>
      <c r="E360" s="25" t="s">
        <v>653</v>
      </c>
      <c r="F360" s="26"/>
      <c r="G360" s="53"/>
    </row>
    <row r="361" spans="1:9" ht="45">
      <c r="A361" s="18"/>
      <c r="B361" s="30"/>
      <c r="C361" s="229" t="s">
        <v>5116</v>
      </c>
      <c r="D361" s="618">
        <v>2</v>
      </c>
      <c r="E361" s="25" t="s">
        <v>653</v>
      </c>
      <c r="F361" s="26"/>
      <c r="G361" s="53"/>
    </row>
    <row r="362" spans="1:9" ht="45">
      <c r="A362" s="18"/>
      <c r="B362" s="30"/>
      <c r="C362" s="50" t="s">
        <v>5117</v>
      </c>
      <c r="D362" s="618">
        <v>2</v>
      </c>
      <c r="E362" s="25" t="s">
        <v>653</v>
      </c>
      <c r="F362" s="26"/>
      <c r="G362" s="53"/>
    </row>
    <row r="363" spans="1:9" ht="40.15" customHeight="1">
      <c r="A363" s="117" t="s">
        <v>1890</v>
      </c>
      <c r="B363" s="916" t="s">
        <v>70</v>
      </c>
      <c r="C363" s="923"/>
      <c r="D363" s="923"/>
      <c r="E363" s="923"/>
      <c r="F363" s="923"/>
      <c r="G363" s="924"/>
      <c r="H363" s="29">
        <f>SUM(D364:D368)</f>
        <v>2</v>
      </c>
      <c r="I363" s="29">
        <f>COUNT(D364:D368)*2</f>
        <v>2</v>
      </c>
    </row>
    <row r="364" spans="1:9" ht="47.25">
      <c r="A364" s="18" t="s">
        <v>1892</v>
      </c>
      <c r="B364" s="19" t="s">
        <v>1893</v>
      </c>
      <c r="C364" s="30" t="s">
        <v>5118</v>
      </c>
      <c r="D364" s="618">
        <v>2</v>
      </c>
      <c r="E364" s="28" t="s">
        <v>653</v>
      </c>
      <c r="F364" s="26"/>
      <c r="G364" s="53"/>
    </row>
    <row r="365" spans="1:9" ht="31.5" hidden="1">
      <c r="A365" s="27" t="s">
        <v>1897</v>
      </c>
      <c r="B365" s="19" t="s">
        <v>878</v>
      </c>
      <c r="C365" s="114"/>
      <c r="D365" s="537"/>
      <c r="E365" s="25"/>
      <c r="F365" s="26"/>
      <c r="G365" s="26"/>
      <c r="H365" s="99"/>
      <c r="I365" s="99"/>
    </row>
    <row r="366" spans="1:9" ht="31.5" hidden="1">
      <c r="A366" s="27" t="s">
        <v>1899</v>
      </c>
      <c r="B366" s="19" t="s">
        <v>882</v>
      </c>
      <c r="C366" s="26"/>
      <c r="D366" s="537"/>
      <c r="E366" s="28"/>
      <c r="F366" s="26"/>
      <c r="G366" s="26"/>
      <c r="H366" s="99"/>
      <c r="I366" s="99"/>
    </row>
    <row r="367" spans="1:9" ht="31.5" hidden="1">
      <c r="A367" s="27" t="s">
        <v>1902</v>
      </c>
      <c r="B367" s="19" t="s">
        <v>890</v>
      </c>
      <c r="C367" s="26"/>
      <c r="D367" s="537"/>
      <c r="E367" s="28"/>
      <c r="F367" s="26"/>
      <c r="G367" s="26"/>
      <c r="H367" s="99"/>
      <c r="I367" s="99"/>
    </row>
    <row r="368" spans="1:9" ht="31.5" hidden="1">
      <c r="A368" s="27" t="s">
        <v>1905</v>
      </c>
      <c r="B368" s="19" t="s">
        <v>893</v>
      </c>
      <c r="C368" s="26"/>
      <c r="D368" s="537"/>
      <c r="E368" s="28"/>
      <c r="F368" s="26"/>
      <c r="G368" s="26"/>
      <c r="H368" s="99"/>
      <c r="I368" s="99"/>
    </row>
    <row r="369" spans="1:9" ht="40.15" customHeight="1">
      <c r="A369" s="117" t="s">
        <v>1906</v>
      </c>
      <c r="B369" s="989" t="s">
        <v>68</v>
      </c>
      <c r="C369" s="997"/>
      <c r="D369" s="997"/>
      <c r="E369" s="997"/>
      <c r="F369" s="997"/>
      <c r="G369" s="998"/>
      <c r="H369" s="29">
        <f>SUM(D370:D377)</f>
        <v>8</v>
      </c>
      <c r="I369" s="29">
        <f>COUNT(D370:D385)*2</f>
        <v>8</v>
      </c>
    </row>
    <row r="370" spans="1:9" ht="47.25" hidden="1">
      <c r="A370" s="27" t="s">
        <v>1908</v>
      </c>
      <c r="B370" s="19" t="s">
        <v>897</v>
      </c>
      <c r="C370" s="26"/>
      <c r="D370" s="537"/>
      <c r="E370" s="28"/>
      <c r="F370" s="26"/>
      <c r="G370" s="26"/>
      <c r="H370" s="99"/>
      <c r="I370" s="99"/>
    </row>
    <row r="371" spans="1:9" ht="47.25" hidden="1">
      <c r="A371" s="27" t="s">
        <v>1911</v>
      </c>
      <c r="B371" s="19" t="s">
        <v>901</v>
      </c>
      <c r="C371" s="26"/>
      <c r="D371" s="537"/>
      <c r="E371" s="28"/>
      <c r="F371" s="26"/>
      <c r="G371" s="26"/>
      <c r="H371" s="99"/>
      <c r="I371" s="99"/>
    </row>
    <row r="372" spans="1:9" ht="31.5" hidden="1">
      <c r="A372" s="27" t="s">
        <v>1913</v>
      </c>
      <c r="B372" s="19" t="s">
        <v>905</v>
      </c>
      <c r="C372" s="26"/>
      <c r="D372" s="537"/>
      <c r="E372" s="28"/>
      <c r="F372" s="26"/>
      <c r="G372" s="26"/>
      <c r="H372" s="99"/>
      <c r="I372" s="99"/>
    </row>
    <row r="373" spans="1:9" ht="31.5" hidden="1">
      <c r="A373" s="27" t="s">
        <v>1914</v>
      </c>
      <c r="B373" s="51" t="s">
        <v>909</v>
      </c>
      <c r="C373" s="26"/>
      <c r="D373" s="537"/>
      <c r="E373" s="28"/>
      <c r="F373" s="26"/>
      <c r="G373" s="26"/>
      <c r="H373" s="99"/>
      <c r="I373" s="99"/>
    </row>
    <row r="374" spans="1:9" ht="31.5">
      <c r="A374" s="18" t="s">
        <v>1919</v>
      </c>
      <c r="B374" s="19" t="s">
        <v>913</v>
      </c>
      <c r="C374" s="50" t="s">
        <v>3891</v>
      </c>
      <c r="D374" s="618">
        <v>2</v>
      </c>
      <c r="E374" s="28" t="s">
        <v>369</v>
      </c>
      <c r="F374" s="30" t="s">
        <v>5119</v>
      </c>
      <c r="G374" s="53"/>
    </row>
    <row r="375" spans="1:9" ht="31.5">
      <c r="A375" s="18" t="s">
        <v>1922</v>
      </c>
      <c r="B375" s="19" t="s">
        <v>917</v>
      </c>
      <c r="C375" s="30" t="s">
        <v>5120</v>
      </c>
      <c r="D375" s="618">
        <v>2</v>
      </c>
      <c r="E375" s="28" t="s">
        <v>648</v>
      </c>
      <c r="F375" s="26"/>
      <c r="G375" s="53"/>
    </row>
    <row r="376" spans="1:9" ht="30">
      <c r="A376" s="18"/>
      <c r="B376" s="19"/>
      <c r="C376" s="30" t="s">
        <v>5121</v>
      </c>
      <c r="D376" s="618">
        <v>2</v>
      </c>
      <c r="E376" s="28" t="s">
        <v>648</v>
      </c>
      <c r="F376" s="26"/>
      <c r="G376" s="53"/>
    </row>
    <row r="377" spans="1:9" ht="47.25">
      <c r="A377" s="18" t="s">
        <v>1926</v>
      </c>
      <c r="B377" s="19" t="s">
        <v>922</v>
      </c>
      <c r="C377" s="30" t="s">
        <v>5122</v>
      </c>
      <c r="D377" s="618">
        <v>2</v>
      </c>
      <c r="E377" s="28" t="s">
        <v>341</v>
      </c>
      <c r="F377" s="26"/>
      <c r="G377" s="53"/>
    </row>
    <row r="378" spans="1:9" ht="40.15" hidden="1" customHeight="1">
      <c r="A378" s="162" t="s">
        <v>1927</v>
      </c>
      <c r="B378" s="916" t="s">
        <v>66</v>
      </c>
      <c r="C378" s="923"/>
      <c r="D378" s="923"/>
      <c r="E378" s="923"/>
      <c r="F378" s="923"/>
      <c r="G378" s="924"/>
      <c r="H378" s="99">
        <f>SUM(D379:D381)</f>
        <v>0</v>
      </c>
      <c r="I378" s="99">
        <f>COUNT(D379:D381)*2</f>
        <v>0</v>
      </c>
    </row>
    <row r="379" spans="1:9" ht="31.5" hidden="1">
      <c r="A379" s="27" t="s">
        <v>1928</v>
      </c>
      <c r="B379" s="19" t="s">
        <v>925</v>
      </c>
      <c r="C379" s="26"/>
      <c r="D379" s="537"/>
      <c r="E379" s="28"/>
      <c r="F379" s="26"/>
      <c r="G379" s="26"/>
      <c r="H379" s="99"/>
      <c r="I379" s="99"/>
    </row>
    <row r="380" spans="1:9" ht="47.25" hidden="1">
      <c r="A380" s="27" t="s">
        <v>1929</v>
      </c>
      <c r="B380" s="19" t="s">
        <v>932</v>
      </c>
      <c r="C380" s="26"/>
      <c r="D380" s="537"/>
      <c r="E380" s="28"/>
      <c r="F380" s="26"/>
      <c r="G380" s="26"/>
      <c r="H380" s="99"/>
      <c r="I380" s="99"/>
    </row>
    <row r="381" spans="1:9" ht="31.5" hidden="1">
      <c r="A381" s="27" t="s">
        <v>1930</v>
      </c>
      <c r="B381" s="19" t="s">
        <v>939</v>
      </c>
      <c r="C381" s="26"/>
      <c r="D381" s="537"/>
      <c r="E381" s="28"/>
      <c r="F381" s="26"/>
      <c r="G381" s="26"/>
      <c r="H381" s="99"/>
      <c r="I381" s="99"/>
    </row>
    <row r="382" spans="1:9" ht="40.15" hidden="1" customHeight="1">
      <c r="A382" s="162" t="s">
        <v>1931</v>
      </c>
      <c r="B382" s="989" t="s">
        <v>64</v>
      </c>
      <c r="C382" s="997"/>
      <c r="D382" s="997"/>
      <c r="E382" s="997"/>
      <c r="F382" s="997"/>
      <c r="G382" s="998"/>
      <c r="H382" s="99">
        <f>SUM(D383:D385)</f>
        <v>0</v>
      </c>
      <c r="I382" s="99">
        <f>COUNT(D383:D385)*2</f>
        <v>0</v>
      </c>
    </row>
    <row r="383" spans="1:9" ht="60" hidden="1">
      <c r="A383" s="27" t="s">
        <v>1932</v>
      </c>
      <c r="B383" s="30" t="s">
        <v>943</v>
      </c>
      <c r="C383" s="26"/>
      <c r="D383" s="537"/>
      <c r="E383" s="28"/>
      <c r="F383" s="26"/>
      <c r="G383" s="26"/>
      <c r="H383" s="99"/>
      <c r="I383" s="99"/>
    </row>
    <row r="384" spans="1:9" ht="45" hidden="1">
      <c r="A384" s="27" t="s">
        <v>944</v>
      </c>
      <c r="B384" s="30" t="s">
        <v>945</v>
      </c>
      <c r="C384" s="26"/>
      <c r="D384" s="537"/>
      <c r="E384" s="28"/>
      <c r="F384" s="26"/>
      <c r="G384" s="26"/>
      <c r="H384" s="99"/>
      <c r="I384" s="99"/>
    </row>
    <row r="385" spans="1:9" ht="78.75" hidden="1">
      <c r="A385" s="27" t="s">
        <v>1933</v>
      </c>
      <c r="B385" s="114" t="s">
        <v>947</v>
      </c>
      <c r="C385" s="26"/>
      <c r="D385" s="537"/>
      <c r="E385" s="28"/>
      <c r="F385" s="26"/>
      <c r="G385" s="26"/>
      <c r="H385" s="99"/>
      <c r="I385" s="99"/>
    </row>
    <row r="386" spans="1:9" ht="40.15" customHeight="1">
      <c r="A386" s="117" t="s">
        <v>2532</v>
      </c>
      <c r="B386" s="916" t="s">
        <v>62</v>
      </c>
      <c r="C386" s="923"/>
      <c r="D386" s="923"/>
      <c r="E386" s="923"/>
      <c r="F386" s="923"/>
      <c r="G386" s="924"/>
      <c r="H386" s="29">
        <f>SUM(D387:D392)</f>
        <v>4</v>
      </c>
      <c r="I386" s="29">
        <f>COUNT(D387:D392)*2</f>
        <v>4</v>
      </c>
    </row>
    <row r="387" spans="1:9" ht="31.5" hidden="1">
      <c r="A387" s="27" t="s">
        <v>1935</v>
      </c>
      <c r="B387" s="19" t="s">
        <v>949</v>
      </c>
      <c r="C387" s="26"/>
      <c r="D387" s="537"/>
      <c r="E387" s="28"/>
      <c r="F387" s="26"/>
      <c r="G387" s="26"/>
      <c r="H387" s="99"/>
      <c r="I387" s="99"/>
    </row>
    <row r="388" spans="1:9" ht="31.5" hidden="1">
      <c r="A388" s="27" t="s">
        <v>1936</v>
      </c>
      <c r="B388" s="19" t="s">
        <v>956</v>
      </c>
      <c r="C388" s="26"/>
      <c r="D388" s="537"/>
      <c r="E388" s="28"/>
      <c r="F388" s="26"/>
      <c r="G388" s="26"/>
      <c r="H388" s="99"/>
      <c r="I388" s="99"/>
    </row>
    <row r="389" spans="1:9" ht="31.5">
      <c r="A389" s="18" t="s">
        <v>2533</v>
      </c>
      <c r="B389" s="19" t="s">
        <v>962</v>
      </c>
      <c r="C389" s="23" t="s">
        <v>968</v>
      </c>
      <c r="D389" s="618">
        <v>2</v>
      </c>
      <c r="E389" s="37" t="s">
        <v>540</v>
      </c>
      <c r="F389" s="26"/>
      <c r="G389" s="53"/>
    </row>
    <row r="390" spans="1:9" ht="30">
      <c r="A390" s="18"/>
      <c r="B390" s="19"/>
      <c r="C390" s="23" t="s">
        <v>967</v>
      </c>
      <c r="D390" s="618">
        <v>2</v>
      </c>
      <c r="E390" s="28" t="s">
        <v>540</v>
      </c>
      <c r="F390" s="26"/>
      <c r="G390" s="53"/>
    </row>
    <row r="391" spans="1:9" ht="63" hidden="1">
      <c r="A391" s="27" t="s">
        <v>1937</v>
      </c>
      <c r="B391" s="51" t="s">
        <v>970</v>
      </c>
      <c r="C391" s="26"/>
      <c r="D391" s="537"/>
      <c r="E391" s="28"/>
      <c r="F391" s="26"/>
      <c r="G391" s="26"/>
      <c r="H391" s="99"/>
      <c r="I391" s="99"/>
    </row>
    <row r="392" spans="1:9" ht="31.5" hidden="1">
      <c r="A392" s="27" t="s">
        <v>1939</v>
      </c>
      <c r="B392" s="19" t="s">
        <v>981</v>
      </c>
      <c r="C392" s="26"/>
      <c r="D392" s="537"/>
      <c r="E392" s="28"/>
      <c r="F392" s="26"/>
      <c r="G392" s="26"/>
      <c r="H392" s="99"/>
      <c r="I392" s="99"/>
    </row>
    <row r="393" spans="1:9" ht="40.15" hidden="1" customHeight="1">
      <c r="A393" s="162" t="s">
        <v>1940</v>
      </c>
      <c r="B393" s="989" t="s">
        <v>60</v>
      </c>
      <c r="C393" s="997"/>
      <c r="D393" s="997"/>
      <c r="E393" s="997"/>
      <c r="F393" s="997"/>
      <c r="G393" s="998"/>
      <c r="H393" s="99">
        <f>SUM(D394:D396)</f>
        <v>0</v>
      </c>
      <c r="I393" s="99">
        <f>COUNT(D394:D396)*2</f>
        <v>0</v>
      </c>
    </row>
    <row r="394" spans="1:9" ht="31.5" hidden="1">
      <c r="A394" s="27" t="s">
        <v>1941</v>
      </c>
      <c r="B394" s="114" t="s">
        <v>990</v>
      </c>
      <c r="C394" s="26"/>
      <c r="D394" s="537"/>
      <c r="E394" s="28"/>
      <c r="F394" s="26"/>
      <c r="G394" s="26"/>
      <c r="H394" s="99"/>
      <c r="I394" s="99"/>
    </row>
    <row r="395" spans="1:9" ht="31.5" hidden="1">
      <c r="A395" s="27" t="s">
        <v>992</v>
      </c>
      <c r="B395" s="114" t="s">
        <v>993</v>
      </c>
      <c r="C395" s="26"/>
      <c r="D395" s="537"/>
      <c r="E395" s="28"/>
      <c r="F395" s="26"/>
      <c r="G395" s="26"/>
      <c r="H395" s="99"/>
      <c r="I395" s="99"/>
    </row>
    <row r="396" spans="1:9" ht="31.5" hidden="1">
      <c r="A396" s="27" t="s">
        <v>1942</v>
      </c>
      <c r="B396" s="114" t="s">
        <v>995</v>
      </c>
      <c r="C396" s="26"/>
      <c r="D396" s="537"/>
      <c r="E396" s="28"/>
      <c r="F396" s="26"/>
      <c r="G396" s="26"/>
      <c r="H396" s="99"/>
      <c r="I396" s="99"/>
    </row>
    <row r="397" spans="1:9" ht="40.15" hidden="1" customHeight="1">
      <c r="A397" s="162" t="s">
        <v>1945</v>
      </c>
      <c r="B397" s="989" t="s">
        <v>58</v>
      </c>
      <c r="C397" s="997"/>
      <c r="D397" s="997"/>
      <c r="E397" s="997"/>
      <c r="F397" s="997"/>
      <c r="G397" s="998"/>
      <c r="H397" s="99">
        <f>SUM(D398:D407)</f>
        <v>0</v>
      </c>
      <c r="I397" s="99">
        <f>COUNT(D398:D407)*2</f>
        <v>0</v>
      </c>
    </row>
    <row r="398" spans="1:9" ht="31.5" hidden="1">
      <c r="A398" s="27" t="s">
        <v>997</v>
      </c>
      <c r="B398" s="114" t="s">
        <v>998</v>
      </c>
      <c r="C398" s="26"/>
      <c r="D398" s="537"/>
      <c r="E398" s="28"/>
      <c r="F398" s="26"/>
      <c r="G398" s="26"/>
      <c r="H398" s="99"/>
      <c r="I398" s="99"/>
    </row>
    <row r="399" spans="1:9" ht="31.5" hidden="1">
      <c r="A399" s="27" t="s">
        <v>999</v>
      </c>
      <c r="B399" s="114" t="s">
        <v>1000</v>
      </c>
      <c r="C399" s="26"/>
      <c r="D399" s="537"/>
      <c r="E399" s="28"/>
      <c r="F399" s="26"/>
      <c r="G399" s="26"/>
      <c r="H399" s="99"/>
      <c r="I399" s="99"/>
    </row>
    <row r="400" spans="1:9" ht="31.5" hidden="1">
      <c r="A400" s="27" t="s">
        <v>1001</v>
      </c>
      <c r="B400" s="114" t="s">
        <v>1002</v>
      </c>
      <c r="C400" s="26"/>
      <c r="D400" s="537"/>
      <c r="E400" s="28"/>
      <c r="F400" s="26"/>
      <c r="G400" s="26"/>
      <c r="H400" s="99"/>
      <c r="I400" s="99"/>
    </row>
    <row r="401" spans="1:9" ht="31.5" hidden="1">
      <c r="A401" s="27" t="s">
        <v>1003</v>
      </c>
      <c r="B401" s="114" t="s">
        <v>1004</v>
      </c>
      <c r="C401" s="26"/>
      <c r="D401" s="537"/>
      <c r="E401" s="28"/>
      <c r="F401" s="26"/>
      <c r="G401" s="26"/>
      <c r="H401" s="99"/>
      <c r="I401" s="99"/>
    </row>
    <row r="402" spans="1:9" ht="47.25" hidden="1">
      <c r="A402" s="27" t="s">
        <v>1946</v>
      </c>
      <c r="B402" s="114" t="s">
        <v>1006</v>
      </c>
      <c r="C402" s="26"/>
      <c r="D402" s="537"/>
      <c r="E402" s="28"/>
      <c r="F402" s="26"/>
      <c r="G402" s="26"/>
      <c r="H402" s="99"/>
      <c r="I402" s="99"/>
    </row>
    <row r="403" spans="1:9" ht="31.5" hidden="1">
      <c r="A403" s="27" t="s">
        <v>1007</v>
      </c>
      <c r="B403" s="114" t="s">
        <v>1008</v>
      </c>
      <c r="C403" s="26"/>
      <c r="D403" s="537"/>
      <c r="E403" s="28"/>
      <c r="F403" s="26"/>
      <c r="G403" s="26"/>
      <c r="H403" s="99"/>
      <c r="I403" s="99"/>
    </row>
    <row r="404" spans="1:9" ht="31.5" hidden="1">
      <c r="A404" s="27" t="s">
        <v>1009</v>
      </c>
      <c r="B404" s="114" t="s">
        <v>1010</v>
      </c>
      <c r="C404" s="26"/>
      <c r="D404" s="537"/>
      <c r="E404" s="28"/>
      <c r="F404" s="26"/>
      <c r="G404" s="26"/>
      <c r="H404" s="99"/>
      <c r="I404" s="99"/>
    </row>
    <row r="405" spans="1:9" ht="31.5" hidden="1">
      <c r="A405" s="27" t="s">
        <v>1011</v>
      </c>
      <c r="B405" s="19" t="s">
        <v>1012</v>
      </c>
      <c r="C405" s="26"/>
      <c r="D405" s="537"/>
      <c r="E405" s="28"/>
      <c r="F405" s="26"/>
      <c r="G405" s="26"/>
      <c r="H405" s="99"/>
      <c r="I405" s="99"/>
    </row>
    <row r="406" spans="1:9" ht="31.5" hidden="1">
      <c r="A406" s="27" t="s">
        <v>1014</v>
      </c>
      <c r="B406" s="19" t="s">
        <v>1015</v>
      </c>
      <c r="C406" s="26"/>
      <c r="D406" s="537"/>
      <c r="E406" s="28"/>
      <c r="F406" s="26"/>
      <c r="G406" s="26"/>
      <c r="H406" s="99"/>
      <c r="I406" s="99"/>
    </row>
    <row r="407" spans="1:9" ht="47.25" hidden="1">
      <c r="A407" s="27" t="s">
        <v>1021</v>
      </c>
      <c r="B407" s="19" t="s">
        <v>1022</v>
      </c>
      <c r="C407" s="26"/>
      <c r="D407" s="537"/>
      <c r="E407" s="28"/>
      <c r="F407" s="26"/>
      <c r="G407" s="26"/>
      <c r="H407" s="99"/>
      <c r="I407" s="99"/>
    </row>
    <row r="408" spans="1:9" ht="40.15" hidden="1" customHeight="1">
      <c r="A408" s="162" t="s">
        <v>57</v>
      </c>
      <c r="B408" s="989" t="s">
        <v>56</v>
      </c>
      <c r="C408" s="997"/>
      <c r="D408" s="997"/>
      <c r="E408" s="997"/>
      <c r="F408" s="997"/>
      <c r="G408" s="998"/>
      <c r="H408" s="99">
        <f>SUM(D409:D411)</f>
        <v>0</v>
      </c>
      <c r="I408" s="99">
        <f>COUNT(D409:D411)*2</f>
        <v>0</v>
      </c>
    </row>
    <row r="409" spans="1:9" ht="31.5" hidden="1">
      <c r="A409" s="27" t="s">
        <v>1024</v>
      </c>
      <c r="B409" s="114" t="s">
        <v>1025</v>
      </c>
      <c r="C409" s="26"/>
      <c r="D409" s="537"/>
      <c r="E409" s="28"/>
      <c r="F409" s="26"/>
      <c r="G409" s="26"/>
      <c r="H409" s="99"/>
      <c r="I409" s="99"/>
    </row>
    <row r="410" spans="1:9" ht="31.5" hidden="1">
      <c r="A410" s="27" t="s">
        <v>1026</v>
      </c>
      <c r="B410" s="114" t="s">
        <v>1027</v>
      </c>
      <c r="C410" s="26"/>
      <c r="D410" s="537"/>
      <c r="E410" s="28"/>
      <c r="F410" s="26"/>
      <c r="G410" s="26"/>
      <c r="H410" s="99"/>
      <c r="I410" s="99"/>
    </row>
    <row r="411" spans="1:9" ht="31.5" hidden="1">
      <c r="A411" s="27" t="s">
        <v>1028</v>
      </c>
      <c r="B411" s="114" t="s">
        <v>1029</v>
      </c>
      <c r="C411" s="26"/>
      <c r="D411" s="537"/>
      <c r="E411" s="28"/>
      <c r="F411" s="26"/>
      <c r="G411" s="26"/>
      <c r="H411" s="99"/>
      <c r="I411" s="99"/>
    </row>
    <row r="412" spans="1:9" ht="40.15" hidden="1" customHeight="1">
      <c r="A412" s="162" t="s">
        <v>1953</v>
      </c>
      <c r="B412" s="989" t="s">
        <v>54</v>
      </c>
      <c r="C412" s="997"/>
      <c r="D412" s="997"/>
      <c r="E412" s="997"/>
      <c r="F412" s="997"/>
      <c r="G412" s="998"/>
      <c r="H412" s="99">
        <f>SUM(D413:D416)</f>
        <v>0</v>
      </c>
      <c r="I412" s="99">
        <f>COUNT(D413:D416)*2</f>
        <v>0</v>
      </c>
    </row>
    <row r="413" spans="1:9" ht="31.5" hidden="1">
      <c r="A413" s="27" t="s">
        <v>1955</v>
      </c>
      <c r="B413" s="114" t="s">
        <v>1031</v>
      </c>
      <c r="C413" s="26"/>
      <c r="D413" s="537"/>
      <c r="E413" s="28"/>
      <c r="F413" s="26"/>
      <c r="G413" s="26"/>
      <c r="H413" s="99"/>
      <c r="I413" s="99"/>
    </row>
    <row r="414" spans="1:9" ht="31.5" hidden="1">
      <c r="A414" s="27" t="s">
        <v>1036</v>
      </c>
      <c r="B414" s="114" t="s">
        <v>1037</v>
      </c>
      <c r="C414" s="26"/>
      <c r="D414" s="537"/>
      <c r="E414" s="28"/>
      <c r="F414" s="26"/>
      <c r="G414" s="26"/>
      <c r="H414" s="99"/>
      <c r="I414" s="99"/>
    </row>
    <row r="415" spans="1:9" ht="31.5" hidden="1">
      <c r="A415" s="27" t="s">
        <v>1038</v>
      </c>
      <c r="B415" s="114" t="s">
        <v>1039</v>
      </c>
      <c r="C415" s="26"/>
      <c r="D415" s="537"/>
      <c r="E415" s="28"/>
      <c r="F415" s="26"/>
      <c r="G415" s="26"/>
      <c r="H415" s="99"/>
      <c r="I415" s="99"/>
    </row>
    <row r="416" spans="1:9" ht="31.5" hidden="1">
      <c r="A416" s="27" t="s">
        <v>1040</v>
      </c>
      <c r="B416" s="114" t="s">
        <v>1041</v>
      </c>
      <c r="C416" s="26"/>
      <c r="D416" s="537"/>
      <c r="E416" s="28"/>
      <c r="F416" s="26"/>
      <c r="G416" s="26"/>
      <c r="H416" s="99"/>
      <c r="I416" s="99"/>
    </row>
    <row r="417" spans="1:9" ht="40.15" hidden="1" customHeight="1">
      <c r="A417" s="162" t="s">
        <v>1960</v>
      </c>
      <c r="B417" s="916" t="s">
        <v>52</v>
      </c>
      <c r="C417" s="923"/>
      <c r="D417" s="923"/>
      <c r="E417" s="923"/>
      <c r="F417" s="923"/>
      <c r="G417" s="924"/>
      <c r="H417" s="99">
        <f>SUM(D418:D420)</f>
        <v>0</v>
      </c>
      <c r="I417" s="99">
        <f>COUNT(D418:D420)*2</f>
        <v>0</v>
      </c>
    </row>
    <row r="418" spans="1:9" ht="47.25" hidden="1">
      <c r="A418" s="27" t="s">
        <v>2541</v>
      </c>
      <c r="B418" s="19" t="s">
        <v>1043</v>
      </c>
      <c r="C418" s="114"/>
      <c r="D418" s="537"/>
      <c r="E418" s="28"/>
      <c r="F418" s="26"/>
      <c r="G418" s="26"/>
      <c r="H418" s="99"/>
      <c r="I418" s="99"/>
    </row>
    <row r="419" spans="1:9" ht="31.5" hidden="1">
      <c r="A419" s="27" t="s">
        <v>1961</v>
      </c>
      <c r="B419" s="19" t="s">
        <v>1047</v>
      </c>
      <c r="C419" s="26"/>
      <c r="D419" s="537"/>
      <c r="E419" s="28"/>
      <c r="F419" s="26"/>
      <c r="G419" s="26"/>
      <c r="H419" s="99"/>
      <c r="I419" s="99"/>
    </row>
    <row r="420" spans="1:9" ht="63" hidden="1">
      <c r="A420" s="27" t="s">
        <v>1054</v>
      </c>
      <c r="B420" s="19" t="s">
        <v>1059</v>
      </c>
      <c r="C420" s="26"/>
      <c r="D420" s="537"/>
      <c r="E420" s="28"/>
      <c r="F420" s="26"/>
      <c r="G420" s="26"/>
      <c r="H420" s="99"/>
      <c r="I420" s="99"/>
    </row>
    <row r="421" spans="1:9" ht="21" hidden="1">
      <c r="A421" s="436"/>
      <c r="B421" s="1072" t="s">
        <v>4720</v>
      </c>
      <c r="C421" s="1074"/>
      <c r="D421" s="1074"/>
      <c r="E421" s="1074"/>
      <c r="F421" s="1074"/>
      <c r="G421" s="1074"/>
      <c r="H421" s="99"/>
      <c r="I421" s="99"/>
    </row>
    <row r="422" spans="1:9" ht="40.15" hidden="1" customHeight="1">
      <c r="A422" s="162" t="s">
        <v>51</v>
      </c>
      <c r="B422" s="989" t="s">
        <v>50</v>
      </c>
      <c r="C422" s="997"/>
      <c r="D422" s="997"/>
      <c r="E422" s="997"/>
      <c r="F422" s="997"/>
      <c r="G422" s="998"/>
      <c r="H422" s="99">
        <f>SUM(D423:D428)</f>
        <v>0</v>
      </c>
      <c r="I422" s="99">
        <f>COUNT(D423:D428)*2</f>
        <v>0</v>
      </c>
    </row>
    <row r="423" spans="1:9" ht="47.25" hidden="1">
      <c r="A423" s="27" t="s">
        <v>1060</v>
      </c>
      <c r="B423" s="114" t="s">
        <v>1061</v>
      </c>
      <c r="C423" s="114"/>
      <c r="D423" s="537"/>
      <c r="E423" s="28"/>
      <c r="F423" s="26"/>
      <c r="G423" s="26"/>
      <c r="H423" s="99"/>
      <c r="I423" s="99"/>
    </row>
    <row r="424" spans="1:9" ht="63" hidden="1">
      <c r="A424" s="27" t="s">
        <v>1062</v>
      </c>
      <c r="B424" s="114" t="s">
        <v>1063</v>
      </c>
      <c r="C424" s="26"/>
      <c r="D424" s="537"/>
      <c r="E424" s="28"/>
      <c r="F424" s="26"/>
      <c r="G424" s="26"/>
      <c r="H424" s="99"/>
      <c r="I424" s="99"/>
    </row>
    <row r="425" spans="1:9" ht="47.25" hidden="1">
      <c r="A425" s="27" t="s">
        <v>1064</v>
      </c>
      <c r="B425" s="114" t="s">
        <v>1065</v>
      </c>
      <c r="C425" s="26"/>
      <c r="D425" s="537"/>
      <c r="E425" s="28"/>
      <c r="F425" s="26"/>
      <c r="G425" s="26"/>
      <c r="H425" s="99"/>
      <c r="I425" s="99"/>
    </row>
    <row r="426" spans="1:9" ht="63" hidden="1">
      <c r="A426" s="27" t="s">
        <v>1066</v>
      </c>
      <c r="B426" s="114" t="s">
        <v>1067</v>
      </c>
      <c r="C426" s="26"/>
      <c r="D426" s="537"/>
      <c r="E426" s="28"/>
      <c r="F426" s="26"/>
      <c r="G426" s="26"/>
      <c r="H426" s="99"/>
      <c r="I426" s="99"/>
    </row>
    <row r="427" spans="1:9" ht="47.25" hidden="1">
      <c r="A427" s="27" t="s">
        <v>1068</v>
      </c>
      <c r="B427" s="114" t="s">
        <v>1069</v>
      </c>
      <c r="C427" s="26"/>
      <c r="D427" s="537"/>
      <c r="E427" s="28"/>
      <c r="F427" s="26"/>
      <c r="G427" s="26"/>
      <c r="H427" s="99"/>
      <c r="I427" s="99"/>
    </row>
    <row r="428" spans="1:9" ht="45" hidden="1">
      <c r="A428" s="27" t="s">
        <v>1070</v>
      </c>
      <c r="B428" s="30" t="s">
        <v>1071</v>
      </c>
      <c r="C428" s="26"/>
      <c r="D428" s="537"/>
      <c r="E428" s="28"/>
      <c r="F428" s="26"/>
      <c r="G428" s="26"/>
      <c r="H428" s="99"/>
      <c r="I428" s="99"/>
    </row>
    <row r="429" spans="1:9" ht="40.15" hidden="1" customHeight="1">
      <c r="A429" s="162" t="s">
        <v>49</v>
      </c>
      <c r="B429" s="989" t="s">
        <v>48</v>
      </c>
      <c r="C429" s="997"/>
      <c r="D429" s="997"/>
      <c r="E429" s="997"/>
      <c r="F429" s="997"/>
      <c r="G429" s="998"/>
      <c r="H429" s="99">
        <f>SUM(D430:D440)</f>
        <v>0</v>
      </c>
      <c r="I429" s="99">
        <f>COUNT(D430:D440)*2</f>
        <v>0</v>
      </c>
    </row>
    <row r="430" spans="1:9" ht="40.15" hidden="1" customHeight="1">
      <c r="A430" s="27" t="s">
        <v>1072</v>
      </c>
      <c r="B430" s="23" t="s">
        <v>1970</v>
      </c>
      <c r="C430" s="28"/>
      <c r="D430" s="52"/>
      <c r="E430" s="28"/>
      <c r="F430" s="28"/>
      <c r="G430" s="479"/>
      <c r="H430" s="99"/>
      <c r="I430" s="99"/>
    </row>
    <row r="431" spans="1:9" ht="40.15" hidden="1" customHeight="1">
      <c r="A431" s="27" t="s">
        <v>1073</v>
      </c>
      <c r="B431" s="23" t="s">
        <v>1981</v>
      </c>
      <c r="C431" s="28"/>
      <c r="D431" s="52"/>
      <c r="E431" s="28"/>
      <c r="F431" s="28"/>
      <c r="G431" s="479"/>
      <c r="H431" s="99"/>
      <c r="I431" s="99"/>
    </row>
    <row r="432" spans="1:9" ht="40.15" hidden="1" customHeight="1">
      <c r="A432" s="27" t="s">
        <v>1075</v>
      </c>
      <c r="B432" s="172" t="s">
        <v>1991</v>
      </c>
      <c r="C432" s="28"/>
      <c r="D432" s="52"/>
      <c r="E432" s="28"/>
      <c r="F432" s="28"/>
      <c r="G432" s="479"/>
      <c r="H432" s="99"/>
      <c r="I432" s="99"/>
    </row>
    <row r="433" spans="1:9" ht="40.15" hidden="1" customHeight="1">
      <c r="A433" s="27" t="s">
        <v>1076</v>
      </c>
      <c r="B433" s="23" t="s">
        <v>1074</v>
      </c>
      <c r="C433" s="28"/>
      <c r="D433" s="52"/>
      <c r="E433" s="28"/>
      <c r="F433" s="28"/>
      <c r="G433" s="479"/>
      <c r="H433" s="99"/>
      <c r="I433" s="99"/>
    </row>
    <row r="434" spans="1:9" ht="40.15" hidden="1" customHeight="1">
      <c r="A434" s="27" t="s">
        <v>2001</v>
      </c>
      <c r="B434" s="23" t="s">
        <v>2002</v>
      </c>
      <c r="C434" s="28"/>
      <c r="D434" s="52"/>
      <c r="E434" s="28"/>
      <c r="F434" s="28"/>
      <c r="G434" s="479"/>
      <c r="H434" s="99"/>
      <c r="I434" s="99"/>
    </row>
    <row r="435" spans="1:9" ht="40.15" hidden="1" customHeight="1">
      <c r="A435" s="27" t="s">
        <v>2007</v>
      </c>
      <c r="B435" s="23" t="s">
        <v>2008</v>
      </c>
      <c r="C435" s="28"/>
      <c r="D435" s="52"/>
      <c r="E435" s="28"/>
      <c r="F435" s="28"/>
      <c r="G435" s="479"/>
      <c r="H435" s="99"/>
      <c r="I435" s="99"/>
    </row>
    <row r="436" spans="1:9" ht="40.15" hidden="1" customHeight="1">
      <c r="A436" s="27" t="s">
        <v>2019</v>
      </c>
      <c r="B436" s="23" t="s">
        <v>2020</v>
      </c>
      <c r="C436" s="28"/>
      <c r="D436" s="52"/>
      <c r="E436" s="28"/>
      <c r="F436" s="28"/>
      <c r="G436" s="479"/>
      <c r="H436" s="99"/>
      <c r="I436" s="99"/>
    </row>
    <row r="437" spans="1:9" ht="40.15" hidden="1" customHeight="1">
      <c r="A437" s="27" t="s">
        <v>2024</v>
      </c>
      <c r="B437" s="23" t="s">
        <v>2025</v>
      </c>
      <c r="C437" s="28"/>
      <c r="D437" s="52"/>
      <c r="E437" s="28"/>
      <c r="F437" s="28"/>
      <c r="G437" s="479"/>
      <c r="H437" s="99"/>
      <c r="I437" s="99"/>
    </row>
    <row r="438" spans="1:9" ht="30" hidden="1">
      <c r="A438" s="27" t="s">
        <v>2032</v>
      </c>
      <c r="B438" s="23" t="s">
        <v>2033</v>
      </c>
      <c r="C438" s="28"/>
      <c r="D438" s="52"/>
      <c r="E438" s="28"/>
      <c r="F438" s="28"/>
      <c r="G438" s="479"/>
      <c r="H438" s="99"/>
      <c r="I438" s="99"/>
    </row>
    <row r="439" spans="1:9" ht="45" hidden="1">
      <c r="A439" s="27" t="s">
        <v>2036</v>
      </c>
      <c r="B439" s="23" t="s">
        <v>2037</v>
      </c>
      <c r="C439" s="28"/>
      <c r="D439" s="52"/>
      <c r="E439" s="28"/>
      <c r="F439" s="28"/>
      <c r="G439" s="479"/>
      <c r="H439" s="99"/>
      <c r="I439" s="99"/>
    </row>
    <row r="440" spans="1:9" ht="45" hidden="1">
      <c r="A440" s="27" t="s">
        <v>2044</v>
      </c>
      <c r="B440" s="23" t="s">
        <v>2045</v>
      </c>
      <c r="C440" s="28"/>
      <c r="D440" s="52"/>
      <c r="E440" s="28"/>
      <c r="F440" s="28"/>
      <c r="G440" s="479"/>
      <c r="H440" s="99"/>
      <c r="I440" s="99"/>
    </row>
    <row r="441" spans="1:9" ht="40.15" hidden="1" customHeight="1">
      <c r="A441" s="162" t="s">
        <v>47</v>
      </c>
      <c r="B441" s="989" t="s">
        <v>46</v>
      </c>
      <c r="C441" s="997"/>
      <c r="D441" s="997"/>
      <c r="E441" s="997"/>
      <c r="F441" s="997"/>
      <c r="G441" s="998"/>
      <c r="H441" s="99">
        <f>SUM(D442:D447)</f>
        <v>0</v>
      </c>
      <c r="I441" s="99">
        <f>COUNT(D442:D447)*2</f>
        <v>0</v>
      </c>
    </row>
    <row r="442" spans="1:9" ht="60" hidden="1">
      <c r="A442" s="27" t="s">
        <v>1077</v>
      </c>
      <c r="B442" s="23" t="s">
        <v>2049</v>
      </c>
      <c r="C442" s="26"/>
      <c r="D442" s="537"/>
      <c r="E442" s="28"/>
      <c r="F442" s="26"/>
      <c r="G442" s="479"/>
      <c r="H442" s="99"/>
      <c r="I442" s="99"/>
    </row>
    <row r="443" spans="1:9" ht="60" hidden="1">
      <c r="A443" s="27" t="s">
        <v>1078</v>
      </c>
      <c r="B443" s="23" t="s">
        <v>2058</v>
      </c>
      <c r="C443" s="26"/>
      <c r="D443" s="537"/>
      <c r="E443" s="28"/>
      <c r="F443" s="26"/>
      <c r="G443" s="479"/>
      <c r="H443" s="99"/>
      <c r="I443" s="99"/>
    </row>
    <row r="444" spans="1:9" ht="45" hidden="1">
      <c r="A444" s="27" t="s">
        <v>1079</v>
      </c>
      <c r="B444" s="23" t="s">
        <v>2061</v>
      </c>
      <c r="C444" s="26"/>
      <c r="D444" s="537"/>
      <c r="E444" s="28"/>
      <c r="F444" s="26"/>
      <c r="G444" s="479"/>
      <c r="H444" s="99"/>
      <c r="I444" s="99"/>
    </row>
    <row r="445" spans="1:9" ht="45" hidden="1">
      <c r="A445" s="27" t="s">
        <v>1080</v>
      </c>
      <c r="B445" s="23" t="s">
        <v>2067</v>
      </c>
      <c r="C445" s="26"/>
      <c r="D445" s="537"/>
      <c r="E445" s="28"/>
      <c r="F445" s="26"/>
      <c r="G445" s="479"/>
      <c r="H445" s="99"/>
      <c r="I445" s="99"/>
    </row>
    <row r="446" spans="1:9" ht="60" hidden="1">
      <c r="A446" s="27" t="s">
        <v>1081</v>
      </c>
      <c r="B446" s="23" t="s">
        <v>6226</v>
      </c>
      <c r="C446" s="26"/>
      <c r="D446" s="537"/>
      <c r="E446" s="28"/>
      <c r="F446" s="26"/>
      <c r="G446" s="479"/>
      <c r="H446" s="99"/>
      <c r="I446" s="99"/>
    </row>
    <row r="447" spans="1:9" ht="47.25" hidden="1">
      <c r="A447" s="27" t="s">
        <v>6224</v>
      </c>
      <c r="B447" s="116" t="s">
        <v>1082</v>
      </c>
      <c r="C447" s="26"/>
      <c r="D447" s="537"/>
      <c r="E447" s="28"/>
      <c r="F447" s="26"/>
      <c r="G447" s="479"/>
      <c r="H447" s="99"/>
      <c r="I447" s="99"/>
    </row>
    <row r="448" spans="1:9" ht="40.15" hidden="1" customHeight="1">
      <c r="A448" s="162" t="s">
        <v>45</v>
      </c>
      <c r="B448" s="916" t="s">
        <v>44</v>
      </c>
      <c r="C448" s="923"/>
      <c r="D448" s="923"/>
      <c r="E448" s="923"/>
      <c r="F448" s="923"/>
      <c r="G448" s="924"/>
      <c r="H448" s="99">
        <f>SUM(D449:D458)</f>
        <v>0</v>
      </c>
      <c r="I448" s="99">
        <f>COUNT(D449:D458)*2</f>
        <v>0</v>
      </c>
    </row>
    <row r="449" spans="1:9" ht="31.5" hidden="1">
      <c r="A449" s="27" t="s">
        <v>1083</v>
      </c>
      <c r="B449" s="114" t="s">
        <v>1084</v>
      </c>
      <c r="C449" s="26"/>
      <c r="D449" s="537"/>
      <c r="E449" s="28"/>
      <c r="F449" s="26"/>
      <c r="G449" s="26"/>
      <c r="H449" s="99"/>
      <c r="I449" s="99"/>
    </row>
    <row r="450" spans="1:9" ht="60" hidden="1">
      <c r="A450" s="27" t="s">
        <v>1085</v>
      </c>
      <c r="B450" s="30" t="s">
        <v>1086</v>
      </c>
      <c r="C450" s="26"/>
      <c r="D450" s="537"/>
      <c r="E450" s="28"/>
      <c r="F450" s="26"/>
      <c r="G450" s="26"/>
      <c r="H450" s="99"/>
      <c r="I450" s="99"/>
    </row>
    <row r="451" spans="1:9" ht="31.5" hidden="1">
      <c r="A451" s="27" t="s">
        <v>1087</v>
      </c>
      <c r="B451" s="114" t="s">
        <v>1088</v>
      </c>
      <c r="C451" s="26"/>
      <c r="D451" s="537"/>
      <c r="E451" s="28"/>
      <c r="F451" s="26"/>
      <c r="G451" s="26"/>
      <c r="H451" s="99"/>
      <c r="I451" s="99"/>
    </row>
    <row r="452" spans="1:9" ht="31.5" hidden="1">
      <c r="A452" s="27" t="s">
        <v>1089</v>
      </c>
      <c r="B452" s="114" t="s">
        <v>6227</v>
      </c>
      <c r="C452" s="26"/>
      <c r="D452" s="537"/>
      <c r="E452" s="28"/>
      <c r="F452" s="26"/>
      <c r="G452" s="26"/>
      <c r="H452" s="99"/>
      <c r="I452" s="99"/>
    </row>
    <row r="453" spans="1:9" ht="31.5" hidden="1">
      <c r="A453" s="27" t="s">
        <v>1090</v>
      </c>
      <c r="B453" s="114" t="s">
        <v>6228</v>
      </c>
      <c r="C453" s="26"/>
      <c r="D453" s="537"/>
      <c r="E453" s="28"/>
      <c r="F453" s="26"/>
      <c r="G453" s="26"/>
      <c r="H453" s="99"/>
      <c r="I453" s="99"/>
    </row>
    <row r="454" spans="1:9" ht="31.5" hidden="1">
      <c r="A454" s="27" t="s">
        <v>1092</v>
      </c>
      <c r="B454" s="19" t="s">
        <v>6229</v>
      </c>
      <c r="C454" s="26"/>
      <c r="D454" s="537"/>
      <c r="E454" s="28"/>
      <c r="F454" s="26"/>
      <c r="G454" s="26"/>
      <c r="H454" s="99"/>
      <c r="I454" s="99"/>
    </row>
    <row r="455" spans="1:9" ht="47.25" hidden="1">
      <c r="A455" s="27" t="s">
        <v>1094</v>
      </c>
      <c r="B455" s="114" t="s">
        <v>1091</v>
      </c>
      <c r="C455" s="26"/>
      <c r="D455" s="537"/>
      <c r="E455" s="28"/>
      <c r="F455" s="26"/>
      <c r="G455" s="26"/>
      <c r="H455" s="99"/>
      <c r="I455" s="99"/>
    </row>
    <row r="456" spans="1:9" ht="47.25" hidden="1">
      <c r="A456" s="27" t="s">
        <v>3447</v>
      </c>
      <c r="B456" s="114" t="s">
        <v>1093</v>
      </c>
      <c r="C456" s="26"/>
      <c r="D456" s="537"/>
      <c r="E456" s="28"/>
      <c r="F456" s="26"/>
      <c r="G456" s="26"/>
      <c r="H456" s="99"/>
      <c r="I456" s="99"/>
    </row>
    <row r="457" spans="1:9" ht="31.5" hidden="1">
      <c r="A457" s="27" t="s">
        <v>3448</v>
      </c>
      <c r="B457" s="114" t="s">
        <v>1095</v>
      </c>
      <c r="C457" s="26"/>
      <c r="D457" s="537"/>
      <c r="E457" s="28"/>
      <c r="F457" s="26"/>
      <c r="G457" s="26"/>
      <c r="H457" s="99"/>
      <c r="I457" s="99"/>
    </row>
    <row r="458" spans="1:9" ht="47.25" hidden="1">
      <c r="A458" s="27" t="s">
        <v>3449</v>
      </c>
      <c r="B458" s="19" t="s">
        <v>6232</v>
      </c>
      <c r="C458" s="26"/>
      <c r="D458" s="537"/>
      <c r="E458" s="28"/>
      <c r="F458" s="26"/>
      <c r="G458" s="26"/>
      <c r="H458" s="99"/>
      <c r="I458" s="99"/>
    </row>
    <row r="459" spans="1:9" ht="40.15" hidden="1" customHeight="1">
      <c r="A459" s="162" t="s">
        <v>43</v>
      </c>
      <c r="B459" s="989" t="s">
        <v>42</v>
      </c>
      <c r="C459" s="997"/>
      <c r="D459" s="997"/>
      <c r="E459" s="997"/>
      <c r="F459" s="997"/>
      <c r="G459" s="998"/>
      <c r="H459" s="99">
        <f>SUM(D460:D465)</f>
        <v>0</v>
      </c>
      <c r="I459" s="99">
        <f>COUNT(D460:D465)*2</f>
        <v>0</v>
      </c>
    </row>
    <row r="460" spans="1:9" ht="31.5" hidden="1">
      <c r="A460" s="27" t="s">
        <v>1096</v>
      </c>
      <c r="B460" s="114" t="s">
        <v>1097</v>
      </c>
      <c r="C460" s="26"/>
      <c r="D460" s="537"/>
      <c r="E460" s="28"/>
      <c r="F460" s="26"/>
      <c r="G460" s="26"/>
      <c r="H460" s="99"/>
      <c r="I460" s="99"/>
    </row>
    <row r="461" spans="1:9" ht="31.5" hidden="1">
      <c r="A461" s="27" t="s">
        <v>1098</v>
      </c>
      <c r="B461" s="114" t="s">
        <v>1099</v>
      </c>
      <c r="C461" s="26"/>
      <c r="D461" s="537"/>
      <c r="E461" s="28"/>
      <c r="F461" s="26"/>
      <c r="G461" s="26"/>
      <c r="H461" s="99"/>
      <c r="I461" s="99"/>
    </row>
    <row r="462" spans="1:9" ht="31.5" hidden="1">
      <c r="A462" s="27" t="s">
        <v>1100</v>
      </c>
      <c r="B462" s="114" t="s">
        <v>1101</v>
      </c>
      <c r="C462" s="26"/>
      <c r="D462" s="537"/>
      <c r="E462" s="28"/>
      <c r="F462" s="26"/>
      <c r="G462" s="26"/>
      <c r="H462" s="99"/>
      <c r="I462" s="99"/>
    </row>
    <row r="463" spans="1:9" ht="31.5" hidden="1">
      <c r="A463" s="27" t="s">
        <v>1102</v>
      </c>
      <c r="B463" s="114" t="s">
        <v>1103</v>
      </c>
      <c r="C463" s="26"/>
      <c r="D463" s="537"/>
      <c r="E463" s="28"/>
      <c r="F463" s="26"/>
      <c r="G463" s="26"/>
      <c r="H463" s="99"/>
      <c r="I463" s="99"/>
    </row>
    <row r="464" spans="1:9" ht="31.5" hidden="1">
      <c r="A464" s="27" t="s">
        <v>1104</v>
      </c>
      <c r="B464" s="114" t="s">
        <v>1105</v>
      </c>
      <c r="C464" s="26"/>
      <c r="D464" s="537"/>
      <c r="E464" s="28"/>
      <c r="F464" s="26"/>
      <c r="G464" s="26"/>
      <c r="H464" s="99"/>
      <c r="I464" s="99"/>
    </row>
    <row r="465" spans="1:9" ht="31.5" hidden="1">
      <c r="A465" s="27" t="s">
        <v>1106</v>
      </c>
      <c r="B465" s="114" t="s">
        <v>1107</v>
      </c>
      <c r="C465" s="26"/>
      <c r="D465" s="537"/>
      <c r="E465" s="28"/>
      <c r="F465" s="26"/>
      <c r="G465" s="26"/>
      <c r="H465" s="99"/>
      <c r="I465" s="99"/>
    </row>
    <row r="466" spans="1:9" ht="40.15" hidden="1" customHeight="1">
      <c r="A466" s="162" t="s">
        <v>41</v>
      </c>
      <c r="B466" s="989" t="s">
        <v>40</v>
      </c>
      <c r="C466" s="997"/>
      <c r="D466" s="997"/>
      <c r="E466" s="997"/>
      <c r="F466" s="997"/>
      <c r="G466" s="998"/>
      <c r="H466" s="99">
        <f>SUM(D467:D470)</f>
        <v>0</v>
      </c>
      <c r="I466" s="99">
        <f>COUNT(D467:D470)*2</f>
        <v>0</v>
      </c>
    </row>
    <row r="467" spans="1:9" ht="31.5" hidden="1">
      <c r="A467" s="27" t="s">
        <v>1108</v>
      </c>
      <c r="B467" s="114" t="s">
        <v>1109</v>
      </c>
      <c r="C467" s="26"/>
      <c r="D467" s="537"/>
      <c r="E467" s="28"/>
      <c r="F467" s="26"/>
      <c r="G467" s="26"/>
      <c r="H467" s="99"/>
      <c r="I467" s="99"/>
    </row>
    <row r="468" spans="1:9" ht="31.5" hidden="1">
      <c r="A468" s="27" t="s">
        <v>1110</v>
      </c>
      <c r="B468" s="114" t="s">
        <v>1111</v>
      </c>
      <c r="C468" s="26"/>
      <c r="D468" s="537"/>
      <c r="E468" s="28"/>
      <c r="F468" s="26"/>
      <c r="G468" s="26"/>
      <c r="H468" s="99"/>
      <c r="I468" s="99"/>
    </row>
    <row r="469" spans="1:9" ht="31.5" hidden="1">
      <c r="A469" s="27" t="s">
        <v>1112</v>
      </c>
      <c r="B469" s="114" t="s">
        <v>1113</v>
      </c>
      <c r="C469" s="26"/>
      <c r="D469" s="537"/>
      <c r="E469" s="28"/>
      <c r="F469" s="26"/>
      <c r="G469" s="26"/>
      <c r="H469" s="99"/>
      <c r="I469" s="99"/>
    </row>
    <row r="470" spans="1:9" ht="31.5" hidden="1">
      <c r="A470" s="27" t="s">
        <v>1114</v>
      </c>
      <c r="B470" s="114" t="s">
        <v>1115</v>
      </c>
      <c r="C470" s="26"/>
      <c r="D470" s="537"/>
      <c r="E470" s="28"/>
      <c r="F470" s="26"/>
      <c r="G470" s="26"/>
      <c r="H470" s="99"/>
      <c r="I470" s="99"/>
    </row>
    <row r="471" spans="1:9" hidden="1">
      <c r="A471" s="27"/>
      <c r="B471" s="928" t="s">
        <v>6538</v>
      </c>
      <c r="C471" s="929"/>
      <c r="D471" s="929"/>
      <c r="E471" s="929"/>
      <c r="F471" s="929"/>
      <c r="G471" s="929"/>
      <c r="H471" s="99"/>
      <c r="I471" s="99"/>
    </row>
    <row r="472" spans="1:9" ht="40.15" hidden="1" customHeight="1">
      <c r="A472" s="370" t="s">
        <v>39</v>
      </c>
      <c r="B472" s="989" t="s">
        <v>38</v>
      </c>
      <c r="C472" s="997"/>
      <c r="D472" s="997"/>
      <c r="E472" s="997"/>
      <c r="F472" s="997"/>
      <c r="G472" s="998"/>
      <c r="H472" s="99">
        <f>SUM(D473:D482)</f>
        <v>0</v>
      </c>
      <c r="I472" s="99">
        <f>COUNT(D473:D482)*2</f>
        <v>0</v>
      </c>
    </row>
    <row r="473" spans="1:9" ht="47.25" hidden="1">
      <c r="A473" s="27" t="s">
        <v>1116</v>
      </c>
      <c r="B473" s="114" t="s">
        <v>1117</v>
      </c>
      <c r="C473" s="26"/>
      <c r="D473" s="537"/>
      <c r="E473" s="28"/>
      <c r="F473" s="26"/>
      <c r="G473" s="26"/>
      <c r="H473" s="99"/>
      <c r="I473" s="99"/>
    </row>
    <row r="474" spans="1:9" ht="47.25" hidden="1">
      <c r="A474" s="27" t="s">
        <v>1118</v>
      </c>
      <c r="B474" s="114" t="s">
        <v>1119</v>
      </c>
      <c r="C474" s="26"/>
      <c r="D474" s="537"/>
      <c r="E474" s="28"/>
      <c r="F474" s="26"/>
      <c r="G474" s="26"/>
      <c r="H474" s="99"/>
      <c r="I474" s="99"/>
    </row>
    <row r="475" spans="1:9" ht="47.25" hidden="1">
      <c r="A475" s="27" t="s">
        <v>1120</v>
      </c>
      <c r="B475" s="114" t="s">
        <v>1121</v>
      </c>
      <c r="C475" s="26"/>
      <c r="D475" s="537"/>
      <c r="E475" s="28"/>
      <c r="F475" s="26"/>
      <c r="G475" s="26"/>
      <c r="H475" s="99"/>
      <c r="I475" s="99"/>
    </row>
    <row r="476" spans="1:9" ht="47.25" hidden="1">
      <c r="A476" s="27" t="s">
        <v>1122</v>
      </c>
      <c r="B476" s="114" t="s">
        <v>1123</v>
      </c>
      <c r="C476" s="26"/>
      <c r="D476" s="537"/>
      <c r="E476" s="28"/>
      <c r="F476" s="26"/>
      <c r="G476" s="26"/>
      <c r="H476" s="99"/>
      <c r="I476" s="99"/>
    </row>
    <row r="477" spans="1:9" ht="47.25" hidden="1">
      <c r="A477" s="27" t="s">
        <v>1124</v>
      </c>
      <c r="B477" s="114" t="s">
        <v>1125</v>
      </c>
      <c r="C477" s="26"/>
      <c r="D477" s="537"/>
      <c r="E477" s="28"/>
      <c r="F477" s="26"/>
      <c r="G477" s="26"/>
      <c r="H477" s="99"/>
      <c r="I477" s="99"/>
    </row>
    <row r="478" spans="1:9" ht="47.25" hidden="1">
      <c r="A478" s="27" t="s">
        <v>1126</v>
      </c>
      <c r="B478" s="114" t="s">
        <v>1127</v>
      </c>
      <c r="C478" s="26"/>
      <c r="D478" s="537"/>
      <c r="E478" s="28"/>
      <c r="F478" s="26"/>
      <c r="G478" s="26"/>
      <c r="H478" s="99"/>
      <c r="I478" s="99"/>
    </row>
    <row r="479" spans="1:9" ht="47.25" hidden="1">
      <c r="A479" s="27" t="s">
        <v>1128</v>
      </c>
      <c r="B479" s="114" t="s">
        <v>1129</v>
      </c>
      <c r="C479" s="26"/>
      <c r="D479" s="537"/>
      <c r="E479" s="28"/>
      <c r="F479" s="26"/>
      <c r="G479" s="26"/>
      <c r="H479" s="99"/>
      <c r="I479" s="99"/>
    </row>
    <row r="480" spans="1:9" ht="78.75" hidden="1">
      <c r="A480" s="27" t="s">
        <v>1130</v>
      </c>
      <c r="B480" s="114" t="s">
        <v>1131</v>
      </c>
      <c r="C480" s="26"/>
      <c r="D480" s="537"/>
      <c r="E480" s="28"/>
      <c r="F480" s="26"/>
      <c r="G480" s="26"/>
      <c r="H480" s="99"/>
      <c r="I480" s="99"/>
    </row>
    <row r="481" spans="1:9" ht="31.5" hidden="1">
      <c r="A481" s="27" t="s">
        <v>1132</v>
      </c>
      <c r="B481" s="114" t="s">
        <v>1133</v>
      </c>
      <c r="C481" s="26"/>
      <c r="D481" s="537"/>
      <c r="E481" s="28"/>
      <c r="F481" s="26"/>
      <c r="G481" s="26"/>
      <c r="H481" s="99"/>
      <c r="I481" s="99"/>
    </row>
    <row r="482" spans="1:9" ht="47.25" hidden="1">
      <c r="A482" s="27" t="s">
        <v>1134</v>
      </c>
      <c r="B482" s="114" t="s">
        <v>1135</v>
      </c>
      <c r="C482" s="26"/>
      <c r="D482" s="537"/>
      <c r="E482" s="28"/>
      <c r="F482" s="26"/>
      <c r="G482" s="26"/>
      <c r="H482" s="99"/>
      <c r="I482" s="99"/>
    </row>
    <row r="483" spans="1:9" ht="21">
      <c r="A483" s="307"/>
      <c r="B483" s="918" t="s">
        <v>1136</v>
      </c>
      <c r="C483" s="922"/>
      <c r="D483" s="922"/>
      <c r="E483" s="922"/>
      <c r="F483" s="922"/>
      <c r="G483" s="922"/>
      <c r="H483" s="29">
        <f>H484+H503+H509+H492+H497+H500</f>
        <v>18</v>
      </c>
      <c r="I483" s="29">
        <f>I484+I503+I509+I492+I497+I500</f>
        <v>18</v>
      </c>
    </row>
    <row r="484" spans="1:9" ht="40.15" customHeight="1">
      <c r="A484" s="117" t="s">
        <v>2086</v>
      </c>
      <c r="B484" s="989" t="s">
        <v>36</v>
      </c>
      <c r="C484" s="997"/>
      <c r="D484" s="997"/>
      <c r="E484" s="997"/>
      <c r="F484" s="997"/>
      <c r="G484" s="998"/>
      <c r="H484" s="29">
        <f>SUM(D485:D491)</f>
        <v>6</v>
      </c>
      <c r="I484" s="29">
        <f>COUNT(D485:D491)*2</f>
        <v>6</v>
      </c>
    </row>
    <row r="485" spans="1:9" ht="31.5" hidden="1">
      <c r="A485" s="79" t="s">
        <v>1137</v>
      </c>
      <c r="B485" s="114" t="s">
        <v>1138</v>
      </c>
      <c r="C485" s="66"/>
      <c r="D485" s="626"/>
      <c r="E485" s="22"/>
      <c r="F485" s="66"/>
      <c r="G485" s="66"/>
      <c r="H485" s="99"/>
      <c r="I485" s="99"/>
    </row>
    <row r="486" spans="1:9" ht="47.25" hidden="1">
      <c r="A486" s="79" t="s">
        <v>2089</v>
      </c>
      <c r="B486" s="114" t="s">
        <v>1140</v>
      </c>
      <c r="C486" s="66"/>
      <c r="D486" s="626"/>
      <c r="E486" s="22"/>
      <c r="F486" s="66"/>
      <c r="G486" s="66"/>
      <c r="H486" s="99"/>
      <c r="I486" s="99"/>
    </row>
    <row r="487" spans="1:9" ht="31.5" hidden="1">
      <c r="A487" s="79" t="s">
        <v>1143</v>
      </c>
      <c r="B487" s="114" t="s">
        <v>1144</v>
      </c>
      <c r="C487" s="66"/>
      <c r="D487" s="626"/>
      <c r="E487" s="22"/>
      <c r="F487" s="66"/>
      <c r="G487" s="66"/>
      <c r="H487" s="99"/>
      <c r="I487" s="99"/>
    </row>
    <row r="488" spans="1:9" ht="31.5">
      <c r="A488" s="182" t="s">
        <v>2094</v>
      </c>
      <c r="B488" s="114" t="s">
        <v>1146</v>
      </c>
      <c r="C488" s="23" t="s">
        <v>1147</v>
      </c>
      <c r="D488" s="627">
        <v>2</v>
      </c>
      <c r="E488" s="22" t="s">
        <v>540</v>
      </c>
      <c r="F488" s="25" t="s">
        <v>2570</v>
      </c>
      <c r="G488" s="183"/>
    </row>
    <row r="489" spans="1:9" ht="30">
      <c r="A489" s="182"/>
      <c r="B489" s="114"/>
      <c r="C489" s="23" t="s">
        <v>1149</v>
      </c>
      <c r="D489" s="627">
        <v>2</v>
      </c>
      <c r="E489" s="22" t="s">
        <v>540</v>
      </c>
      <c r="F489" s="22"/>
      <c r="G489" s="183"/>
    </row>
    <row r="490" spans="1:9" ht="47.25" hidden="1">
      <c r="A490" s="79" t="s">
        <v>2098</v>
      </c>
      <c r="B490" s="114" t="s">
        <v>1151</v>
      </c>
      <c r="C490" s="66"/>
      <c r="D490" s="626"/>
      <c r="E490" s="22"/>
      <c r="F490" s="66"/>
      <c r="G490" s="66"/>
      <c r="H490" s="99"/>
      <c r="I490" s="99"/>
    </row>
    <row r="491" spans="1:9" ht="45">
      <c r="A491" s="182" t="s">
        <v>1154</v>
      </c>
      <c r="B491" s="184" t="s">
        <v>1155</v>
      </c>
      <c r="C491" s="25" t="s">
        <v>5123</v>
      </c>
      <c r="D491" s="622">
        <v>2</v>
      </c>
      <c r="E491" s="22" t="s">
        <v>540</v>
      </c>
      <c r="F491" s="66"/>
      <c r="G491" s="183"/>
    </row>
    <row r="492" spans="1:9" ht="40.15" hidden="1" customHeight="1">
      <c r="A492" s="162" t="s">
        <v>2101</v>
      </c>
      <c r="B492" s="989" t="s">
        <v>34</v>
      </c>
      <c r="C492" s="997"/>
      <c r="D492" s="997"/>
      <c r="E492" s="997"/>
      <c r="F492" s="997"/>
      <c r="G492" s="998"/>
      <c r="H492" s="99">
        <f>SUM(D493:D496)</f>
        <v>0</v>
      </c>
      <c r="I492" s="99">
        <f>COUNT(D493:D496)*2</f>
        <v>0</v>
      </c>
    </row>
    <row r="493" spans="1:9" ht="31.5" hidden="1">
      <c r="A493" s="79" t="s">
        <v>2103</v>
      </c>
      <c r="B493" s="114" t="s">
        <v>1158</v>
      </c>
      <c r="C493" s="66"/>
      <c r="D493" s="680"/>
      <c r="E493" s="22"/>
      <c r="F493" s="66"/>
      <c r="G493" s="66"/>
      <c r="H493" s="99"/>
      <c r="I493" s="99"/>
    </row>
    <row r="494" spans="1:9" ht="31.5" hidden="1">
      <c r="A494" s="79" t="s">
        <v>2109</v>
      </c>
      <c r="B494" s="114" t="s">
        <v>1170</v>
      </c>
      <c r="C494" s="66"/>
      <c r="D494" s="681"/>
      <c r="E494" s="22"/>
      <c r="F494" s="66"/>
      <c r="G494" s="66"/>
      <c r="H494" s="99"/>
      <c r="I494" s="99"/>
    </row>
    <row r="495" spans="1:9" ht="15.75" hidden="1">
      <c r="A495" s="79"/>
      <c r="B495" s="114"/>
      <c r="C495" s="66"/>
      <c r="D495" s="681"/>
      <c r="E495" s="22"/>
      <c r="F495" s="66"/>
      <c r="G495" s="66"/>
      <c r="H495" s="99"/>
      <c r="I495" s="99"/>
    </row>
    <row r="496" spans="1:9" ht="31.5" hidden="1">
      <c r="A496" s="79" t="s">
        <v>2113</v>
      </c>
      <c r="B496" s="114" t="s">
        <v>1175</v>
      </c>
      <c r="C496" s="66"/>
      <c r="D496" s="626"/>
      <c r="E496" s="22"/>
      <c r="F496" s="66"/>
      <c r="G496" s="66"/>
      <c r="H496" s="99"/>
      <c r="I496" s="99"/>
    </row>
    <row r="497" spans="1:9" ht="40.15" hidden="1" customHeight="1">
      <c r="A497" s="162" t="s">
        <v>2119</v>
      </c>
      <c r="B497" s="989" t="s">
        <v>32</v>
      </c>
      <c r="C497" s="997"/>
      <c r="D497" s="997"/>
      <c r="E497" s="997"/>
      <c r="F497" s="997"/>
      <c r="G497" s="998"/>
      <c r="H497" s="99">
        <f>SUM(D498:D499)</f>
        <v>0</v>
      </c>
      <c r="I497" s="99">
        <f>COUNT(D498:D499)*2</f>
        <v>0</v>
      </c>
    </row>
    <row r="498" spans="1:9" ht="47.25" hidden="1">
      <c r="A498" s="79" t="s">
        <v>2121</v>
      </c>
      <c r="B498" s="191" t="s">
        <v>1180</v>
      </c>
      <c r="C498" s="66"/>
      <c r="D498" s="626"/>
      <c r="E498" s="22"/>
      <c r="F498" s="66"/>
      <c r="G498" s="66"/>
      <c r="H498" s="99"/>
      <c r="I498" s="99"/>
    </row>
    <row r="499" spans="1:9" ht="31.5" hidden="1">
      <c r="A499" s="79" t="s">
        <v>2133</v>
      </c>
      <c r="B499" s="114" t="s">
        <v>1185</v>
      </c>
      <c r="C499" s="66"/>
      <c r="D499" s="626"/>
      <c r="E499" s="22"/>
      <c r="F499" s="66"/>
      <c r="G499" s="66"/>
      <c r="H499" s="99"/>
      <c r="I499" s="99"/>
    </row>
    <row r="500" spans="1:9" ht="40.15" hidden="1" customHeight="1">
      <c r="A500" s="162" t="s">
        <v>2136</v>
      </c>
      <c r="B500" s="989" t="s">
        <v>30</v>
      </c>
      <c r="C500" s="997"/>
      <c r="D500" s="997"/>
      <c r="E500" s="997"/>
      <c r="F500" s="997"/>
      <c r="G500" s="998"/>
      <c r="H500" s="99">
        <f>SUM(D501:D502)</f>
        <v>0</v>
      </c>
      <c r="I500" s="99">
        <f>COUNT(D501:D502)*2</f>
        <v>0</v>
      </c>
    </row>
    <row r="501" spans="1:9" ht="60" hidden="1">
      <c r="A501" s="79" t="s">
        <v>2138</v>
      </c>
      <c r="B501" s="42" t="s">
        <v>1189</v>
      </c>
      <c r="C501" s="66"/>
      <c r="D501" s="626"/>
      <c r="E501" s="22"/>
      <c r="F501" s="66"/>
      <c r="G501" s="66"/>
      <c r="H501" s="99"/>
      <c r="I501" s="99"/>
    </row>
    <row r="502" spans="1:9" ht="60" hidden="1">
      <c r="A502" s="79" t="s">
        <v>2144</v>
      </c>
      <c r="B502" s="42" t="s">
        <v>1202</v>
      </c>
      <c r="C502" s="66"/>
      <c r="D502" s="626"/>
      <c r="E502" s="22"/>
      <c r="F502" s="66"/>
      <c r="G502" s="66"/>
      <c r="H502" s="99"/>
      <c r="I502" s="99"/>
    </row>
    <row r="503" spans="1:9" ht="40.15" customHeight="1">
      <c r="A503" s="135" t="s">
        <v>2152</v>
      </c>
      <c r="B503" s="989" t="s">
        <v>28</v>
      </c>
      <c r="C503" s="997"/>
      <c r="D503" s="997"/>
      <c r="E503" s="997"/>
      <c r="F503" s="997"/>
      <c r="G503" s="998"/>
      <c r="H503" s="29">
        <f>SUM(D504:D508)</f>
        <v>2</v>
      </c>
      <c r="I503" s="29">
        <f>COUNT(D504:D508)*2</f>
        <v>2</v>
      </c>
    </row>
    <row r="504" spans="1:9" ht="30" hidden="1">
      <c r="A504" s="79" t="s">
        <v>2153</v>
      </c>
      <c r="B504" s="30" t="s">
        <v>1211</v>
      </c>
      <c r="C504" s="66"/>
      <c r="D504" s="626"/>
      <c r="E504" s="22"/>
      <c r="F504" s="66"/>
      <c r="G504" s="66"/>
      <c r="H504" s="99"/>
      <c r="I504" s="99"/>
    </row>
    <row r="505" spans="1:9" ht="45">
      <c r="A505" s="182" t="s">
        <v>2155</v>
      </c>
      <c r="B505" s="42" t="s">
        <v>1214</v>
      </c>
      <c r="C505" s="23" t="s">
        <v>1217</v>
      </c>
      <c r="D505" s="627">
        <v>2</v>
      </c>
      <c r="E505" s="22" t="s">
        <v>379</v>
      </c>
      <c r="F505" s="25" t="s">
        <v>2579</v>
      </c>
      <c r="G505" s="183"/>
    </row>
    <row r="506" spans="1:9" ht="45" hidden="1">
      <c r="A506" s="79" t="s">
        <v>2159</v>
      </c>
      <c r="B506" s="42" t="s">
        <v>1220</v>
      </c>
      <c r="C506" s="50"/>
      <c r="D506" s="626"/>
      <c r="E506" s="22"/>
      <c r="F506" s="66"/>
      <c r="G506" s="66"/>
      <c r="H506" s="99"/>
      <c r="I506" s="99"/>
    </row>
    <row r="507" spans="1:9" ht="30" hidden="1">
      <c r="A507" s="79" t="s">
        <v>2166</v>
      </c>
      <c r="B507" s="30" t="s">
        <v>1229</v>
      </c>
      <c r="C507" s="66"/>
      <c r="D507" s="626"/>
      <c r="E507" s="22"/>
      <c r="F507" s="66"/>
      <c r="G507" s="66"/>
      <c r="H507" s="99"/>
      <c r="I507" s="99"/>
    </row>
    <row r="508" spans="1:9" ht="30" hidden="1">
      <c r="A508" s="79" t="s">
        <v>1232</v>
      </c>
      <c r="B508" s="30" t="s">
        <v>1233</v>
      </c>
      <c r="C508" s="66"/>
      <c r="D508" s="626"/>
      <c r="E508" s="22"/>
      <c r="F508" s="66"/>
      <c r="G508" s="66"/>
      <c r="H508" s="99"/>
      <c r="I508" s="99"/>
    </row>
    <row r="509" spans="1:9" ht="40.15" customHeight="1">
      <c r="A509" s="117" t="s">
        <v>2169</v>
      </c>
      <c r="B509" s="989" t="s">
        <v>26</v>
      </c>
      <c r="C509" s="997"/>
      <c r="D509" s="997"/>
      <c r="E509" s="997"/>
      <c r="F509" s="997"/>
      <c r="G509" s="998"/>
      <c r="H509" s="29">
        <f>SUM(D510:D515)</f>
        <v>10</v>
      </c>
      <c r="I509" s="29">
        <f>COUNT(D510:D515)*2</f>
        <v>10</v>
      </c>
    </row>
    <row r="510" spans="1:9" ht="45">
      <c r="A510" s="182" t="s">
        <v>2171</v>
      </c>
      <c r="B510" s="191" t="s">
        <v>1235</v>
      </c>
      <c r="C510" s="20" t="s">
        <v>3053</v>
      </c>
      <c r="D510" s="624">
        <v>2</v>
      </c>
      <c r="E510" s="71" t="s">
        <v>341</v>
      </c>
      <c r="F510" s="42" t="s">
        <v>3523</v>
      </c>
      <c r="G510" s="26"/>
    </row>
    <row r="511" spans="1:9" ht="30">
      <c r="A511" s="182"/>
      <c r="B511" s="191"/>
      <c r="C511" s="25" t="s">
        <v>6669</v>
      </c>
      <c r="D511" s="624">
        <v>2</v>
      </c>
      <c r="E511" s="71" t="s">
        <v>341</v>
      </c>
      <c r="F511" s="236"/>
      <c r="G511" s="26"/>
    </row>
    <row r="512" spans="1:9" ht="105">
      <c r="A512" s="182"/>
      <c r="B512" s="191"/>
      <c r="C512" s="25" t="s">
        <v>6681</v>
      </c>
      <c r="D512" s="624">
        <v>2</v>
      </c>
      <c r="E512" s="71"/>
      <c r="F512" s="236" t="s">
        <v>6680</v>
      </c>
      <c r="G512" s="26"/>
    </row>
    <row r="513" spans="1:9" ht="30">
      <c r="A513" s="182"/>
      <c r="B513" s="191"/>
      <c r="C513" s="23" t="s">
        <v>1238</v>
      </c>
      <c r="D513" s="622">
        <v>2</v>
      </c>
      <c r="E513" s="22" t="s">
        <v>341</v>
      </c>
      <c r="F513" s="66"/>
      <c r="G513" s="183"/>
    </row>
    <row r="514" spans="1:9" ht="31.5" hidden="1">
      <c r="A514" s="79" t="s">
        <v>2176</v>
      </c>
      <c r="B514" s="191" t="s">
        <v>1240</v>
      </c>
      <c r="C514" s="66"/>
      <c r="D514" s="626"/>
      <c r="E514" s="22"/>
      <c r="F514" s="66"/>
      <c r="G514" s="66"/>
      <c r="H514" s="99"/>
      <c r="I514" s="99"/>
    </row>
    <row r="515" spans="1:9" ht="81" customHeight="1">
      <c r="A515" s="182" t="s">
        <v>2181</v>
      </c>
      <c r="B515" s="191" t="s">
        <v>1248</v>
      </c>
      <c r="C515" s="455" t="s">
        <v>5124</v>
      </c>
      <c r="D515" s="622">
        <v>2</v>
      </c>
      <c r="E515" s="306" t="s">
        <v>271</v>
      </c>
      <c r="F515" s="50" t="s">
        <v>6682</v>
      </c>
      <c r="G515" s="183"/>
    </row>
    <row r="516" spans="1:9" ht="21">
      <c r="A516" s="98"/>
      <c r="B516" s="918" t="s">
        <v>2184</v>
      </c>
      <c r="C516" s="922"/>
      <c r="D516" s="922"/>
      <c r="E516" s="922"/>
      <c r="F516" s="922"/>
      <c r="G516" s="922"/>
      <c r="H516" s="29">
        <f>H517+H520+H524+H528+H546+H550+H557+H565+H569+H576</f>
        <v>76</v>
      </c>
      <c r="I516" s="29">
        <f>I517+I520+I524+I528+I546+I550+I557+I565+I569+I576</f>
        <v>76</v>
      </c>
    </row>
    <row r="517" spans="1:9" ht="40.15" customHeight="1">
      <c r="A517" s="135" t="s">
        <v>25</v>
      </c>
      <c r="B517" s="989" t="s">
        <v>24</v>
      </c>
      <c r="C517" s="997"/>
      <c r="D517" s="997"/>
      <c r="E517" s="997"/>
      <c r="F517" s="997"/>
      <c r="G517" s="998"/>
      <c r="H517" s="29">
        <f>SUM(D518:D519)</f>
        <v>2</v>
      </c>
      <c r="I517" s="29">
        <f>COUNT(D518:D519)*2</f>
        <v>2</v>
      </c>
    </row>
    <row r="518" spans="1:9" ht="63">
      <c r="A518" s="43" t="s">
        <v>1254</v>
      </c>
      <c r="B518" s="114" t="s">
        <v>1255</v>
      </c>
      <c r="C518" s="74" t="s">
        <v>1256</v>
      </c>
      <c r="D518" s="618">
        <v>2</v>
      </c>
      <c r="E518" s="28" t="s">
        <v>540</v>
      </c>
      <c r="F518" s="26"/>
      <c r="G518" s="53"/>
    </row>
    <row r="519" spans="1:9" ht="30" hidden="1">
      <c r="A519" s="68" t="s">
        <v>1257</v>
      </c>
      <c r="B519" s="30" t="s">
        <v>1258</v>
      </c>
      <c r="C519" s="26"/>
      <c r="D519" s="537"/>
      <c r="E519" s="28"/>
      <c r="F519" s="26"/>
      <c r="G519" s="26"/>
      <c r="H519" s="99"/>
      <c r="I519" s="99"/>
    </row>
    <row r="520" spans="1:9" ht="25.9" customHeight="1">
      <c r="A520" s="135" t="s">
        <v>23</v>
      </c>
      <c r="B520" s="989" t="s">
        <v>22</v>
      </c>
      <c r="C520" s="997"/>
      <c r="D520" s="997"/>
      <c r="E520" s="997"/>
      <c r="F520" s="997"/>
      <c r="G520" s="998"/>
      <c r="H520" s="29">
        <f>SUM(D521:D523)</f>
        <v>2</v>
      </c>
      <c r="I520" s="29">
        <f>COUNT(D521:D523)*2</f>
        <v>2</v>
      </c>
    </row>
    <row r="521" spans="1:9" ht="31.5">
      <c r="A521" s="43" t="s">
        <v>1259</v>
      </c>
      <c r="B521" s="191" t="s">
        <v>1260</v>
      </c>
      <c r="C521" s="50" t="s">
        <v>4922</v>
      </c>
      <c r="D521" s="618">
        <v>2</v>
      </c>
      <c r="E521" s="28" t="s">
        <v>648</v>
      </c>
      <c r="F521" s="26"/>
      <c r="G521" s="53"/>
    </row>
    <row r="522" spans="1:9" ht="31.5" hidden="1">
      <c r="A522" s="68" t="s">
        <v>1261</v>
      </c>
      <c r="B522" s="191" t="s">
        <v>1262</v>
      </c>
      <c r="C522" s="26"/>
      <c r="D522" s="537"/>
      <c r="E522" s="28"/>
      <c r="F522" s="26"/>
      <c r="G522" s="26"/>
      <c r="H522" s="99"/>
      <c r="I522" s="99"/>
    </row>
    <row r="523" spans="1:9" ht="31.5" hidden="1">
      <c r="A523" s="68" t="s">
        <v>1263</v>
      </c>
      <c r="B523" s="191" t="s">
        <v>1264</v>
      </c>
      <c r="C523" s="26"/>
      <c r="D523" s="537"/>
      <c r="E523" s="28"/>
      <c r="F523" s="26"/>
      <c r="G523" s="26"/>
      <c r="H523" s="99"/>
      <c r="I523" s="99"/>
    </row>
    <row r="524" spans="1:9" ht="40.15" customHeight="1">
      <c r="A524" s="135" t="s">
        <v>2194</v>
      </c>
      <c r="B524" s="989" t="s">
        <v>20</v>
      </c>
      <c r="C524" s="997"/>
      <c r="D524" s="997"/>
      <c r="E524" s="997"/>
      <c r="F524" s="997"/>
      <c r="G524" s="998"/>
      <c r="H524" s="29">
        <f>SUM(D525:D527)</f>
        <v>6</v>
      </c>
      <c r="I524" s="29">
        <f>COUNT(D525:D527)*2</f>
        <v>6</v>
      </c>
    </row>
    <row r="525" spans="1:9" ht="60">
      <c r="A525" s="18" t="s">
        <v>2196</v>
      </c>
      <c r="B525" s="191" t="s">
        <v>1266</v>
      </c>
      <c r="C525" s="30" t="s">
        <v>5125</v>
      </c>
      <c r="D525" s="618">
        <v>2</v>
      </c>
      <c r="E525" s="28" t="s">
        <v>540</v>
      </c>
      <c r="F525" s="26"/>
      <c r="G525" s="53"/>
    </row>
    <row r="526" spans="1:9" ht="47.25">
      <c r="A526" s="18" t="s">
        <v>2200</v>
      </c>
      <c r="B526" s="191" t="s">
        <v>1270</v>
      </c>
      <c r="C526" s="30" t="s">
        <v>5126</v>
      </c>
      <c r="D526" s="618">
        <v>2</v>
      </c>
      <c r="E526" s="28" t="s">
        <v>540</v>
      </c>
      <c r="F526" s="30" t="s">
        <v>5127</v>
      </c>
      <c r="G526" s="53"/>
    </row>
    <row r="527" spans="1:9" ht="47.25">
      <c r="A527" s="18" t="s">
        <v>2202</v>
      </c>
      <c r="B527" s="114" t="s">
        <v>1273</v>
      </c>
      <c r="C527" s="191" t="s">
        <v>1274</v>
      </c>
      <c r="D527" s="618">
        <v>2</v>
      </c>
      <c r="E527" s="28" t="s">
        <v>540</v>
      </c>
      <c r="F527" s="191" t="s">
        <v>1275</v>
      </c>
      <c r="G527" s="53"/>
    </row>
    <row r="528" spans="1:9" ht="40.15" customHeight="1">
      <c r="A528" s="135" t="s">
        <v>2205</v>
      </c>
      <c r="B528" s="989" t="s">
        <v>18</v>
      </c>
      <c r="C528" s="997"/>
      <c r="D528" s="997"/>
      <c r="E528" s="997"/>
      <c r="F528" s="997"/>
      <c r="G528" s="998"/>
      <c r="H528" s="29">
        <f>SUM(D529:D545)</f>
        <v>34</v>
      </c>
      <c r="I528" s="29">
        <f>COUNT(D529:D545)*2</f>
        <v>34</v>
      </c>
    </row>
    <row r="529" spans="1:7" ht="45">
      <c r="A529" s="18" t="s">
        <v>2207</v>
      </c>
      <c r="B529" s="191" t="s">
        <v>1277</v>
      </c>
      <c r="C529" s="123" t="s">
        <v>1278</v>
      </c>
      <c r="D529" s="618">
        <v>2</v>
      </c>
      <c r="E529" s="28" t="s">
        <v>648</v>
      </c>
      <c r="F529" s="26"/>
      <c r="G529" s="53"/>
    </row>
    <row r="530" spans="1:7" ht="30">
      <c r="A530" s="18"/>
      <c r="B530" s="191"/>
      <c r="C530" s="23" t="s">
        <v>1279</v>
      </c>
      <c r="D530" s="534">
        <v>2</v>
      </c>
      <c r="E530" s="28" t="s">
        <v>377</v>
      </c>
      <c r="F530" s="26"/>
      <c r="G530" s="53"/>
    </row>
    <row r="531" spans="1:7" ht="60">
      <c r="A531" s="18" t="s">
        <v>2210</v>
      </c>
      <c r="B531" s="191" t="s">
        <v>1281</v>
      </c>
      <c r="C531" s="50" t="s">
        <v>5128</v>
      </c>
      <c r="D531" s="618">
        <v>2</v>
      </c>
      <c r="E531" s="28" t="s">
        <v>648</v>
      </c>
      <c r="F531" s="26"/>
      <c r="G531" s="53"/>
    </row>
    <row r="532" spans="1:7" ht="45">
      <c r="A532" s="18"/>
      <c r="B532" s="191"/>
      <c r="C532" s="50" t="s">
        <v>5129</v>
      </c>
      <c r="D532" s="618">
        <v>2</v>
      </c>
      <c r="E532" s="28" t="s">
        <v>648</v>
      </c>
      <c r="F532" s="26"/>
      <c r="G532" s="53"/>
    </row>
    <row r="533" spans="1:7" ht="45">
      <c r="A533" s="18"/>
      <c r="B533" s="191"/>
      <c r="C533" s="50" t="s">
        <v>5130</v>
      </c>
      <c r="D533" s="618">
        <v>2</v>
      </c>
      <c r="E533" s="28" t="s">
        <v>648</v>
      </c>
      <c r="F533" s="26"/>
      <c r="G533" s="53"/>
    </row>
    <row r="534" spans="1:7" ht="30">
      <c r="A534" s="18"/>
      <c r="B534" s="191"/>
      <c r="C534" s="50" t="s">
        <v>5131</v>
      </c>
      <c r="D534" s="618">
        <v>2</v>
      </c>
      <c r="E534" s="28" t="s">
        <v>648</v>
      </c>
      <c r="F534" s="26"/>
      <c r="G534" s="53"/>
    </row>
    <row r="535" spans="1:7" ht="45">
      <c r="A535" s="18"/>
      <c r="B535" s="191"/>
      <c r="C535" s="50" t="s">
        <v>5132</v>
      </c>
      <c r="D535" s="618">
        <v>2</v>
      </c>
      <c r="E535" s="28" t="s">
        <v>648</v>
      </c>
      <c r="F535" s="26"/>
      <c r="G535" s="53"/>
    </row>
    <row r="536" spans="1:7" ht="45">
      <c r="A536" s="18"/>
      <c r="B536" s="191"/>
      <c r="C536" s="50" t="s">
        <v>5133</v>
      </c>
      <c r="D536" s="618">
        <v>2</v>
      </c>
      <c r="E536" s="28" t="s">
        <v>648</v>
      </c>
      <c r="F536" s="26"/>
      <c r="G536" s="53"/>
    </row>
    <row r="537" spans="1:7" ht="45">
      <c r="A537" s="18"/>
      <c r="B537" s="191"/>
      <c r="C537" s="50" t="s">
        <v>5134</v>
      </c>
      <c r="D537" s="618">
        <v>2</v>
      </c>
      <c r="E537" s="28" t="s">
        <v>648</v>
      </c>
      <c r="F537" s="26"/>
      <c r="G537" s="53"/>
    </row>
    <row r="538" spans="1:7" ht="45">
      <c r="A538" s="18"/>
      <c r="B538" s="191"/>
      <c r="C538" s="50" t="s">
        <v>5135</v>
      </c>
      <c r="D538" s="618">
        <v>2</v>
      </c>
      <c r="E538" s="28" t="s">
        <v>648</v>
      </c>
      <c r="F538" s="26"/>
      <c r="G538" s="53"/>
    </row>
    <row r="539" spans="1:7" ht="60">
      <c r="A539" s="18"/>
      <c r="B539" s="191"/>
      <c r="C539" s="50" t="s">
        <v>5136</v>
      </c>
      <c r="D539" s="618">
        <v>2</v>
      </c>
      <c r="E539" s="28" t="s">
        <v>648</v>
      </c>
      <c r="F539" s="26"/>
      <c r="G539" s="53"/>
    </row>
    <row r="540" spans="1:7" ht="60">
      <c r="A540" s="18"/>
      <c r="B540" s="191"/>
      <c r="C540" s="50" t="s">
        <v>5137</v>
      </c>
      <c r="D540" s="618">
        <v>2</v>
      </c>
      <c r="E540" s="28" t="s">
        <v>648</v>
      </c>
      <c r="F540" s="26"/>
      <c r="G540" s="53"/>
    </row>
    <row r="541" spans="1:7" ht="45">
      <c r="A541" s="18"/>
      <c r="B541" s="191"/>
      <c r="C541" s="50" t="s">
        <v>5138</v>
      </c>
      <c r="D541" s="618">
        <v>2</v>
      </c>
      <c r="E541" s="28" t="s">
        <v>648</v>
      </c>
      <c r="F541" s="26"/>
      <c r="G541" s="53"/>
    </row>
    <row r="542" spans="1:7" ht="60">
      <c r="A542" s="18"/>
      <c r="B542" s="191"/>
      <c r="C542" s="50" t="s">
        <v>5139</v>
      </c>
      <c r="D542" s="618">
        <v>2</v>
      </c>
      <c r="E542" s="28" t="s">
        <v>648</v>
      </c>
      <c r="F542" s="26"/>
      <c r="G542" s="53"/>
    </row>
    <row r="543" spans="1:7" ht="60">
      <c r="A543" s="18"/>
      <c r="B543" s="191"/>
      <c r="C543" s="50" t="s">
        <v>5140</v>
      </c>
      <c r="D543" s="618">
        <v>2</v>
      </c>
      <c r="E543" s="28" t="s">
        <v>648</v>
      </c>
      <c r="F543" s="26"/>
      <c r="G543" s="53"/>
    </row>
    <row r="544" spans="1:7" ht="31.5">
      <c r="A544" s="18" t="s">
        <v>2227</v>
      </c>
      <c r="B544" s="191" t="s">
        <v>1296</v>
      </c>
      <c r="C544" s="50" t="s">
        <v>2608</v>
      </c>
      <c r="D544" s="618">
        <v>2</v>
      </c>
      <c r="E544" s="28" t="s">
        <v>540</v>
      </c>
      <c r="F544" s="26"/>
      <c r="G544" s="53"/>
    </row>
    <row r="545" spans="1:9" ht="45">
      <c r="A545" s="18" t="s">
        <v>2231</v>
      </c>
      <c r="B545" s="191" t="s">
        <v>1299</v>
      </c>
      <c r="C545" s="50" t="s">
        <v>1300</v>
      </c>
      <c r="D545" s="618">
        <v>2</v>
      </c>
      <c r="E545" s="28" t="s">
        <v>341</v>
      </c>
      <c r="F545" s="30" t="s">
        <v>5141</v>
      </c>
      <c r="G545" s="53"/>
    </row>
    <row r="546" spans="1:9" ht="40.15" customHeight="1">
      <c r="A546" s="135" t="s">
        <v>2238</v>
      </c>
      <c r="B546" s="989" t="s">
        <v>16</v>
      </c>
      <c r="C546" s="997"/>
      <c r="D546" s="997"/>
      <c r="E546" s="997"/>
      <c r="F546" s="997"/>
      <c r="G546" s="998"/>
      <c r="H546" s="29">
        <f>SUM(D547:D549)</f>
        <v>6</v>
      </c>
      <c r="I546" s="29">
        <f>COUNT(D547:D549)*2</f>
        <v>6</v>
      </c>
    </row>
    <row r="547" spans="1:9" ht="30">
      <c r="A547" s="18" t="s">
        <v>2240</v>
      </c>
      <c r="B547" s="191" t="s">
        <v>1304</v>
      </c>
      <c r="C547" s="50" t="s">
        <v>1305</v>
      </c>
      <c r="D547" s="618">
        <v>2</v>
      </c>
      <c r="E547" s="28" t="s">
        <v>540</v>
      </c>
      <c r="F547" s="26"/>
      <c r="G547" s="53"/>
    </row>
    <row r="548" spans="1:9" ht="47.25">
      <c r="A548" s="18" t="s">
        <v>2243</v>
      </c>
      <c r="B548" s="191" t="s">
        <v>1307</v>
      </c>
      <c r="C548" s="25" t="s">
        <v>1308</v>
      </c>
      <c r="D548" s="618">
        <v>2</v>
      </c>
      <c r="E548" s="28" t="s">
        <v>540</v>
      </c>
      <c r="F548" s="26"/>
      <c r="G548" s="53"/>
    </row>
    <row r="549" spans="1:9" ht="31.5">
      <c r="A549" s="18" t="s">
        <v>1309</v>
      </c>
      <c r="B549" s="191" t="s">
        <v>1310</v>
      </c>
      <c r="C549" s="23" t="s">
        <v>1311</v>
      </c>
      <c r="D549" s="618">
        <v>2</v>
      </c>
      <c r="E549" s="28" t="s">
        <v>540</v>
      </c>
      <c r="F549" s="26"/>
      <c r="G549" s="53"/>
    </row>
    <row r="550" spans="1:9" ht="40.15" customHeight="1">
      <c r="A550" s="135" t="s">
        <v>2247</v>
      </c>
      <c r="B550" s="916" t="s">
        <v>14</v>
      </c>
      <c r="C550" s="923"/>
      <c r="D550" s="923"/>
      <c r="E550" s="923"/>
      <c r="F550" s="923"/>
      <c r="G550" s="924"/>
      <c r="H550" s="29">
        <f>SUM(D551:D556)</f>
        <v>12</v>
      </c>
      <c r="I550" s="29">
        <f>COUNT(D551:D556)*2</f>
        <v>12</v>
      </c>
    </row>
    <row r="551" spans="1:9" ht="31.5">
      <c r="A551" s="18" t="s">
        <v>2248</v>
      </c>
      <c r="B551" s="19" t="s">
        <v>1313</v>
      </c>
      <c r="C551" s="25" t="s">
        <v>1314</v>
      </c>
      <c r="D551" s="618">
        <v>2</v>
      </c>
      <c r="E551" s="28" t="s">
        <v>653</v>
      </c>
      <c r="F551" s="26"/>
      <c r="G551" s="53"/>
    </row>
    <row r="552" spans="1:9" ht="31.5">
      <c r="A552" s="18" t="s">
        <v>1315</v>
      </c>
      <c r="B552" s="19" t="s">
        <v>1316</v>
      </c>
      <c r="C552" s="50" t="s">
        <v>5142</v>
      </c>
      <c r="D552" s="618">
        <v>2</v>
      </c>
      <c r="E552" s="28" t="s">
        <v>653</v>
      </c>
      <c r="F552" s="26"/>
      <c r="G552" s="53"/>
    </row>
    <row r="553" spans="1:9" ht="30">
      <c r="A553" s="18"/>
      <c r="B553" s="19"/>
      <c r="C553" s="50" t="s">
        <v>5143</v>
      </c>
      <c r="D553" s="618">
        <v>2</v>
      </c>
      <c r="E553" s="28" t="s">
        <v>653</v>
      </c>
      <c r="F553" s="26"/>
      <c r="G553" s="53"/>
    </row>
    <row r="554" spans="1:9" ht="47.25">
      <c r="A554" s="18" t="s">
        <v>1320</v>
      </c>
      <c r="B554" s="51" t="s">
        <v>1321</v>
      </c>
      <c r="C554" s="123" t="s">
        <v>1322</v>
      </c>
      <c r="D554" s="618">
        <v>2</v>
      </c>
      <c r="E554" s="28" t="s">
        <v>653</v>
      </c>
      <c r="F554" s="26"/>
      <c r="G554" s="53"/>
    </row>
    <row r="555" spans="1:9" ht="47.25">
      <c r="A555" s="18" t="s">
        <v>2258</v>
      </c>
      <c r="B555" s="19" t="s">
        <v>1324</v>
      </c>
      <c r="C555" s="30" t="s">
        <v>1325</v>
      </c>
      <c r="D555" s="618">
        <v>2</v>
      </c>
      <c r="E555" s="28" t="s">
        <v>653</v>
      </c>
      <c r="F555" s="26"/>
      <c r="G555" s="53"/>
    </row>
    <row r="556" spans="1:9" ht="47.25">
      <c r="A556" s="18" t="s">
        <v>2260</v>
      </c>
      <c r="B556" s="19" t="s">
        <v>3062</v>
      </c>
      <c r="C556" s="25" t="s">
        <v>1328</v>
      </c>
      <c r="D556" s="618">
        <v>2</v>
      </c>
      <c r="E556" s="28" t="s">
        <v>653</v>
      </c>
      <c r="F556" s="26"/>
      <c r="G556" s="53"/>
    </row>
    <row r="557" spans="1:9" ht="40.15" customHeight="1">
      <c r="A557" s="135" t="s">
        <v>2264</v>
      </c>
      <c r="B557" s="933" t="s">
        <v>1329</v>
      </c>
      <c r="C557" s="934"/>
      <c r="D557" s="934"/>
      <c r="E557" s="934"/>
      <c r="F557" s="934"/>
      <c r="G557" s="1004"/>
      <c r="H557" s="29">
        <f>SUM(D558:D564)</f>
        <v>6</v>
      </c>
      <c r="I557" s="29">
        <f>COUNT(D558:D564)*2</f>
        <v>6</v>
      </c>
    </row>
    <row r="558" spans="1:9" ht="81.75" hidden="1" customHeight="1">
      <c r="A558" s="27" t="s">
        <v>1330</v>
      </c>
      <c r="B558" s="50" t="s">
        <v>1332</v>
      </c>
      <c r="C558" s="50" t="s">
        <v>1333</v>
      </c>
      <c r="D558" s="544"/>
      <c r="E558" s="26" t="s">
        <v>540</v>
      </c>
      <c r="F558" s="91" t="s">
        <v>1334</v>
      </c>
      <c r="G558" s="26"/>
      <c r="H558" s="99"/>
      <c r="I558" s="99"/>
    </row>
    <row r="559" spans="1:9" ht="105" hidden="1">
      <c r="A559" s="27" t="s">
        <v>1335</v>
      </c>
      <c r="B559" s="50" t="s">
        <v>1336</v>
      </c>
      <c r="C559" s="50" t="s">
        <v>1337</v>
      </c>
      <c r="D559" s="544"/>
      <c r="E559" s="26" t="s">
        <v>540</v>
      </c>
      <c r="F559" s="91" t="s">
        <v>1338</v>
      </c>
      <c r="G559" s="53"/>
      <c r="H559" s="99"/>
      <c r="I559" s="99"/>
    </row>
    <row r="560" spans="1:9" ht="150" hidden="1">
      <c r="A560" s="27" t="s">
        <v>1339</v>
      </c>
      <c r="B560" s="50" t="s">
        <v>1340</v>
      </c>
      <c r="C560" s="50" t="s">
        <v>1341</v>
      </c>
      <c r="D560" s="544"/>
      <c r="E560" s="26" t="s">
        <v>540</v>
      </c>
      <c r="F560" s="91" t="s">
        <v>1342</v>
      </c>
      <c r="G560" s="53"/>
      <c r="H560" s="99"/>
      <c r="I560" s="99"/>
    </row>
    <row r="561" spans="1:9" ht="135">
      <c r="A561" s="63" t="s">
        <v>1343</v>
      </c>
      <c r="B561" s="50" t="s">
        <v>1344</v>
      </c>
      <c r="C561" s="50" t="s">
        <v>1345</v>
      </c>
      <c r="D561" s="544">
        <v>2</v>
      </c>
      <c r="E561" s="26" t="s">
        <v>540</v>
      </c>
      <c r="F561" s="91" t="s">
        <v>1346</v>
      </c>
      <c r="G561" s="53"/>
    </row>
    <row r="562" spans="1:9" ht="105">
      <c r="A562" s="63" t="s">
        <v>1347</v>
      </c>
      <c r="B562" s="50" t="s">
        <v>1348</v>
      </c>
      <c r="C562" s="50" t="s">
        <v>1349</v>
      </c>
      <c r="D562" s="544">
        <v>2</v>
      </c>
      <c r="E562" s="26" t="s">
        <v>540</v>
      </c>
      <c r="F562" s="91" t="s">
        <v>1350</v>
      </c>
      <c r="G562" s="53"/>
    </row>
    <row r="563" spans="1:9" ht="135" hidden="1">
      <c r="A563" s="27" t="s">
        <v>1351</v>
      </c>
      <c r="B563" s="50" t="s">
        <v>1352</v>
      </c>
      <c r="C563" s="50" t="s">
        <v>1353</v>
      </c>
      <c r="D563" s="544"/>
      <c r="E563" s="26" t="s">
        <v>540</v>
      </c>
      <c r="F563" s="91" t="s">
        <v>1354</v>
      </c>
      <c r="G563" s="53"/>
      <c r="H563" s="99"/>
      <c r="I563" s="99"/>
    </row>
    <row r="564" spans="1:9" ht="165">
      <c r="A564" s="63" t="s">
        <v>1355</v>
      </c>
      <c r="B564" s="50" t="s">
        <v>1356</v>
      </c>
      <c r="C564" s="50" t="s">
        <v>1357</v>
      </c>
      <c r="D564" s="544">
        <v>2</v>
      </c>
      <c r="E564" s="26" t="s">
        <v>540</v>
      </c>
      <c r="F564" s="91" t="s">
        <v>1358</v>
      </c>
      <c r="G564" s="53"/>
    </row>
    <row r="565" spans="1:9" ht="40.15" customHeight="1">
      <c r="A565" s="427" t="s">
        <v>2267</v>
      </c>
      <c r="B565" s="1156" t="s">
        <v>11</v>
      </c>
      <c r="C565" s="1087"/>
      <c r="D565" s="1087"/>
      <c r="E565" s="1087"/>
      <c r="F565" s="1087"/>
      <c r="G565" s="1157"/>
      <c r="H565" s="29">
        <f>SUM(D566:D568)</f>
        <v>6</v>
      </c>
      <c r="I565" s="29">
        <f>COUNT(D566:D568)*2</f>
        <v>6</v>
      </c>
    </row>
    <row r="566" spans="1:9" ht="31.5">
      <c r="A566" s="43" t="s">
        <v>2269</v>
      </c>
      <c r="B566" s="191" t="s">
        <v>1360</v>
      </c>
      <c r="C566" s="23" t="s">
        <v>1361</v>
      </c>
      <c r="D566" s="534">
        <v>2</v>
      </c>
      <c r="E566" s="28" t="s">
        <v>271</v>
      </c>
      <c r="F566" s="28" t="s">
        <v>1362</v>
      </c>
      <c r="G566" s="30"/>
    </row>
    <row r="567" spans="1:9" ht="30">
      <c r="A567" s="43"/>
      <c r="B567" s="191"/>
      <c r="C567" s="23" t="s">
        <v>1363</v>
      </c>
      <c r="D567" s="534">
        <v>2</v>
      </c>
      <c r="E567" s="28" t="s">
        <v>271</v>
      </c>
      <c r="F567" s="28" t="s">
        <v>1364</v>
      </c>
      <c r="G567" s="30"/>
    </row>
    <row r="568" spans="1:9" ht="45">
      <c r="A568" s="43" t="s">
        <v>2271</v>
      </c>
      <c r="B568" s="191" t="s">
        <v>1366</v>
      </c>
      <c r="C568" s="28" t="s">
        <v>2273</v>
      </c>
      <c r="D568" s="534">
        <v>2</v>
      </c>
      <c r="E568" s="34" t="s">
        <v>540</v>
      </c>
      <c r="F568" s="23" t="s">
        <v>1367</v>
      </c>
      <c r="G568" s="30"/>
    </row>
    <row r="569" spans="1:9" ht="15.75" hidden="1">
      <c r="A569" s="92" t="s">
        <v>10</v>
      </c>
      <c r="B569" s="930" t="s">
        <v>1368</v>
      </c>
      <c r="C569" s="931"/>
      <c r="D569" s="931"/>
      <c r="E569" s="931"/>
      <c r="F569" s="931"/>
      <c r="G569" s="935"/>
      <c r="H569" s="99">
        <f>SUM(D570:D575)</f>
        <v>0</v>
      </c>
      <c r="I569" s="99">
        <f>COUNT(D570:D575)*2</f>
        <v>0</v>
      </c>
    </row>
    <row r="570" spans="1:9" ht="45" hidden="1">
      <c r="A570" s="92" t="s">
        <v>1369</v>
      </c>
      <c r="B570" s="50" t="s">
        <v>1370</v>
      </c>
      <c r="C570" s="50"/>
      <c r="D570" s="545"/>
      <c r="E570" s="50"/>
      <c r="F570" s="50"/>
      <c r="G570" s="50"/>
      <c r="H570" s="99"/>
      <c r="I570" s="99"/>
    </row>
    <row r="571" spans="1:9" ht="45" hidden="1">
      <c r="A571" s="92" t="s">
        <v>1371</v>
      </c>
      <c r="B571" s="50" t="s">
        <v>1372</v>
      </c>
      <c r="C571" s="50"/>
      <c r="D571" s="545"/>
      <c r="E571" s="50"/>
      <c r="F571" s="50"/>
      <c r="G571" s="50"/>
      <c r="H571" s="99"/>
      <c r="I571" s="99"/>
    </row>
    <row r="572" spans="1:9" ht="45" hidden="1">
      <c r="A572" s="92" t="s">
        <v>1373</v>
      </c>
      <c r="B572" s="50" t="s">
        <v>1374</v>
      </c>
      <c r="C572" s="50"/>
      <c r="D572" s="545"/>
      <c r="E572" s="50"/>
      <c r="F572" s="50"/>
      <c r="G572" s="50"/>
      <c r="H572" s="99"/>
      <c r="I572" s="99"/>
    </row>
    <row r="573" spans="1:9" ht="75" hidden="1">
      <c r="A573" s="92" t="s">
        <v>1375</v>
      </c>
      <c r="B573" s="50" t="s">
        <v>1376</v>
      </c>
      <c r="C573" s="50"/>
      <c r="D573" s="545"/>
      <c r="E573" s="50"/>
      <c r="F573" s="50"/>
      <c r="G573" s="50"/>
      <c r="H573" s="99"/>
      <c r="I573" s="99"/>
    </row>
    <row r="574" spans="1:9" ht="30" hidden="1">
      <c r="A574" s="92" t="s">
        <v>1377</v>
      </c>
      <c r="B574" s="50" t="s">
        <v>1378</v>
      </c>
      <c r="C574" s="50"/>
      <c r="D574" s="545"/>
      <c r="E574" s="50"/>
      <c r="F574" s="50"/>
      <c r="G574" s="50"/>
      <c r="H574" s="99"/>
      <c r="I574" s="99"/>
    </row>
    <row r="575" spans="1:9" ht="30" hidden="1">
      <c r="A575" s="92" t="s">
        <v>1379</v>
      </c>
      <c r="B575" s="50" t="s">
        <v>1380</v>
      </c>
      <c r="C575" s="50"/>
      <c r="D575" s="545"/>
      <c r="E575" s="50"/>
      <c r="F575" s="50"/>
      <c r="G575" s="50"/>
      <c r="H575" s="99"/>
      <c r="I575" s="99"/>
    </row>
    <row r="576" spans="1:9" ht="15.75">
      <c r="A576" s="93" t="s">
        <v>1381</v>
      </c>
      <c r="B576" s="930" t="s">
        <v>8</v>
      </c>
      <c r="C576" s="931"/>
      <c r="D576" s="931"/>
      <c r="E576" s="931"/>
      <c r="F576" s="931"/>
      <c r="G576" s="935"/>
      <c r="H576" s="29">
        <f>SUM(D577:D586)</f>
        <v>2</v>
      </c>
      <c r="I576" s="29">
        <f>COUNT(D577:D586)*2</f>
        <v>2</v>
      </c>
    </row>
    <row r="577" spans="1:9" ht="75" hidden="1">
      <c r="A577" s="92" t="s">
        <v>1382</v>
      </c>
      <c r="B577" s="50" t="s">
        <v>1383</v>
      </c>
      <c r="C577" s="50"/>
      <c r="D577" s="545"/>
      <c r="E577" s="50"/>
      <c r="F577" s="50"/>
      <c r="G577" s="50"/>
      <c r="H577" s="99"/>
      <c r="I577" s="99"/>
    </row>
    <row r="578" spans="1:9" ht="60" hidden="1">
      <c r="A578" s="92" t="s">
        <v>1384</v>
      </c>
      <c r="B578" s="50" t="s">
        <v>1385</v>
      </c>
      <c r="C578" s="50"/>
      <c r="D578" s="545"/>
      <c r="E578" s="50"/>
      <c r="F578" s="50"/>
      <c r="G578" s="50"/>
      <c r="H578" s="99"/>
      <c r="I578" s="99"/>
    </row>
    <row r="579" spans="1:9" ht="60" hidden="1">
      <c r="A579" s="92" t="s">
        <v>1386</v>
      </c>
      <c r="B579" s="50" t="s">
        <v>1387</v>
      </c>
      <c r="C579" s="50"/>
      <c r="D579" s="545"/>
      <c r="E579" s="50"/>
      <c r="F579" s="50"/>
      <c r="G579" s="50"/>
      <c r="H579" s="99"/>
      <c r="I579" s="99"/>
    </row>
    <row r="580" spans="1:9" ht="45" hidden="1">
      <c r="A580" s="92" t="s">
        <v>1388</v>
      </c>
      <c r="B580" s="50" t="s">
        <v>1389</v>
      </c>
      <c r="C580" s="50"/>
      <c r="D580" s="545"/>
      <c r="E580" s="50"/>
      <c r="F580" s="50"/>
      <c r="G580" s="50"/>
      <c r="H580" s="99"/>
      <c r="I580" s="99"/>
    </row>
    <row r="581" spans="1:9" ht="45" hidden="1">
      <c r="A581" s="92" t="s">
        <v>1390</v>
      </c>
      <c r="B581" s="50" t="s">
        <v>1391</v>
      </c>
      <c r="C581" s="50"/>
      <c r="D581" s="545"/>
      <c r="E581" s="50"/>
      <c r="F581" s="50"/>
      <c r="G581" s="50"/>
      <c r="H581" s="99"/>
      <c r="I581" s="99"/>
    </row>
    <row r="582" spans="1:9" ht="90">
      <c r="A582" s="60" t="s">
        <v>1392</v>
      </c>
      <c r="B582" s="50" t="s">
        <v>1393</v>
      </c>
      <c r="C582" s="50" t="s">
        <v>1394</v>
      </c>
      <c r="D582" s="630">
        <v>2</v>
      </c>
      <c r="E582" s="34" t="s">
        <v>540</v>
      </c>
      <c r="F582" s="50" t="s">
        <v>1395</v>
      </c>
      <c r="G582" s="495"/>
    </row>
    <row r="583" spans="1:9" ht="75" hidden="1">
      <c r="A583" s="27" t="s">
        <v>1396</v>
      </c>
      <c r="B583" s="50" t="s">
        <v>1397</v>
      </c>
      <c r="C583" s="50"/>
      <c r="D583" s="545"/>
      <c r="E583" s="50"/>
      <c r="F583" s="50"/>
      <c r="G583" s="50"/>
      <c r="H583" s="99"/>
      <c r="I583" s="99"/>
    </row>
    <row r="584" spans="1:9" ht="30" hidden="1">
      <c r="A584" s="27" t="s">
        <v>1398</v>
      </c>
      <c r="B584" s="50" t="s">
        <v>1399</v>
      </c>
      <c r="C584" s="50"/>
      <c r="D584" s="545"/>
      <c r="E584" s="50"/>
      <c r="F584" s="50"/>
      <c r="G584" s="50"/>
      <c r="H584" s="99"/>
      <c r="I584" s="99"/>
    </row>
    <row r="585" spans="1:9" ht="30" hidden="1">
      <c r="A585" s="27" t="s">
        <v>1400</v>
      </c>
      <c r="B585" s="50" t="s">
        <v>1401</v>
      </c>
      <c r="C585" s="50"/>
      <c r="D585" s="545"/>
      <c r="E585" s="50"/>
      <c r="F585" s="50"/>
      <c r="G585" s="50"/>
      <c r="H585" s="99"/>
      <c r="I585" s="99"/>
    </row>
    <row r="586" spans="1:9" ht="60" hidden="1">
      <c r="A586" s="27" t="s">
        <v>1402</v>
      </c>
      <c r="B586" s="50" t="s">
        <v>1403</v>
      </c>
      <c r="C586" s="50"/>
      <c r="D586" s="545"/>
      <c r="E586" s="50"/>
      <c r="F586" s="50"/>
      <c r="G586" s="50"/>
      <c r="H586" s="99"/>
      <c r="I586" s="99"/>
    </row>
    <row r="587" spans="1:9" ht="21">
      <c r="A587" s="98"/>
      <c r="B587" s="918" t="s">
        <v>1404</v>
      </c>
      <c r="C587" s="922"/>
      <c r="D587" s="922"/>
      <c r="E587" s="922"/>
      <c r="F587" s="922"/>
      <c r="G587" s="922"/>
      <c r="H587" s="29">
        <f>SUM(H588+H593+H598+H604)</f>
        <v>22</v>
      </c>
      <c r="I587" s="29">
        <f>SUM(I588+I593+I598+I604)</f>
        <v>22</v>
      </c>
    </row>
    <row r="588" spans="1:9" ht="40.15" customHeight="1">
      <c r="A588" s="117" t="s">
        <v>2277</v>
      </c>
      <c r="B588" s="989" t="s">
        <v>6</v>
      </c>
      <c r="C588" s="997"/>
      <c r="D588" s="997"/>
      <c r="E588" s="997"/>
      <c r="F588" s="997"/>
      <c r="G588" s="998"/>
      <c r="H588" s="29">
        <f>SUM(D589:D592)</f>
        <v>6</v>
      </c>
      <c r="I588" s="29">
        <f>COUNT(D589:D592)*2</f>
        <v>6</v>
      </c>
    </row>
    <row r="589" spans="1:9" ht="45">
      <c r="A589" s="18" t="s">
        <v>2278</v>
      </c>
      <c r="B589" s="30" t="s">
        <v>1406</v>
      </c>
      <c r="C589" s="90" t="s">
        <v>5144</v>
      </c>
      <c r="D589" s="622">
        <v>2</v>
      </c>
      <c r="E589" s="22" t="s">
        <v>648</v>
      </c>
      <c r="F589" s="66"/>
      <c r="G589" s="183"/>
    </row>
    <row r="590" spans="1:9" ht="45">
      <c r="A590" s="18"/>
      <c r="B590" s="30"/>
      <c r="C590" s="90" t="s">
        <v>5145</v>
      </c>
      <c r="D590" s="622">
        <v>2</v>
      </c>
      <c r="E590" s="22" t="s">
        <v>648</v>
      </c>
      <c r="F590" s="66"/>
      <c r="G590" s="183"/>
    </row>
    <row r="591" spans="1:9" ht="45">
      <c r="A591" s="18"/>
      <c r="B591" s="30"/>
      <c r="C591" s="219" t="s">
        <v>5146</v>
      </c>
      <c r="D591" s="622">
        <v>2</v>
      </c>
      <c r="E591" s="22" t="s">
        <v>648</v>
      </c>
      <c r="F591" s="66"/>
      <c r="G591" s="183"/>
    </row>
    <row r="592" spans="1:9" ht="65.25" hidden="1" customHeight="1">
      <c r="A592" s="27" t="s">
        <v>2282</v>
      </c>
      <c r="B592" s="86" t="s">
        <v>1418</v>
      </c>
      <c r="C592" s="395"/>
      <c r="D592" s="626"/>
      <c r="E592" s="22"/>
      <c r="F592" s="66"/>
      <c r="G592" s="66"/>
      <c r="H592" s="99"/>
      <c r="I592" s="99"/>
    </row>
    <row r="593" spans="1:9" ht="40.15" customHeight="1">
      <c r="A593" s="117" t="s">
        <v>2284</v>
      </c>
      <c r="B593" s="1315" t="s">
        <v>4</v>
      </c>
      <c r="C593" s="1316"/>
      <c r="D593" s="1316"/>
      <c r="E593" s="1316"/>
      <c r="F593" s="1316"/>
      <c r="G593" s="1317"/>
      <c r="H593" s="29">
        <f>SUM(D594:D597)</f>
        <v>6</v>
      </c>
      <c r="I593" s="29">
        <f>COUNT(D594:D597)*2</f>
        <v>6</v>
      </c>
    </row>
    <row r="594" spans="1:9" ht="30">
      <c r="A594" s="18" t="s">
        <v>2285</v>
      </c>
      <c r="B594" s="30" t="s">
        <v>1420</v>
      </c>
      <c r="C594" s="419" t="s">
        <v>5147</v>
      </c>
      <c r="D594" s="622">
        <v>2</v>
      </c>
      <c r="E594" s="22" t="s">
        <v>648</v>
      </c>
      <c r="F594" s="66"/>
      <c r="G594" s="183"/>
    </row>
    <row r="595" spans="1:9" ht="45">
      <c r="A595" s="18"/>
      <c r="B595" s="30"/>
      <c r="C595" s="456" t="s">
        <v>5148</v>
      </c>
      <c r="D595" s="622">
        <v>2</v>
      </c>
      <c r="E595" s="22" t="s">
        <v>648</v>
      </c>
      <c r="F595" s="66"/>
      <c r="G595" s="183"/>
    </row>
    <row r="596" spans="1:9" ht="30">
      <c r="A596" s="18"/>
      <c r="B596" s="30"/>
      <c r="C596" s="456" t="s">
        <v>5149</v>
      </c>
      <c r="D596" s="622">
        <v>2</v>
      </c>
      <c r="E596" s="22" t="s">
        <v>648</v>
      </c>
      <c r="F596" s="66"/>
      <c r="G596" s="183"/>
    </row>
    <row r="597" spans="1:9" ht="46.5" hidden="1" customHeight="1">
      <c r="A597" s="27" t="s">
        <v>1428</v>
      </c>
      <c r="B597" s="86" t="s">
        <v>1429</v>
      </c>
      <c r="C597" s="395"/>
      <c r="D597" s="626"/>
      <c r="E597" s="22"/>
      <c r="F597" s="66"/>
      <c r="G597" s="66"/>
      <c r="H597" s="99"/>
      <c r="I597" s="99"/>
    </row>
    <row r="598" spans="1:9" ht="40.15" customHeight="1">
      <c r="A598" s="117" t="s">
        <v>2291</v>
      </c>
      <c r="B598" s="989" t="s">
        <v>2</v>
      </c>
      <c r="C598" s="997"/>
      <c r="D598" s="997"/>
      <c r="E598" s="997"/>
      <c r="F598" s="997"/>
      <c r="G598" s="998"/>
      <c r="H598" s="29">
        <f>SUM(D599:D603)</f>
        <v>8</v>
      </c>
      <c r="I598" s="29">
        <f>COUNT(D599:D603)*2</f>
        <v>8</v>
      </c>
    </row>
    <row r="599" spans="1:9" ht="45">
      <c r="A599" s="18" t="s">
        <v>2292</v>
      </c>
      <c r="B599" s="30" t="s">
        <v>1431</v>
      </c>
      <c r="C599" s="90" t="s">
        <v>5150</v>
      </c>
      <c r="D599" s="622">
        <v>2</v>
      </c>
      <c r="E599" s="22" t="s">
        <v>648</v>
      </c>
      <c r="F599" s="66"/>
      <c r="G599" s="183"/>
    </row>
    <row r="600" spans="1:9" ht="30">
      <c r="A600" s="18"/>
      <c r="B600" s="30"/>
      <c r="C600" s="90" t="s">
        <v>5151</v>
      </c>
      <c r="D600" s="622">
        <v>2</v>
      </c>
      <c r="E600" s="22" t="s">
        <v>648</v>
      </c>
      <c r="F600" s="66"/>
      <c r="G600" s="183"/>
    </row>
    <row r="601" spans="1:9" ht="45">
      <c r="A601" s="18"/>
      <c r="B601" s="30"/>
      <c r="C601" s="23" t="s">
        <v>5152</v>
      </c>
      <c r="D601" s="622">
        <v>2</v>
      </c>
      <c r="E601" s="22" t="s">
        <v>648</v>
      </c>
      <c r="F601" s="50" t="s">
        <v>5153</v>
      </c>
      <c r="G601" s="183"/>
    </row>
    <row r="602" spans="1:9" ht="30">
      <c r="A602" s="18"/>
      <c r="B602" s="30"/>
      <c r="C602" s="30" t="s">
        <v>5154</v>
      </c>
      <c r="D602" s="622">
        <v>2</v>
      </c>
      <c r="E602" s="22" t="s">
        <v>648</v>
      </c>
      <c r="F602" s="66"/>
      <c r="G602" s="183"/>
    </row>
    <row r="603" spans="1:9" ht="58.5" hidden="1" customHeight="1">
      <c r="A603" s="27" t="s">
        <v>1435</v>
      </c>
      <c r="B603" s="23" t="s">
        <v>1436</v>
      </c>
      <c r="C603" s="66"/>
      <c r="D603" s="626"/>
      <c r="E603" s="22"/>
      <c r="F603" s="66"/>
      <c r="G603" s="66"/>
      <c r="H603" s="99"/>
      <c r="I603" s="99"/>
    </row>
    <row r="604" spans="1:9" ht="40.15" customHeight="1">
      <c r="A604" s="117" t="s">
        <v>2308</v>
      </c>
      <c r="B604" s="999" t="s">
        <v>0</v>
      </c>
      <c r="C604" s="999"/>
      <c r="D604" s="999"/>
      <c r="E604" s="999"/>
      <c r="F604" s="999"/>
      <c r="G604" s="999"/>
      <c r="H604" s="29">
        <f>SUM(D605:D606)</f>
        <v>2</v>
      </c>
      <c r="I604" s="29">
        <f>COUNT(D605:D606)*2</f>
        <v>2</v>
      </c>
    </row>
    <row r="605" spans="1:9" ht="43.5" customHeight="1">
      <c r="A605" s="18" t="s">
        <v>2310</v>
      </c>
      <c r="B605" s="30" t="s">
        <v>1438</v>
      </c>
      <c r="C605" s="30" t="s">
        <v>5155</v>
      </c>
      <c r="D605" s="622">
        <v>2</v>
      </c>
      <c r="E605" s="22" t="s">
        <v>648</v>
      </c>
      <c r="F605" s="66"/>
      <c r="G605" s="183"/>
    </row>
    <row r="606" spans="1:9" ht="45.75" hidden="1" customHeight="1">
      <c r="A606" s="27" t="s">
        <v>1443</v>
      </c>
      <c r="B606" s="23" t="s">
        <v>4960</v>
      </c>
      <c r="C606" s="66"/>
      <c r="D606" s="626"/>
      <c r="E606" s="22"/>
      <c r="F606" s="66"/>
      <c r="G606" s="66"/>
      <c r="H606" s="99"/>
      <c r="I606" s="99"/>
    </row>
    <row r="607" spans="1:9">
      <c r="A607" s="205"/>
      <c r="B607" s="37"/>
      <c r="C607" s="37"/>
      <c r="D607" s="637"/>
      <c r="F607" s="37"/>
      <c r="G607" s="37"/>
    </row>
    <row r="608" spans="1:9">
      <c r="B608" s="29"/>
      <c r="C608" s="29"/>
      <c r="D608" s="640"/>
      <c r="E608" s="29"/>
      <c r="F608" s="99"/>
      <c r="G608" s="37"/>
    </row>
    <row r="609" spans="1:7">
      <c r="A609" s="717"/>
      <c r="B609" s="101" t="s">
        <v>1446</v>
      </c>
      <c r="C609" s="101" t="s">
        <v>2316</v>
      </c>
      <c r="D609" s="738" t="s">
        <v>2795</v>
      </c>
      <c r="E609" s="101">
        <f>H2</f>
        <v>16</v>
      </c>
      <c r="F609" s="99"/>
      <c r="G609" s="37"/>
    </row>
    <row r="610" spans="1:7">
      <c r="A610" s="717" t="s">
        <v>176</v>
      </c>
      <c r="B610" s="101">
        <f>IF(E609=0,0,H42)</f>
        <v>24</v>
      </c>
      <c r="C610" s="101">
        <f>IF(E609=0,0,I42)</f>
        <v>24</v>
      </c>
      <c r="D610" s="754">
        <f>IF(D618=0,0,B610/C610)</f>
        <v>1</v>
      </c>
      <c r="E610" s="101"/>
      <c r="F610" s="99"/>
      <c r="G610" s="37"/>
    </row>
    <row r="611" spans="1:7">
      <c r="A611" s="717" t="s">
        <v>178</v>
      </c>
      <c r="B611" s="101">
        <f>IF(E609=0,0,H103)</f>
        <v>34</v>
      </c>
      <c r="C611" s="101">
        <f>IF(E609=0,0,I103)</f>
        <v>34</v>
      </c>
      <c r="D611" s="754">
        <f>IF(D618=0,0,B611/C611)</f>
        <v>1</v>
      </c>
      <c r="E611" s="101"/>
      <c r="F611" s="99"/>
      <c r="G611" s="37"/>
    </row>
    <row r="612" spans="1:7">
      <c r="A612" s="717" t="s">
        <v>180</v>
      </c>
      <c r="B612" s="101">
        <f>IF(E609=0,0,H153)</f>
        <v>116</v>
      </c>
      <c r="C612" s="101">
        <f>IF(E609=0,0,I153)</f>
        <v>116</v>
      </c>
      <c r="D612" s="754">
        <f>IF(D618=0,0,B612/C612)</f>
        <v>1</v>
      </c>
      <c r="E612" s="101"/>
      <c r="F612" s="99"/>
      <c r="G612" s="37"/>
    </row>
    <row r="613" spans="1:7">
      <c r="A613" s="717" t="s">
        <v>182</v>
      </c>
      <c r="B613" s="716">
        <f>IF(E609=0,0,H235)</f>
        <v>130</v>
      </c>
      <c r="C613" s="716">
        <f>IF(E609=0,0,I235)</f>
        <v>130</v>
      </c>
      <c r="D613" s="754">
        <f>IF(D618=0,0,B613/C613)</f>
        <v>1</v>
      </c>
      <c r="E613" s="101"/>
      <c r="F613" s="99"/>
      <c r="G613" s="37"/>
    </row>
    <row r="614" spans="1:7">
      <c r="A614" s="717" t="s">
        <v>184</v>
      </c>
      <c r="B614" s="716">
        <f>IF(E609=0,0,H330)</f>
        <v>32</v>
      </c>
      <c r="C614" s="716">
        <f>IF(E609=0,0,I330)</f>
        <v>32</v>
      </c>
      <c r="D614" s="754">
        <f>IF(D618=0,0,B614/C614)</f>
        <v>1</v>
      </c>
      <c r="E614" s="101"/>
      <c r="F614" s="99"/>
      <c r="G614" s="37"/>
    </row>
    <row r="615" spans="1:7">
      <c r="A615" s="717" t="s">
        <v>186</v>
      </c>
      <c r="B615" s="716">
        <f>IF(E609=0,0,H483)</f>
        <v>18</v>
      </c>
      <c r="C615" s="716">
        <f>IF(E609=0,0,I483)</f>
        <v>18</v>
      </c>
      <c r="D615" s="754">
        <f>IF(D618=0,0,B615/C615)</f>
        <v>1</v>
      </c>
      <c r="E615" s="101"/>
      <c r="F615" s="99"/>
      <c r="G615" s="37"/>
    </row>
    <row r="616" spans="1:7">
      <c r="A616" s="717" t="s">
        <v>187</v>
      </c>
      <c r="B616" s="716">
        <f>IF(E609=0,0,H516)</f>
        <v>76</v>
      </c>
      <c r="C616" s="716">
        <f>IF(E609=0,0,I516)</f>
        <v>76</v>
      </c>
      <c r="D616" s="754">
        <f>IF(D618=0,0,B616/C616)</f>
        <v>1</v>
      </c>
      <c r="E616" s="101"/>
      <c r="F616" s="99"/>
      <c r="G616" s="37"/>
    </row>
    <row r="617" spans="1:7">
      <c r="A617" s="717" t="s">
        <v>189</v>
      </c>
      <c r="B617" s="716">
        <f>IF(E609=0,0,H587)</f>
        <v>22</v>
      </c>
      <c r="C617" s="716">
        <f>IF(E609=0,0,I587)</f>
        <v>22</v>
      </c>
      <c r="D617" s="754">
        <f>IF(D618=0,0,B617/C617)</f>
        <v>1</v>
      </c>
      <c r="E617" s="101"/>
      <c r="F617" s="99"/>
      <c r="G617" s="37"/>
    </row>
    <row r="618" spans="1:7">
      <c r="A618" s="717" t="s">
        <v>1449</v>
      </c>
      <c r="B618" s="101">
        <f>IF(E609=0,0,SUM(B610:B617))</f>
        <v>452</v>
      </c>
      <c r="C618" s="101">
        <f>IF(E609=0,0,SUM(C610:C617))</f>
        <v>452</v>
      </c>
      <c r="D618" s="754">
        <f>IF(E609=0,0,B618/C618)</f>
        <v>1</v>
      </c>
      <c r="E618" s="101"/>
      <c r="F618" s="99"/>
      <c r="G618" s="37"/>
    </row>
    <row r="619" spans="1:7">
      <c r="A619" s="717"/>
      <c r="B619" s="101"/>
      <c r="C619" s="101"/>
      <c r="D619" s="738"/>
      <c r="E619" s="101"/>
      <c r="F619" s="99"/>
      <c r="G619" s="37"/>
    </row>
    <row r="620" spans="1:7">
      <c r="A620" s="717">
        <v>0</v>
      </c>
      <c r="B620" s="101"/>
      <c r="C620" s="101"/>
      <c r="D620" s="738"/>
      <c r="E620" s="101"/>
      <c r="F620" s="99"/>
      <c r="G620" s="37"/>
    </row>
    <row r="621" spans="1:7">
      <c r="A621" s="717">
        <v>1</v>
      </c>
      <c r="B621" s="101"/>
      <c r="C621" s="101"/>
      <c r="D621" s="738"/>
      <c r="E621" s="101"/>
      <c r="F621" s="99"/>
      <c r="G621" s="37"/>
    </row>
    <row r="622" spans="1:7">
      <c r="A622" s="717">
        <v>2</v>
      </c>
      <c r="B622" s="101"/>
      <c r="C622" s="101"/>
      <c r="D622" s="738"/>
      <c r="E622" s="101"/>
      <c r="F622" s="99"/>
      <c r="G622" s="37"/>
    </row>
    <row r="623" spans="1:7">
      <c r="A623" s="717"/>
      <c r="B623" s="101"/>
      <c r="C623" s="101"/>
      <c r="D623" s="738"/>
      <c r="E623" s="101"/>
      <c r="F623" s="99"/>
      <c r="G623" s="37"/>
    </row>
    <row r="624" spans="1:7">
      <c r="A624" s="801"/>
      <c r="B624" s="100"/>
      <c r="C624" s="100"/>
      <c r="D624" s="793"/>
      <c r="E624" s="100"/>
      <c r="F624" s="99"/>
      <c r="G624" s="37"/>
    </row>
    <row r="625" spans="1:7">
      <c r="A625" s="324"/>
      <c r="B625" s="99"/>
      <c r="C625" s="99"/>
      <c r="D625" s="631"/>
      <c r="E625" s="99"/>
      <c r="F625" s="99"/>
      <c r="G625" s="37"/>
    </row>
    <row r="626" spans="1:7">
      <c r="A626" s="324"/>
      <c r="B626" s="99"/>
      <c r="C626" s="99"/>
      <c r="D626" s="631"/>
      <c r="E626" s="99"/>
      <c r="F626" s="99"/>
      <c r="G626" s="37"/>
    </row>
    <row r="627" spans="1:7">
      <c r="A627" s="324"/>
      <c r="B627" s="99"/>
      <c r="C627" s="99"/>
      <c r="D627" s="631"/>
      <c r="E627" s="99"/>
      <c r="F627" s="99"/>
      <c r="G627" s="37"/>
    </row>
    <row r="628" spans="1:7">
      <c r="A628" s="324"/>
      <c r="B628" s="99"/>
      <c r="C628" s="99"/>
      <c r="D628" s="631"/>
      <c r="E628" s="99"/>
      <c r="F628" s="99"/>
      <c r="G628" s="37"/>
    </row>
    <row r="629" spans="1:7">
      <c r="A629" s="324"/>
      <c r="B629" s="99"/>
      <c r="C629" s="99"/>
      <c r="D629" s="631"/>
      <c r="E629" s="99"/>
      <c r="F629" s="99"/>
      <c r="G629" s="37"/>
    </row>
    <row r="630" spans="1:7">
      <c r="A630" s="205"/>
      <c r="B630" s="37"/>
      <c r="C630" s="37"/>
      <c r="D630" s="637"/>
      <c r="F630" s="37"/>
      <c r="G630" s="37"/>
    </row>
    <row r="631" spans="1:7">
      <c r="A631" s="205"/>
      <c r="B631" s="37"/>
      <c r="C631" s="37"/>
      <c r="D631" s="637"/>
      <c r="F631" s="37"/>
      <c r="G631" s="37"/>
    </row>
    <row r="632" spans="1:7">
      <c r="A632" s="205"/>
      <c r="B632" s="37"/>
      <c r="C632" s="37"/>
      <c r="D632" s="637"/>
      <c r="F632" s="37"/>
      <c r="G632" s="37"/>
    </row>
    <row r="633" spans="1:7">
      <c r="A633" s="205"/>
      <c r="B633" s="37"/>
      <c r="C633" s="37"/>
      <c r="D633" s="637"/>
      <c r="F633" s="37"/>
      <c r="G633" s="37"/>
    </row>
    <row r="634" spans="1:7">
      <c r="A634" s="205"/>
      <c r="B634" s="37"/>
      <c r="C634" s="37"/>
      <c r="D634" s="637"/>
      <c r="F634" s="37"/>
      <c r="G634" s="37"/>
    </row>
    <row r="635" spans="1:7">
      <c r="A635" s="205"/>
      <c r="B635" s="37"/>
      <c r="C635" s="37"/>
      <c r="D635" s="637"/>
      <c r="F635" s="37"/>
      <c r="G635" s="37"/>
    </row>
  </sheetData>
  <sheetProtection sheet="1" objects="1" scenarios="1"/>
  <protectedRanges>
    <protectedRange sqref="D561:D564" name="Range3"/>
    <protectedRange sqref="D220:D233" name="Range1"/>
    <protectedRange sqref="G220:G233" name="Range2"/>
  </protectedRanges>
  <autoFilter ref="A41:G606">
    <filterColumn colId="0">
      <colorFilter dxfId="6"/>
    </filterColumn>
  </autoFilter>
  <mergeCells count="124">
    <mergeCell ref="B588:G588"/>
    <mergeCell ref="B593:G593"/>
    <mergeCell ref="B598:G598"/>
    <mergeCell ref="B604:G604"/>
    <mergeCell ref="B550:G550"/>
    <mergeCell ref="B557:G557"/>
    <mergeCell ref="B565:G565"/>
    <mergeCell ref="B569:G569"/>
    <mergeCell ref="B576:G576"/>
    <mergeCell ref="B587:G587"/>
    <mergeCell ref="B516:G516"/>
    <mergeCell ref="B517:G517"/>
    <mergeCell ref="B520:G520"/>
    <mergeCell ref="B524:G524"/>
    <mergeCell ref="B528:G528"/>
    <mergeCell ref="B546:G546"/>
    <mergeCell ref="B484:G484"/>
    <mergeCell ref="B492:G492"/>
    <mergeCell ref="B497:G497"/>
    <mergeCell ref="B500:G500"/>
    <mergeCell ref="B503:G503"/>
    <mergeCell ref="B509:G509"/>
    <mergeCell ref="B441:G441"/>
    <mergeCell ref="B448:G448"/>
    <mergeCell ref="B459:G459"/>
    <mergeCell ref="B466:G466"/>
    <mergeCell ref="B472:G472"/>
    <mergeCell ref="B483:G483"/>
    <mergeCell ref="B397:G397"/>
    <mergeCell ref="B408:G408"/>
    <mergeCell ref="B412:G412"/>
    <mergeCell ref="B417:G417"/>
    <mergeCell ref="B422:G422"/>
    <mergeCell ref="B429:G429"/>
    <mergeCell ref="B421:G421"/>
    <mergeCell ref="B471:G471"/>
    <mergeCell ref="B363:G363"/>
    <mergeCell ref="B369:G369"/>
    <mergeCell ref="B378:G378"/>
    <mergeCell ref="B382:G382"/>
    <mergeCell ref="B386:G386"/>
    <mergeCell ref="B393:G393"/>
    <mergeCell ref="B331:G331"/>
    <mergeCell ref="B336:G336"/>
    <mergeCell ref="B339:G339"/>
    <mergeCell ref="B344:G344"/>
    <mergeCell ref="B350:G350"/>
    <mergeCell ref="B353:G353"/>
    <mergeCell ref="B312:G312"/>
    <mergeCell ref="B315:G315"/>
    <mergeCell ref="B318:G318"/>
    <mergeCell ref="B322:G322"/>
    <mergeCell ref="B327:G327"/>
    <mergeCell ref="B330:G330"/>
    <mergeCell ref="B241:G241"/>
    <mergeCell ref="B281:G281"/>
    <mergeCell ref="B288:G288"/>
    <mergeCell ref="B299:G299"/>
    <mergeCell ref="B304:G304"/>
    <mergeCell ref="B308:G308"/>
    <mergeCell ref="B176:G176"/>
    <mergeCell ref="B183:G183"/>
    <mergeCell ref="B189:G189"/>
    <mergeCell ref="B211:G211"/>
    <mergeCell ref="B235:G235"/>
    <mergeCell ref="B236:G236"/>
    <mergeCell ref="B122:G122"/>
    <mergeCell ref="B127:G127"/>
    <mergeCell ref="B133:G133"/>
    <mergeCell ref="B153:G153"/>
    <mergeCell ref="B154:G154"/>
    <mergeCell ref="B169:G169"/>
    <mergeCell ref="B141:G141"/>
    <mergeCell ref="B219:G219"/>
    <mergeCell ref="B74:G74"/>
    <mergeCell ref="B88:G88"/>
    <mergeCell ref="B100:G100"/>
    <mergeCell ref="B103:G103"/>
    <mergeCell ref="B104:G104"/>
    <mergeCell ref="B116:G116"/>
    <mergeCell ref="B37:I37"/>
    <mergeCell ref="A38:I40"/>
    <mergeCell ref="B42:G42"/>
    <mergeCell ref="B43:G43"/>
    <mergeCell ref="B64:G64"/>
    <mergeCell ref="B70:G70"/>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A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dataValidations count="10">
    <dataValidation type="list" allowBlank="1" showInputMessage="1" showErrorMessage="1" sqref="D570:D575 D619:D1048576 D100:D140 D88:D98 D220:D420 D577:D609 D41:D86 D142:D218 D473:D556 D422:D470 D558:D564 D566:D568">
      <formula1>$A$620:$A$622</formula1>
    </dataValidation>
    <dataValidation type="list" allowBlank="1" showInputMessage="1" showErrorMessage="1" sqref="D570:D575">
      <formula1>$A$734:$A$736</formula1>
    </dataValidation>
    <dataValidation type="list" allowBlank="1" showInputMessage="1" showErrorMessage="1" sqref="D565">
      <formula1>$A$698:$A$700</formula1>
    </dataValidation>
    <dataValidation type="list" allowBlank="1" showInputMessage="1" showErrorMessage="1" sqref="D557">
      <formula1>$A$782:$A$784</formula1>
    </dataValidation>
    <dataValidation type="list" allowBlank="1" showInputMessage="1" showErrorMessage="1" sqref="D421">
      <formula1>$A$733:$A$735</formula1>
    </dataValidation>
    <dataValidation type="list" allowBlank="1" showInputMessage="1" showErrorMessage="1" sqref="D471">
      <formula1>$A$880:$A$882</formula1>
    </dataValidation>
    <dataValidation type="list" allowBlank="1" showInputMessage="1" showErrorMessage="1" sqref="D472">
      <formula1>$A$673:$A$675</formula1>
    </dataValidation>
    <dataValidation type="list" allowBlank="1" showInputMessage="1" showErrorMessage="1" sqref="D87">
      <formula1>$A$1164:$A$1166</formula1>
    </dataValidation>
    <dataValidation type="list" allowBlank="1" showInputMessage="1" showErrorMessage="1" sqref="D99">
      <formula1>$A$1154:$A$1156</formula1>
    </dataValidation>
    <dataValidation type="list" allowBlank="1" showInputMessage="1" showErrorMessage="1" sqref="D510:D512">
      <formula1>$A$706:$A$708</formula1>
    </dataValidation>
  </dataValidations>
  <pageMargins left="0.70866141732283472" right="0.70866141732283472" top="0.74803149606299213" bottom="0.74803149606299213" header="0.31496062992125984" footer="0.31496062992125984"/>
  <pageSetup paperSize="9" scale="50" orientation="portrait" r:id="rId1"/>
  <headerFooter>
    <oddHeader>&amp;LChecklist No. 15&amp;CPharmacy&amp;RVersion - NHSRC/3.0</oddHeader>
    <oddFooter>Page &amp;P</oddFooter>
  </headerFooter>
</worksheet>
</file>

<file path=xl/worksheets/sheet18.xml><?xml version="1.0" encoding="utf-8"?>
<worksheet xmlns="http://schemas.openxmlformats.org/spreadsheetml/2006/main" xmlns:r="http://schemas.openxmlformats.org/officeDocument/2006/relationships">
  <sheetPr filterMode="1">
    <tabColor rgb="FF00B050"/>
  </sheetPr>
  <dimension ref="A1:I784"/>
  <sheetViews>
    <sheetView view="pageBreakPreview" topLeftCell="A627" zoomScale="60" zoomScaleNormal="70" zoomScalePageLayoutView="80" workbookViewId="0">
      <selection activeCell="M637" sqref="M637"/>
    </sheetView>
  </sheetViews>
  <sheetFormatPr defaultColWidth="9.140625" defaultRowHeight="15"/>
  <cols>
    <col min="1" max="1" width="15.42578125" style="203" customWidth="1"/>
    <col min="2" max="2" width="36.7109375" style="7" customWidth="1"/>
    <col min="3" max="3" width="27.42578125" style="7" customWidth="1"/>
    <col min="4" max="4" width="8.42578125" style="393" customWidth="1"/>
    <col min="5" max="5" width="10.140625" style="37" customWidth="1"/>
    <col min="6" max="6" width="38" style="7" customWidth="1"/>
    <col min="7" max="7" width="25.140625" style="7" customWidth="1"/>
    <col min="8" max="8" width="7.140625" style="29" customWidth="1"/>
    <col min="9" max="9" width="5.5703125" style="29" customWidth="1"/>
    <col min="10" max="16384" width="9.140625" style="7"/>
  </cols>
  <sheetData>
    <row r="1" spans="1:9" ht="33.75">
      <c r="A1" s="857" t="s">
        <v>162</v>
      </c>
      <c r="B1" s="858"/>
      <c r="C1" s="858"/>
      <c r="D1" s="858"/>
      <c r="E1" s="858"/>
      <c r="F1" s="858"/>
      <c r="G1" s="1112" t="s">
        <v>7017</v>
      </c>
      <c r="H1" s="1113"/>
      <c r="I1" s="1114"/>
    </row>
    <row r="2" spans="1:9" ht="33.75">
      <c r="A2" s="857" t="s">
        <v>5156</v>
      </c>
      <c r="B2" s="858"/>
      <c r="C2" s="858"/>
      <c r="D2" s="858"/>
      <c r="E2" s="858"/>
      <c r="F2" s="858"/>
      <c r="G2" s="858"/>
      <c r="H2" s="964">
        <v>17</v>
      </c>
      <c r="I2" s="965"/>
    </row>
    <row r="3" spans="1:9" ht="28.5">
      <c r="A3" s="895" t="s">
        <v>166</v>
      </c>
      <c r="B3" s="895"/>
      <c r="C3" s="895"/>
      <c r="D3" s="895"/>
      <c r="E3" s="895"/>
      <c r="F3" s="895"/>
      <c r="G3" s="895"/>
      <c r="H3" s="966"/>
      <c r="I3" s="966"/>
    </row>
    <row r="4" spans="1:9" ht="28.5">
      <c r="A4" s="967" t="s">
        <v>167</v>
      </c>
      <c r="B4" s="967"/>
      <c r="C4" s="885"/>
      <c r="D4" s="885"/>
      <c r="E4" s="885"/>
      <c r="F4" s="8" t="s">
        <v>168</v>
      </c>
      <c r="G4" s="885"/>
      <c r="H4" s="963"/>
      <c r="I4" s="963"/>
    </row>
    <row r="5" spans="1:9" ht="28.5">
      <c r="A5" s="881" t="s">
        <v>169</v>
      </c>
      <c r="B5" s="882"/>
      <c r="C5" s="883"/>
      <c r="D5" s="883"/>
      <c r="E5" s="883"/>
      <c r="F5" s="9" t="s">
        <v>170</v>
      </c>
      <c r="G5" s="885"/>
      <c r="H5" s="963"/>
      <c r="I5" s="963"/>
    </row>
    <row r="6" spans="1:9" ht="28.5">
      <c r="A6" s="887" t="s">
        <v>171</v>
      </c>
      <c r="B6" s="887"/>
      <c r="C6" s="888"/>
      <c r="D6" s="888"/>
      <c r="E6" s="888"/>
      <c r="F6" s="9" t="s">
        <v>172</v>
      </c>
      <c r="G6" s="885"/>
      <c r="H6" s="963"/>
      <c r="I6" s="963"/>
    </row>
    <row r="7" spans="1:9" ht="33.75">
      <c r="A7" s="1127" t="s">
        <v>5157</v>
      </c>
      <c r="B7" s="1128"/>
      <c r="C7" s="1128"/>
      <c r="D7" s="1128"/>
      <c r="E7" s="1128"/>
      <c r="F7" s="1128"/>
      <c r="G7" s="1128"/>
      <c r="H7" s="1128"/>
      <c r="I7" s="1128"/>
    </row>
    <row r="8" spans="1:9" ht="33.6" customHeight="1">
      <c r="A8" s="457"/>
      <c r="B8" s="1129" t="s">
        <v>174</v>
      </c>
      <c r="C8" s="1130"/>
      <c r="D8" s="948" t="s">
        <v>5158</v>
      </c>
      <c r="E8" s="948"/>
      <c r="F8" s="948"/>
      <c r="G8" s="948"/>
      <c r="H8" s="949"/>
      <c r="I8" s="949"/>
    </row>
    <row r="9" spans="1:9" ht="33.6" customHeight="1">
      <c r="A9" s="103" t="s">
        <v>176</v>
      </c>
      <c r="B9" s="104" t="s">
        <v>177</v>
      </c>
      <c r="C9" s="284">
        <f>'Auxillary services'!D639</f>
        <v>1</v>
      </c>
      <c r="D9" s="876">
        <f>D647</f>
        <v>1</v>
      </c>
      <c r="E9" s="1318"/>
      <c r="F9" s="1318"/>
      <c r="G9" s="1318"/>
      <c r="H9" s="1319"/>
      <c r="I9" s="1319"/>
    </row>
    <row r="10" spans="1:9" ht="33.6" customHeight="1">
      <c r="A10" s="103" t="s">
        <v>178</v>
      </c>
      <c r="B10" s="104" t="s">
        <v>179</v>
      </c>
      <c r="C10" s="284">
        <f>'Auxillary services'!D640</f>
        <v>1</v>
      </c>
      <c r="D10" s="1318"/>
      <c r="E10" s="1318"/>
      <c r="F10" s="1318"/>
      <c r="G10" s="1318"/>
      <c r="H10" s="1319"/>
      <c r="I10" s="1319"/>
    </row>
    <row r="11" spans="1:9" ht="33.6" customHeight="1">
      <c r="A11" s="103" t="s">
        <v>180</v>
      </c>
      <c r="B11" s="104" t="s">
        <v>181</v>
      </c>
      <c r="C11" s="284">
        <f>'Auxillary services'!D641</f>
        <v>1</v>
      </c>
      <c r="D11" s="1318"/>
      <c r="E11" s="1318"/>
      <c r="F11" s="1318"/>
      <c r="G11" s="1318"/>
      <c r="H11" s="1319"/>
      <c r="I11" s="1319"/>
    </row>
    <row r="12" spans="1:9" ht="33.6" customHeight="1">
      <c r="A12" s="103" t="s">
        <v>182</v>
      </c>
      <c r="B12" s="104" t="s">
        <v>183</v>
      </c>
      <c r="C12" s="284">
        <f>'Auxillary services'!D642</f>
        <v>1</v>
      </c>
      <c r="D12" s="1318"/>
      <c r="E12" s="1318"/>
      <c r="F12" s="1318"/>
      <c r="G12" s="1318"/>
      <c r="H12" s="1319"/>
      <c r="I12" s="1319"/>
    </row>
    <row r="13" spans="1:9" ht="33.6" customHeight="1">
      <c r="A13" s="103" t="s">
        <v>184</v>
      </c>
      <c r="B13" s="104" t="s">
        <v>185</v>
      </c>
      <c r="C13" s="284">
        <f>'Auxillary services'!D643</f>
        <v>1</v>
      </c>
      <c r="D13" s="1318"/>
      <c r="E13" s="1318"/>
      <c r="F13" s="1318"/>
      <c r="G13" s="1318"/>
      <c r="H13" s="1319"/>
      <c r="I13" s="1319"/>
    </row>
    <row r="14" spans="1:9" ht="33.6" customHeight="1">
      <c r="A14" s="103" t="s">
        <v>186</v>
      </c>
      <c r="B14" s="104" t="s">
        <v>146</v>
      </c>
      <c r="C14" s="284">
        <f>'Auxillary services'!D644</f>
        <v>1</v>
      </c>
      <c r="D14" s="1318"/>
      <c r="E14" s="1318"/>
      <c r="F14" s="1318"/>
      <c r="G14" s="1318"/>
      <c r="H14" s="1319"/>
      <c r="I14" s="1319"/>
    </row>
    <row r="15" spans="1:9" ht="57.6" customHeight="1">
      <c r="A15" s="103" t="s">
        <v>187</v>
      </c>
      <c r="B15" s="104" t="s">
        <v>1454</v>
      </c>
      <c r="C15" s="284">
        <f>'Auxillary services'!D645</f>
        <v>1</v>
      </c>
      <c r="D15" s="1318"/>
      <c r="E15" s="1318"/>
      <c r="F15" s="1318"/>
      <c r="G15" s="1318"/>
      <c r="H15" s="1319"/>
      <c r="I15" s="1319"/>
    </row>
    <row r="16" spans="1:9" ht="33.6" customHeight="1">
      <c r="A16" s="103" t="s">
        <v>189</v>
      </c>
      <c r="B16" s="104" t="s">
        <v>190</v>
      </c>
      <c r="C16" s="284">
        <f>'Auxillary services'!D646</f>
        <v>1</v>
      </c>
      <c r="D16" s="1318"/>
      <c r="E16" s="1318"/>
      <c r="F16" s="1318"/>
      <c r="G16" s="1318"/>
      <c r="H16" s="1319"/>
      <c r="I16" s="1319"/>
    </row>
    <row r="17" spans="1:9" ht="33.6" customHeight="1">
      <c r="A17" s="976"/>
      <c r="B17" s="977"/>
      <c r="C17" s="977"/>
      <c r="D17" s="977"/>
      <c r="E17" s="977"/>
      <c r="F17" s="977"/>
      <c r="G17" s="977"/>
      <c r="H17" s="978"/>
      <c r="I17" s="979"/>
    </row>
    <row r="18" spans="1:9" ht="33.6" customHeight="1">
      <c r="A18" s="12"/>
      <c r="B18" s="909" t="s">
        <v>191</v>
      </c>
      <c r="C18" s="909"/>
      <c r="D18" s="909"/>
      <c r="E18" s="909"/>
      <c r="F18" s="909"/>
      <c r="G18" s="909"/>
      <c r="H18" s="1126"/>
      <c r="I18" s="1126"/>
    </row>
    <row r="19" spans="1:9" ht="33.6" customHeight="1">
      <c r="A19" s="13">
        <v>1</v>
      </c>
      <c r="B19" s="854"/>
      <c r="C19" s="854"/>
      <c r="D19" s="854"/>
      <c r="E19" s="854"/>
      <c r="F19" s="854"/>
      <c r="G19" s="854"/>
      <c r="H19" s="1111"/>
      <c r="I19" s="1111"/>
    </row>
    <row r="20" spans="1:9" ht="33.6" customHeight="1">
      <c r="A20" s="13">
        <v>2</v>
      </c>
      <c r="B20" s="854"/>
      <c r="C20" s="854"/>
      <c r="D20" s="854"/>
      <c r="E20" s="854"/>
      <c r="F20" s="854"/>
      <c r="G20" s="854"/>
      <c r="H20" s="1111"/>
      <c r="I20" s="1111"/>
    </row>
    <row r="21" spans="1:9" ht="33.6" customHeight="1">
      <c r="A21" s="13">
        <v>3</v>
      </c>
      <c r="B21" s="854"/>
      <c r="C21" s="854"/>
      <c r="D21" s="854"/>
      <c r="E21" s="854"/>
      <c r="F21" s="854"/>
      <c r="G21" s="854"/>
      <c r="H21" s="1111"/>
      <c r="I21" s="1111"/>
    </row>
    <row r="22" spans="1:9" ht="33.6" customHeight="1">
      <c r="A22" s="13">
        <v>4</v>
      </c>
      <c r="B22" s="854"/>
      <c r="C22" s="854"/>
      <c r="D22" s="854"/>
      <c r="E22" s="854"/>
      <c r="F22" s="854"/>
      <c r="G22" s="854"/>
      <c r="H22" s="1111"/>
      <c r="I22" s="1111"/>
    </row>
    <row r="23" spans="1:9" ht="33.6" customHeight="1">
      <c r="A23" s="13">
        <v>5</v>
      </c>
      <c r="B23" s="854"/>
      <c r="C23" s="854"/>
      <c r="D23" s="854"/>
      <c r="E23" s="854"/>
      <c r="F23" s="854"/>
      <c r="G23" s="854"/>
      <c r="H23" s="1111"/>
      <c r="I23" s="1111"/>
    </row>
    <row r="24" spans="1:9" ht="33.6" customHeight="1">
      <c r="A24" s="12"/>
      <c r="B24" s="972" t="s">
        <v>192</v>
      </c>
      <c r="C24" s="973"/>
      <c r="D24" s="973"/>
      <c r="E24" s="973"/>
      <c r="F24" s="973"/>
      <c r="G24" s="973"/>
      <c r="H24" s="974"/>
      <c r="I24" s="975"/>
    </row>
    <row r="25" spans="1:9" ht="33.6" customHeight="1">
      <c r="A25" s="13">
        <v>1</v>
      </c>
      <c r="B25" s="854"/>
      <c r="C25" s="854"/>
      <c r="D25" s="854"/>
      <c r="E25" s="854"/>
      <c r="F25" s="854"/>
      <c r="G25" s="854"/>
      <c r="H25" s="1111"/>
      <c r="I25" s="1111"/>
    </row>
    <row r="26" spans="1:9" ht="33.6" customHeight="1">
      <c r="A26" s="13">
        <v>2</v>
      </c>
      <c r="B26" s="854"/>
      <c r="C26" s="854"/>
      <c r="D26" s="854"/>
      <c r="E26" s="854"/>
      <c r="F26" s="854"/>
      <c r="G26" s="854"/>
      <c r="H26" s="1111"/>
      <c r="I26" s="1111"/>
    </row>
    <row r="27" spans="1:9" ht="33.6" customHeight="1">
      <c r="A27" s="13">
        <v>3</v>
      </c>
      <c r="B27" s="854"/>
      <c r="C27" s="854"/>
      <c r="D27" s="854"/>
      <c r="E27" s="854"/>
      <c r="F27" s="854"/>
      <c r="G27" s="854"/>
      <c r="H27" s="1111"/>
      <c r="I27" s="1111"/>
    </row>
    <row r="28" spans="1:9" ht="33.6" customHeight="1">
      <c r="A28" s="13">
        <v>4</v>
      </c>
      <c r="B28" s="968"/>
      <c r="C28" s="969"/>
      <c r="D28" s="969"/>
      <c r="E28" s="969"/>
      <c r="F28" s="969"/>
      <c r="G28" s="969"/>
      <c r="H28" s="970"/>
      <c r="I28" s="971"/>
    </row>
    <row r="29" spans="1:9" ht="33.6" customHeight="1">
      <c r="A29" s="13">
        <v>5</v>
      </c>
      <c r="B29" s="968"/>
      <c r="C29" s="969"/>
      <c r="D29" s="969"/>
      <c r="E29" s="969"/>
      <c r="F29" s="969"/>
      <c r="G29" s="969"/>
      <c r="H29" s="970"/>
      <c r="I29" s="971"/>
    </row>
    <row r="30" spans="1:9" ht="33.6" customHeight="1">
      <c r="A30" s="12"/>
      <c r="B30" s="909" t="s">
        <v>193</v>
      </c>
      <c r="C30" s="909"/>
      <c r="D30" s="909"/>
      <c r="E30" s="909"/>
      <c r="F30" s="909"/>
      <c r="G30" s="909"/>
      <c r="H30" s="1126"/>
      <c r="I30" s="1126"/>
    </row>
    <row r="31" spans="1:9" ht="33.6" customHeight="1">
      <c r="A31" s="13">
        <v>1</v>
      </c>
      <c r="B31" s="854"/>
      <c r="C31" s="854"/>
      <c r="D31" s="854"/>
      <c r="E31" s="854"/>
      <c r="F31" s="854"/>
      <c r="G31" s="854"/>
      <c r="H31" s="1111"/>
      <c r="I31" s="1111"/>
    </row>
    <row r="32" spans="1:9" ht="33.6" customHeight="1">
      <c r="A32" s="13">
        <v>2</v>
      </c>
      <c r="B32" s="854"/>
      <c r="C32" s="854"/>
      <c r="D32" s="854"/>
      <c r="E32" s="854"/>
      <c r="F32" s="854"/>
      <c r="G32" s="854"/>
      <c r="H32" s="1111"/>
      <c r="I32" s="1111"/>
    </row>
    <row r="33" spans="1:9" ht="33.6" customHeight="1">
      <c r="A33" s="13">
        <v>3</v>
      </c>
      <c r="B33" s="854"/>
      <c r="C33" s="854"/>
      <c r="D33" s="854"/>
      <c r="E33" s="854"/>
      <c r="F33" s="854"/>
      <c r="G33" s="854"/>
      <c r="H33" s="1111"/>
      <c r="I33" s="1111"/>
    </row>
    <row r="34" spans="1:9" ht="33.6" customHeight="1">
      <c r="A34" s="13">
        <v>4</v>
      </c>
      <c r="B34" s="854"/>
      <c r="C34" s="854"/>
      <c r="D34" s="854"/>
      <c r="E34" s="854"/>
      <c r="F34" s="854"/>
      <c r="G34" s="854"/>
      <c r="H34" s="1111"/>
      <c r="I34" s="1111"/>
    </row>
    <row r="35" spans="1:9" ht="33.6" customHeight="1">
      <c r="A35" s="13">
        <v>5</v>
      </c>
      <c r="B35" s="968"/>
      <c r="C35" s="969"/>
      <c r="D35" s="969"/>
      <c r="E35" s="969"/>
      <c r="F35" s="969"/>
      <c r="G35" s="969"/>
      <c r="H35" s="970"/>
      <c r="I35" s="971"/>
    </row>
    <row r="36" spans="1:9" ht="33.6" customHeight="1">
      <c r="A36" s="12"/>
      <c r="B36" s="980" t="s">
        <v>194</v>
      </c>
      <c r="C36" s="981"/>
      <c r="D36" s="981"/>
      <c r="E36" s="981"/>
      <c r="F36" s="981"/>
      <c r="G36" s="981"/>
      <c r="H36" s="982"/>
      <c r="I36" s="983"/>
    </row>
    <row r="37" spans="1:9" ht="33.6" customHeight="1">
      <c r="A37" s="12"/>
      <c r="B37" s="903" t="s">
        <v>195</v>
      </c>
      <c r="C37" s="903"/>
      <c r="D37" s="903"/>
      <c r="E37" s="903"/>
      <c r="F37" s="903"/>
      <c r="G37" s="903"/>
      <c r="H37" s="1135"/>
      <c r="I37" s="1135"/>
    </row>
    <row r="38" spans="1:9" ht="33.6" customHeight="1">
      <c r="A38" s="906"/>
      <c r="B38" s="906"/>
      <c r="C38" s="906"/>
      <c r="D38" s="906"/>
      <c r="E38" s="906"/>
      <c r="F38" s="906"/>
      <c r="G38" s="906"/>
      <c r="H38" s="988"/>
      <c r="I38" s="988"/>
    </row>
    <row r="39" spans="1:9" ht="33.6" customHeight="1">
      <c r="A39" s="906"/>
      <c r="B39" s="906"/>
      <c r="C39" s="906"/>
      <c r="D39" s="906"/>
      <c r="E39" s="906"/>
      <c r="F39" s="906"/>
      <c r="G39" s="906"/>
      <c r="H39" s="988"/>
      <c r="I39" s="988"/>
    </row>
    <row r="40" spans="1:9">
      <c r="A40" s="906"/>
      <c r="B40" s="906"/>
      <c r="C40" s="906"/>
      <c r="D40" s="906"/>
      <c r="E40" s="906"/>
      <c r="F40" s="906"/>
      <c r="G40" s="906"/>
      <c r="H40" s="988"/>
      <c r="I40" s="988"/>
    </row>
    <row r="41" spans="1:9" ht="47.25">
      <c r="A41" s="458" t="s">
        <v>2321</v>
      </c>
      <c r="B41" s="209" t="s">
        <v>2800</v>
      </c>
      <c r="C41" s="210" t="s">
        <v>1457</v>
      </c>
      <c r="D41" s="15" t="s">
        <v>200</v>
      </c>
      <c r="E41" s="211" t="s">
        <v>4269</v>
      </c>
      <c r="F41" s="285" t="s">
        <v>3756</v>
      </c>
      <c r="G41" s="285" t="s">
        <v>203</v>
      </c>
    </row>
    <row r="42" spans="1:9" ht="18.75">
      <c r="A42" s="98"/>
      <c r="B42" s="1173" t="s">
        <v>204</v>
      </c>
      <c r="C42" s="1173"/>
      <c r="D42" s="1173"/>
      <c r="E42" s="1173"/>
      <c r="F42" s="1173"/>
      <c r="G42" s="1173"/>
      <c r="H42" s="29">
        <f>H85+H43+H62+H68+H72+H94</f>
        <v>14</v>
      </c>
      <c r="I42" s="29">
        <f>I85+I43+I62+I68+I72+I94</f>
        <v>14</v>
      </c>
    </row>
    <row r="43" spans="1:9" ht="40.15" hidden="1" customHeight="1">
      <c r="A43" s="124" t="s">
        <v>1459</v>
      </c>
      <c r="B43" s="989" t="s">
        <v>142</v>
      </c>
      <c r="C43" s="997"/>
      <c r="D43" s="997"/>
      <c r="E43" s="997"/>
      <c r="F43" s="997"/>
      <c r="G43" s="998"/>
      <c r="H43" s="99">
        <f>SUM(D44:D61)</f>
        <v>0</v>
      </c>
      <c r="I43" s="99">
        <f>COUNT(D44:D61)*2</f>
        <v>0</v>
      </c>
    </row>
    <row r="44" spans="1:9" ht="31.5" hidden="1">
      <c r="A44" s="27" t="s">
        <v>1461</v>
      </c>
      <c r="B44" s="19" t="s">
        <v>206</v>
      </c>
      <c r="C44" s="26"/>
      <c r="D44" s="537"/>
      <c r="E44" s="28"/>
      <c r="F44" s="26"/>
      <c r="G44" s="26"/>
      <c r="H44" s="99"/>
      <c r="I44" s="99"/>
    </row>
    <row r="45" spans="1:9" ht="31.5" hidden="1">
      <c r="A45" s="27" t="s">
        <v>1462</v>
      </c>
      <c r="B45" s="19" t="s">
        <v>211</v>
      </c>
      <c r="C45" s="26"/>
      <c r="D45" s="537"/>
      <c r="E45" s="28"/>
      <c r="F45" s="26"/>
      <c r="G45" s="26"/>
      <c r="H45" s="99"/>
      <c r="I45" s="99"/>
    </row>
    <row r="46" spans="1:9" ht="31.5" hidden="1">
      <c r="A46" s="27" t="s">
        <v>1463</v>
      </c>
      <c r="B46" s="19" t="s">
        <v>215</v>
      </c>
      <c r="C46" s="26"/>
      <c r="D46" s="537"/>
      <c r="E46" s="28"/>
      <c r="F46" s="26"/>
      <c r="G46" s="26"/>
      <c r="H46" s="99"/>
      <c r="I46" s="99"/>
    </row>
    <row r="47" spans="1:9" ht="31.5" hidden="1">
      <c r="A47" s="27" t="s">
        <v>1464</v>
      </c>
      <c r="B47" s="19" t="s">
        <v>1465</v>
      </c>
      <c r="C47" s="26"/>
      <c r="D47" s="537"/>
      <c r="E47" s="28"/>
      <c r="F47" s="26"/>
      <c r="G47" s="26"/>
      <c r="H47" s="99"/>
      <c r="I47" s="99"/>
    </row>
    <row r="48" spans="1:9" ht="31.5" hidden="1">
      <c r="A48" s="27" t="s">
        <v>1466</v>
      </c>
      <c r="B48" s="19" t="s">
        <v>223</v>
      </c>
      <c r="C48" s="26"/>
      <c r="D48" s="537"/>
      <c r="E48" s="28"/>
      <c r="F48" s="26"/>
      <c r="G48" s="26"/>
      <c r="H48" s="99"/>
      <c r="I48" s="99"/>
    </row>
    <row r="49" spans="1:9" ht="15.75" hidden="1">
      <c r="A49" s="27" t="s">
        <v>1467</v>
      </c>
      <c r="B49" s="19" t="s">
        <v>227</v>
      </c>
      <c r="C49" s="26"/>
      <c r="D49" s="537"/>
      <c r="E49" s="28"/>
      <c r="F49" s="26"/>
      <c r="G49" s="26"/>
      <c r="H49" s="99"/>
      <c r="I49" s="99"/>
    </row>
    <row r="50" spans="1:9" ht="31.5" hidden="1">
      <c r="A50" s="27" t="s">
        <v>1468</v>
      </c>
      <c r="B50" s="19" t="s">
        <v>231</v>
      </c>
      <c r="C50" s="26"/>
      <c r="D50" s="537"/>
      <c r="E50" s="28"/>
      <c r="F50" s="26"/>
      <c r="G50" s="26"/>
      <c r="H50" s="99"/>
      <c r="I50" s="99"/>
    </row>
    <row r="51" spans="1:9" ht="31.5" hidden="1">
      <c r="A51" s="27" t="s">
        <v>234</v>
      </c>
      <c r="B51" s="19" t="s">
        <v>235</v>
      </c>
      <c r="C51" s="26"/>
      <c r="D51" s="537"/>
      <c r="E51" s="28"/>
      <c r="F51" s="26"/>
      <c r="G51" s="26"/>
      <c r="H51" s="99"/>
      <c r="I51" s="99"/>
    </row>
    <row r="52" spans="1:9" ht="31.5" hidden="1">
      <c r="A52" s="27" t="s">
        <v>1469</v>
      </c>
      <c r="B52" s="19" t="s">
        <v>237</v>
      </c>
      <c r="C52" s="26"/>
      <c r="D52" s="537"/>
      <c r="E52" s="28"/>
      <c r="F52" s="26"/>
      <c r="G52" s="26"/>
      <c r="H52" s="99"/>
      <c r="I52" s="99"/>
    </row>
    <row r="53" spans="1:9" ht="31.5" hidden="1">
      <c r="A53" s="27" t="s">
        <v>240</v>
      </c>
      <c r="B53" s="19" t="s">
        <v>241</v>
      </c>
      <c r="C53" s="26"/>
      <c r="D53" s="537"/>
      <c r="E53" s="28"/>
      <c r="F53" s="26"/>
      <c r="G53" s="26"/>
      <c r="H53" s="99"/>
      <c r="I53" s="99"/>
    </row>
    <row r="54" spans="1:9" ht="15.75" hidden="1">
      <c r="A54" s="27" t="s">
        <v>242</v>
      </c>
      <c r="B54" s="19" t="s">
        <v>243</v>
      </c>
      <c r="C54" s="26"/>
      <c r="D54" s="537"/>
      <c r="E54" s="28"/>
      <c r="F54" s="26"/>
      <c r="G54" s="26"/>
      <c r="H54" s="99"/>
      <c r="I54" s="99"/>
    </row>
    <row r="55" spans="1:9" ht="31.5" hidden="1">
      <c r="A55" s="27" t="s">
        <v>244</v>
      </c>
      <c r="B55" s="19" t="s">
        <v>245</v>
      </c>
      <c r="C55" s="26"/>
      <c r="D55" s="537"/>
      <c r="E55" s="28"/>
      <c r="F55" s="26"/>
      <c r="G55" s="26"/>
      <c r="H55" s="99"/>
      <c r="I55" s="99"/>
    </row>
    <row r="56" spans="1:9" ht="31.5" hidden="1">
      <c r="A56" s="27" t="s">
        <v>1470</v>
      </c>
      <c r="B56" s="19" t="s">
        <v>247</v>
      </c>
      <c r="C56" s="26"/>
      <c r="D56" s="537"/>
      <c r="E56" s="28"/>
      <c r="F56" s="26"/>
      <c r="G56" s="26"/>
      <c r="H56" s="99"/>
      <c r="I56" s="99"/>
    </row>
    <row r="57" spans="1:9" ht="31.5" hidden="1">
      <c r="A57" s="27" t="s">
        <v>1471</v>
      </c>
      <c r="B57" s="19" t="s">
        <v>253</v>
      </c>
      <c r="C57" s="30"/>
      <c r="D57" s="537"/>
      <c r="E57" s="28"/>
      <c r="F57" s="26"/>
      <c r="G57" s="26"/>
      <c r="H57" s="99"/>
      <c r="I57" s="99"/>
    </row>
    <row r="58" spans="1:9" ht="30" hidden="1" customHeight="1">
      <c r="A58" s="27" t="s">
        <v>256</v>
      </c>
      <c r="B58" s="19" t="s">
        <v>257</v>
      </c>
      <c r="C58" s="26"/>
      <c r="D58" s="537"/>
      <c r="E58" s="28"/>
      <c r="F58" s="26"/>
      <c r="G58" s="26"/>
      <c r="H58" s="99"/>
      <c r="I58" s="99"/>
    </row>
    <row r="59" spans="1:9" ht="31.5" hidden="1">
      <c r="A59" s="27" t="s">
        <v>1474</v>
      </c>
      <c r="B59" s="19" t="s">
        <v>259</v>
      </c>
      <c r="C59" s="26"/>
      <c r="D59" s="537"/>
      <c r="E59" s="28"/>
      <c r="F59" s="26"/>
      <c r="G59" s="26"/>
      <c r="H59" s="99"/>
      <c r="I59" s="99"/>
    </row>
    <row r="60" spans="1:9" ht="31.5" hidden="1">
      <c r="A60" s="27" t="s">
        <v>262</v>
      </c>
      <c r="B60" s="19" t="s">
        <v>263</v>
      </c>
      <c r="C60" s="26"/>
      <c r="D60" s="537"/>
      <c r="E60" s="28"/>
      <c r="F60" s="26"/>
      <c r="G60" s="26"/>
      <c r="H60" s="99"/>
      <c r="I60" s="99"/>
    </row>
    <row r="61" spans="1:9" ht="31.5" hidden="1">
      <c r="A61" s="27" t="s">
        <v>264</v>
      </c>
      <c r="B61" s="19" t="s">
        <v>265</v>
      </c>
      <c r="C61" s="26"/>
      <c r="D61" s="537"/>
      <c r="E61" s="28"/>
      <c r="F61" s="26"/>
      <c r="G61" s="26"/>
      <c r="H61" s="99"/>
      <c r="I61" s="99"/>
    </row>
    <row r="62" spans="1:9" ht="40.15" hidden="1" customHeight="1">
      <c r="A62" s="124" t="s">
        <v>141</v>
      </c>
      <c r="B62" s="989" t="s">
        <v>140</v>
      </c>
      <c r="C62" s="997"/>
      <c r="D62" s="997"/>
      <c r="E62" s="997"/>
      <c r="F62" s="997"/>
      <c r="G62" s="998"/>
      <c r="H62" s="99">
        <f>SUM(D63:D67)</f>
        <v>0</v>
      </c>
      <c r="I62" s="99">
        <f>COUNT(D63:D67)*2</f>
        <v>0</v>
      </c>
    </row>
    <row r="63" spans="1:9" ht="31.5" hidden="1">
      <c r="A63" s="27" t="s">
        <v>266</v>
      </c>
      <c r="B63" s="114" t="s">
        <v>267</v>
      </c>
      <c r="C63" s="26"/>
      <c r="D63" s="537"/>
      <c r="E63" s="28"/>
      <c r="F63" s="26"/>
      <c r="G63" s="26"/>
      <c r="H63" s="99"/>
      <c r="I63" s="99"/>
    </row>
    <row r="64" spans="1:9" ht="31.5" hidden="1">
      <c r="A64" s="27" t="s">
        <v>268</v>
      </c>
      <c r="B64" s="114" t="s">
        <v>269</v>
      </c>
      <c r="C64" s="26"/>
      <c r="D64" s="537"/>
      <c r="E64" s="28"/>
      <c r="F64" s="26"/>
      <c r="G64" s="26"/>
      <c r="H64" s="99"/>
      <c r="I64" s="99"/>
    </row>
    <row r="65" spans="1:9" ht="31.5" hidden="1">
      <c r="A65" s="27" t="s">
        <v>272</v>
      </c>
      <c r="B65" s="114" t="s">
        <v>273</v>
      </c>
      <c r="C65" s="26"/>
      <c r="D65" s="537"/>
      <c r="E65" s="28"/>
      <c r="F65" s="26"/>
      <c r="G65" s="26"/>
      <c r="H65" s="99"/>
      <c r="I65" s="99"/>
    </row>
    <row r="66" spans="1:9" ht="31.5" hidden="1">
      <c r="A66" s="27" t="s">
        <v>274</v>
      </c>
      <c r="B66" s="114" t="s">
        <v>275</v>
      </c>
      <c r="C66" s="26"/>
      <c r="D66" s="537"/>
      <c r="E66" s="28"/>
      <c r="F66" s="26"/>
      <c r="G66" s="26"/>
      <c r="H66" s="99"/>
      <c r="I66" s="99"/>
    </row>
    <row r="67" spans="1:9" ht="31.5" hidden="1">
      <c r="A67" s="27" t="s">
        <v>277</v>
      </c>
      <c r="B67" s="114" t="s">
        <v>278</v>
      </c>
      <c r="C67" s="26"/>
      <c r="D67" s="537"/>
      <c r="E67" s="28"/>
      <c r="F67" s="26"/>
      <c r="G67" s="26"/>
      <c r="H67" s="99"/>
      <c r="I67" s="99"/>
    </row>
    <row r="68" spans="1:9" ht="40.15" hidden="1" customHeight="1">
      <c r="A68" s="124" t="s">
        <v>279</v>
      </c>
      <c r="B68" s="989" t="s">
        <v>138</v>
      </c>
      <c r="C68" s="997"/>
      <c r="D68" s="997"/>
      <c r="E68" s="997"/>
      <c r="F68" s="997"/>
      <c r="G68" s="998"/>
      <c r="H68" s="99">
        <f>SUM(D69:D71)</f>
        <v>0</v>
      </c>
      <c r="I68" s="99">
        <f>COUNT(D69:D71)*2</f>
        <v>0</v>
      </c>
    </row>
    <row r="69" spans="1:9" ht="31.5" hidden="1">
      <c r="A69" s="27" t="s">
        <v>1495</v>
      </c>
      <c r="B69" s="114" t="s">
        <v>281</v>
      </c>
      <c r="C69" s="26"/>
      <c r="D69" s="537"/>
      <c r="E69" s="28"/>
      <c r="F69" s="26"/>
      <c r="G69" s="26"/>
      <c r="H69" s="99"/>
      <c r="I69" s="99"/>
    </row>
    <row r="70" spans="1:9" ht="31.5" hidden="1">
      <c r="A70" s="27" t="s">
        <v>1496</v>
      </c>
      <c r="B70" s="114" t="s">
        <v>286</v>
      </c>
      <c r="C70" s="26"/>
      <c r="D70" s="537"/>
      <c r="E70" s="28"/>
      <c r="F70" s="26"/>
      <c r="G70" s="26"/>
      <c r="H70" s="99"/>
      <c r="I70" s="99"/>
    </row>
    <row r="71" spans="1:9" ht="31.5" hidden="1">
      <c r="A71" s="27" t="s">
        <v>1499</v>
      </c>
      <c r="B71" s="114" t="s">
        <v>290</v>
      </c>
      <c r="C71" s="26"/>
      <c r="D71" s="537"/>
      <c r="E71" s="28"/>
      <c r="F71" s="26"/>
      <c r="G71" s="26"/>
      <c r="H71" s="99"/>
      <c r="I71" s="99"/>
    </row>
    <row r="72" spans="1:9" ht="40.15" hidden="1" customHeight="1">
      <c r="A72" s="124" t="s">
        <v>137</v>
      </c>
      <c r="B72" s="989" t="s">
        <v>136</v>
      </c>
      <c r="C72" s="997"/>
      <c r="D72" s="997"/>
      <c r="E72" s="997"/>
      <c r="F72" s="997"/>
      <c r="G72" s="998"/>
      <c r="H72" s="99">
        <f>SUM(D73:D84)</f>
        <v>0</v>
      </c>
      <c r="I72" s="99">
        <f>COUNT(D73:D84)*2</f>
        <v>0</v>
      </c>
    </row>
    <row r="73" spans="1:9" ht="47.25" hidden="1">
      <c r="A73" s="27" t="s">
        <v>292</v>
      </c>
      <c r="B73" s="19" t="s">
        <v>293</v>
      </c>
      <c r="C73" s="26"/>
      <c r="D73" s="537"/>
      <c r="E73" s="28"/>
      <c r="F73" s="26"/>
      <c r="G73" s="26"/>
      <c r="H73" s="99"/>
      <c r="I73" s="99"/>
    </row>
    <row r="74" spans="1:9" ht="47.25" hidden="1">
      <c r="A74" s="27" t="s">
        <v>294</v>
      </c>
      <c r="B74" s="19" t="s">
        <v>295</v>
      </c>
      <c r="C74" s="26"/>
      <c r="D74" s="537"/>
      <c r="E74" s="28"/>
      <c r="F74" s="26"/>
      <c r="G74" s="26"/>
      <c r="H74" s="99"/>
      <c r="I74" s="99"/>
    </row>
    <row r="75" spans="1:9" ht="47.25" hidden="1">
      <c r="A75" s="27" t="s">
        <v>296</v>
      </c>
      <c r="B75" s="19" t="s">
        <v>297</v>
      </c>
      <c r="C75" s="26"/>
      <c r="D75" s="537"/>
      <c r="E75" s="28"/>
      <c r="F75" s="26"/>
      <c r="G75" s="26"/>
      <c r="H75" s="99"/>
      <c r="I75" s="99"/>
    </row>
    <row r="76" spans="1:9" ht="47.25" hidden="1">
      <c r="A76" s="27" t="s">
        <v>298</v>
      </c>
      <c r="B76" s="19" t="s">
        <v>299</v>
      </c>
      <c r="C76" s="26"/>
      <c r="D76" s="537"/>
      <c r="E76" s="28"/>
      <c r="F76" s="26"/>
      <c r="G76" s="26"/>
      <c r="H76" s="99"/>
      <c r="I76" s="99"/>
    </row>
    <row r="77" spans="1:9" ht="63" hidden="1">
      <c r="A77" s="27" t="s">
        <v>300</v>
      </c>
      <c r="B77" s="19" t="s">
        <v>2841</v>
      </c>
      <c r="C77" s="26"/>
      <c r="D77" s="537"/>
      <c r="E77" s="28"/>
      <c r="F77" s="26"/>
      <c r="G77" s="26"/>
      <c r="H77" s="99"/>
      <c r="I77" s="99"/>
    </row>
    <row r="78" spans="1:9" ht="47.25" hidden="1">
      <c r="A78" s="27" t="s">
        <v>302</v>
      </c>
      <c r="B78" s="19" t="s">
        <v>303</v>
      </c>
      <c r="C78" s="26"/>
      <c r="D78" s="537"/>
      <c r="E78" s="28"/>
      <c r="F78" s="26"/>
      <c r="G78" s="26"/>
      <c r="H78" s="99"/>
      <c r="I78" s="99"/>
    </row>
    <row r="79" spans="1:9" ht="47.25" hidden="1">
      <c r="A79" s="27" t="s">
        <v>304</v>
      </c>
      <c r="B79" s="19" t="s">
        <v>305</v>
      </c>
      <c r="C79" s="26"/>
      <c r="D79" s="537"/>
      <c r="E79" s="28"/>
      <c r="F79" s="26"/>
      <c r="G79" s="26"/>
      <c r="H79" s="99"/>
      <c r="I79" s="99"/>
    </row>
    <row r="80" spans="1:9" ht="78.75" hidden="1">
      <c r="A80" s="27" t="s">
        <v>306</v>
      </c>
      <c r="B80" s="19" t="s">
        <v>307</v>
      </c>
      <c r="C80" s="26"/>
      <c r="D80" s="537"/>
      <c r="E80" s="28"/>
      <c r="F80" s="26"/>
      <c r="G80" s="26"/>
      <c r="H80" s="99"/>
      <c r="I80" s="99"/>
    </row>
    <row r="81" spans="1:9" ht="47.25" hidden="1">
      <c r="A81" s="27" t="s">
        <v>308</v>
      </c>
      <c r="B81" s="19" t="s">
        <v>309</v>
      </c>
      <c r="C81" s="26"/>
      <c r="D81" s="537"/>
      <c r="E81" s="28"/>
      <c r="F81" s="26"/>
      <c r="G81" s="26"/>
      <c r="H81" s="99"/>
      <c r="I81" s="99"/>
    </row>
    <row r="82" spans="1:9" ht="47.25" hidden="1">
      <c r="A82" s="27" t="s">
        <v>310</v>
      </c>
      <c r="B82" s="19" t="s">
        <v>311</v>
      </c>
      <c r="C82" s="26"/>
      <c r="D82" s="537"/>
      <c r="E82" s="28"/>
      <c r="F82" s="26"/>
      <c r="G82" s="26"/>
      <c r="H82" s="99"/>
      <c r="I82" s="99"/>
    </row>
    <row r="83" spans="1:9" ht="30" hidden="1">
      <c r="A83" s="27" t="s">
        <v>312</v>
      </c>
      <c r="B83" s="23" t="s">
        <v>313</v>
      </c>
      <c r="C83" s="26"/>
      <c r="D83" s="537"/>
      <c r="E83" s="28"/>
      <c r="F83" s="26"/>
      <c r="G83" s="26"/>
      <c r="H83" s="99"/>
      <c r="I83" s="99"/>
    </row>
    <row r="84" spans="1:9" ht="30" hidden="1">
      <c r="A84" s="425" t="s">
        <v>3093</v>
      </c>
      <c r="B84" s="23" t="s">
        <v>6186</v>
      </c>
      <c r="C84" s="30"/>
      <c r="D84" s="52"/>
      <c r="E84" s="28"/>
      <c r="F84" s="26"/>
      <c r="G84" s="479"/>
      <c r="H84" s="99"/>
      <c r="I84" s="99"/>
    </row>
    <row r="85" spans="1:9" ht="40.15" customHeight="1">
      <c r="A85" s="117" t="s">
        <v>1502</v>
      </c>
      <c r="B85" s="989" t="s">
        <v>134</v>
      </c>
      <c r="C85" s="997"/>
      <c r="D85" s="997"/>
      <c r="E85" s="997"/>
      <c r="F85" s="997"/>
      <c r="G85" s="998"/>
      <c r="H85" s="29">
        <f>SUM(D86:D93)</f>
        <v>14</v>
      </c>
      <c r="I85" s="29">
        <f>COUNT(D86:D93)*2</f>
        <v>14</v>
      </c>
    </row>
    <row r="86" spans="1:9" ht="30">
      <c r="A86" s="18" t="s">
        <v>314</v>
      </c>
      <c r="B86" s="19" t="s">
        <v>315</v>
      </c>
      <c r="C86" s="50" t="s">
        <v>5159</v>
      </c>
      <c r="D86" s="622">
        <v>2</v>
      </c>
      <c r="E86" s="22" t="s">
        <v>271</v>
      </c>
      <c r="F86" s="50" t="s">
        <v>5160</v>
      </c>
      <c r="G86" s="53"/>
    </row>
    <row r="87" spans="1:9" ht="30">
      <c r="A87" s="18" t="s">
        <v>316</v>
      </c>
      <c r="B87" s="19" t="s">
        <v>317</v>
      </c>
      <c r="C87" s="50" t="s">
        <v>5161</v>
      </c>
      <c r="D87" s="622">
        <v>2</v>
      </c>
      <c r="E87" s="22" t="s">
        <v>271</v>
      </c>
      <c r="F87" s="50" t="s">
        <v>5162</v>
      </c>
      <c r="G87" s="53"/>
    </row>
    <row r="88" spans="1:9" ht="30">
      <c r="A88" s="18" t="s">
        <v>1504</v>
      </c>
      <c r="B88" s="19" t="s">
        <v>319</v>
      </c>
      <c r="C88" s="50" t="s">
        <v>5163</v>
      </c>
      <c r="D88" s="622">
        <v>2</v>
      </c>
      <c r="E88" s="22" t="s">
        <v>271</v>
      </c>
      <c r="F88" s="66"/>
      <c r="G88" s="53"/>
    </row>
    <row r="89" spans="1:9" ht="31.5">
      <c r="A89" s="18" t="s">
        <v>321</v>
      </c>
      <c r="B89" s="19" t="s">
        <v>322</v>
      </c>
      <c r="C89" s="50" t="s">
        <v>5164</v>
      </c>
      <c r="D89" s="622">
        <v>2</v>
      </c>
      <c r="E89" s="22" t="s">
        <v>271</v>
      </c>
      <c r="F89" s="66"/>
      <c r="G89" s="53"/>
    </row>
    <row r="90" spans="1:9" ht="30">
      <c r="A90" s="18" t="s">
        <v>323</v>
      </c>
      <c r="B90" s="19"/>
      <c r="C90" s="50" t="s">
        <v>5165</v>
      </c>
      <c r="D90" s="622">
        <v>2</v>
      </c>
      <c r="E90" s="22" t="s">
        <v>271</v>
      </c>
      <c r="F90" s="50" t="s">
        <v>5166</v>
      </c>
      <c r="G90" s="53"/>
    </row>
    <row r="91" spans="1:9" ht="45">
      <c r="A91" s="18" t="s">
        <v>325</v>
      </c>
      <c r="B91" s="19" t="s">
        <v>324</v>
      </c>
      <c r="C91" s="50" t="s">
        <v>5167</v>
      </c>
      <c r="D91" s="622">
        <v>2</v>
      </c>
      <c r="E91" s="22" t="s">
        <v>271</v>
      </c>
      <c r="F91" s="50" t="s">
        <v>5168</v>
      </c>
      <c r="G91" s="53"/>
    </row>
    <row r="92" spans="1:9" ht="45" hidden="1" customHeight="1">
      <c r="A92" s="27" t="s">
        <v>1505</v>
      </c>
      <c r="B92" s="19" t="s">
        <v>326</v>
      </c>
      <c r="C92" s="123"/>
      <c r="D92" s="626"/>
      <c r="E92" s="22"/>
      <c r="F92" s="66"/>
      <c r="G92" s="26"/>
    </row>
    <row r="93" spans="1:9" ht="31.5">
      <c r="A93" s="18" t="s">
        <v>3095</v>
      </c>
      <c r="B93" s="19" t="s">
        <v>328</v>
      </c>
      <c r="C93" s="50" t="s">
        <v>5169</v>
      </c>
      <c r="D93" s="618">
        <v>2</v>
      </c>
      <c r="E93" s="22" t="s">
        <v>271</v>
      </c>
      <c r="F93" s="26"/>
      <c r="G93" s="53"/>
    </row>
    <row r="94" spans="1:9" ht="40.15" hidden="1" customHeight="1">
      <c r="A94" s="124" t="s">
        <v>1506</v>
      </c>
      <c r="B94" s="916" t="s">
        <v>132</v>
      </c>
      <c r="C94" s="923"/>
      <c r="D94" s="923"/>
      <c r="E94" s="923"/>
      <c r="F94" s="923"/>
      <c r="G94" s="924"/>
      <c r="H94" s="99">
        <f>SUM(D95:D96)</f>
        <v>0</v>
      </c>
      <c r="I94" s="99">
        <f>COUNT(D95:D96)*2</f>
        <v>0</v>
      </c>
    </row>
    <row r="95" spans="1:9" ht="63" hidden="1">
      <c r="A95" s="27" t="s">
        <v>1507</v>
      </c>
      <c r="B95" s="19" t="s">
        <v>331</v>
      </c>
      <c r="C95" s="26"/>
      <c r="D95" s="537"/>
      <c r="E95" s="28"/>
      <c r="F95" s="26"/>
      <c r="G95" s="26"/>
      <c r="H95" s="99"/>
      <c r="I95" s="99"/>
    </row>
    <row r="96" spans="1:9" ht="63" hidden="1">
      <c r="A96" s="27" t="s">
        <v>334</v>
      </c>
      <c r="B96" s="19" t="s">
        <v>335</v>
      </c>
      <c r="C96" s="26"/>
      <c r="D96" s="537"/>
      <c r="E96" s="28"/>
      <c r="F96" s="26"/>
      <c r="G96" s="26"/>
      <c r="H96" s="99"/>
      <c r="I96" s="99"/>
    </row>
    <row r="97" spans="1:9" ht="18.75">
      <c r="A97" s="98"/>
      <c r="B97" s="1173" t="s">
        <v>337</v>
      </c>
      <c r="C97" s="1173"/>
      <c r="D97" s="1173"/>
      <c r="E97" s="1173"/>
      <c r="F97" s="1173"/>
      <c r="G97" s="1173"/>
      <c r="H97" s="29">
        <f>H98+H113+H118+H124+H107+H131</f>
        <v>16</v>
      </c>
      <c r="I97" s="29">
        <f>I98+I113+I118+I124+I107+I131</f>
        <v>16</v>
      </c>
    </row>
    <row r="98" spans="1:9" ht="40.15" customHeight="1">
      <c r="A98" s="135" t="s">
        <v>1508</v>
      </c>
      <c r="B98" s="989" t="s">
        <v>130</v>
      </c>
      <c r="C98" s="997"/>
      <c r="D98" s="997"/>
      <c r="E98" s="997"/>
      <c r="F98" s="997"/>
      <c r="G98" s="998"/>
      <c r="H98" s="29">
        <f>SUM(D99:D106)</f>
        <v>6</v>
      </c>
      <c r="I98" s="29">
        <f>COUNT(D99:D106)*2</f>
        <v>6</v>
      </c>
    </row>
    <row r="99" spans="1:9" ht="45">
      <c r="A99" s="18" t="s">
        <v>1510</v>
      </c>
      <c r="B99" s="36" t="s">
        <v>339</v>
      </c>
      <c r="C99" s="30" t="s">
        <v>5170</v>
      </c>
      <c r="D99" s="618">
        <v>2</v>
      </c>
      <c r="E99" s="28" t="s">
        <v>341</v>
      </c>
      <c r="F99" s="26"/>
      <c r="G99" s="53"/>
    </row>
    <row r="100" spans="1:9" ht="47.25" hidden="1">
      <c r="A100" s="27" t="s">
        <v>1513</v>
      </c>
      <c r="B100" s="36" t="s">
        <v>347</v>
      </c>
      <c r="C100" s="26"/>
      <c r="D100" s="537"/>
      <c r="E100" s="28"/>
      <c r="F100" s="26"/>
      <c r="G100" s="26"/>
      <c r="H100" s="99"/>
      <c r="I100" s="99"/>
    </row>
    <row r="101" spans="1:9" ht="47.25" hidden="1">
      <c r="A101" s="27" t="s">
        <v>352</v>
      </c>
      <c r="B101" s="36" t="s">
        <v>353</v>
      </c>
      <c r="C101" s="26"/>
      <c r="D101" s="537"/>
      <c r="E101" s="28"/>
      <c r="F101" s="26"/>
      <c r="G101" s="26"/>
      <c r="H101" s="99"/>
      <c r="I101" s="99"/>
    </row>
    <row r="102" spans="1:9" ht="31.5" hidden="1">
      <c r="A102" s="27" t="s">
        <v>1516</v>
      </c>
      <c r="B102" s="36" t="s">
        <v>355</v>
      </c>
      <c r="C102" s="26"/>
      <c r="D102" s="537"/>
      <c r="E102" s="28"/>
      <c r="F102" s="26"/>
      <c r="G102" s="26"/>
      <c r="H102" s="99"/>
      <c r="I102" s="99"/>
    </row>
    <row r="103" spans="1:9" ht="47.25" hidden="1">
      <c r="A103" s="27" t="s">
        <v>356</v>
      </c>
      <c r="B103" s="36" t="s">
        <v>357</v>
      </c>
      <c r="C103" s="26"/>
      <c r="D103" s="537"/>
      <c r="E103" s="28"/>
      <c r="F103" s="26"/>
      <c r="G103" s="26"/>
      <c r="H103" s="99"/>
      <c r="I103" s="99"/>
    </row>
    <row r="104" spans="1:9" ht="45">
      <c r="A104" s="18" t="s">
        <v>1518</v>
      </c>
      <c r="B104" s="36" t="s">
        <v>360</v>
      </c>
      <c r="C104" s="40" t="s">
        <v>361</v>
      </c>
      <c r="D104" s="618">
        <v>2</v>
      </c>
      <c r="E104" s="28" t="s">
        <v>341</v>
      </c>
      <c r="F104" s="26"/>
      <c r="G104" s="53"/>
    </row>
    <row r="105" spans="1:9" ht="47.25" hidden="1">
      <c r="A105" s="27" t="s">
        <v>1520</v>
      </c>
      <c r="B105" s="36" t="s">
        <v>363</v>
      </c>
      <c r="C105" s="26"/>
      <c r="D105" s="537"/>
      <c r="E105" s="28"/>
      <c r="F105" s="26"/>
      <c r="G105" s="26"/>
      <c r="H105" s="99"/>
      <c r="I105" s="99"/>
    </row>
    <row r="106" spans="1:9" ht="47.25">
      <c r="A106" s="18" t="s">
        <v>366</v>
      </c>
      <c r="B106" s="44" t="s">
        <v>367</v>
      </c>
      <c r="C106" s="219" t="s">
        <v>5171</v>
      </c>
      <c r="D106" s="618">
        <v>2</v>
      </c>
      <c r="E106" s="28" t="s">
        <v>369</v>
      </c>
      <c r="F106" s="26"/>
      <c r="G106" s="53"/>
    </row>
    <row r="107" spans="1:9" ht="40.15" hidden="1" customHeight="1">
      <c r="A107" s="162" t="s">
        <v>1521</v>
      </c>
      <c r="B107" s="916" t="s">
        <v>3100</v>
      </c>
      <c r="C107" s="923"/>
      <c r="D107" s="923"/>
      <c r="E107" s="923"/>
      <c r="F107" s="923"/>
      <c r="G107" s="924"/>
      <c r="H107" s="99">
        <f>SUM(D108:D112)</f>
        <v>0</v>
      </c>
      <c r="I107" s="99">
        <f>COUNT(D108:D112)*2</f>
        <v>0</v>
      </c>
    </row>
    <row r="108" spans="1:9" ht="31.5" hidden="1">
      <c r="A108" s="27" t="s">
        <v>1523</v>
      </c>
      <c r="B108" s="44" t="s">
        <v>371</v>
      </c>
      <c r="C108" s="26"/>
      <c r="D108" s="537"/>
      <c r="E108" s="28"/>
      <c r="F108" s="26"/>
      <c r="G108" s="26"/>
      <c r="H108" s="99"/>
      <c r="I108" s="99"/>
    </row>
    <row r="109" spans="1:9" ht="63" hidden="1">
      <c r="A109" s="27" t="s">
        <v>382</v>
      </c>
      <c r="B109" s="44" t="s">
        <v>383</v>
      </c>
      <c r="C109" s="26"/>
      <c r="D109" s="537"/>
      <c r="E109" s="28"/>
      <c r="F109" s="26"/>
      <c r="G109" s="26"/>
      <c r="H109" s="99"/>
      <c r="I109" s="99"/>
    </row>
    <row r="110" spans="1:9" ht="47.25" hidden="1">
      <c r="A110" s="27" t="s">
        <v>1526</v>
      </c>
      <c r="B110" s="225" t="s">
        <v>385</v>
      </c>
      <c r="C110" s="26"/>
      <c r="D110" s="537"/>
      <c r="E110" s="28"/>
      <c r="F110" s="26"/>
      <c r="G110" s="26"/>
      <c r="H110" s="99"/>
      <c r="I110" s="99"/>
    </row>
    <row r="111" spans="1:9" ht="47.25" hidden="1">
      <c r="A111" s="27" t="s">
        <v>1531</v>
      </c>
      <c r="B111" s="44" t="s">
        <v>393</v>
      </c>
      <c r="C111" s="26"/>
      <c r="D111" s="537"/>
      <c r="E111" s="28"/>
      <c r="F111" s="26"/>
      <c r="G111" s="26"/>
      <c r="H111" s="99"/>
      <c r="I111" s="99"/>
    </row>
    <row r="112" spans="1:9" ht="47.25" hidden="1">
      <c r="A112" s="27" t="s">
        <v>394</v>
      </c>
      <c r="B112" s="47" t="s">
        <v>395</v>
      </c>
      <c r="C112" s="26"/>
      <c r="D112" s="537"/>
      <c r="E112" s="28"/>
      <c r="F112" s="26"/>
      <c r="G112" s="26"/>
      <c r="H112" s="99"/>
      <c r="I112" s="99"/>
    </row>
    <row r="113" spans="1:9" ht="40.15" customHeight="1">
      <c r="A113" s="135" t="s">
        <v>1534</v>
      </c>
      <c r="B113" s="989" t="s">
        <v>126</v>
      </c>
      <c r="C113" s="997"/>
      <c r="D113" s="997"/>
      <c r="E113" s="997"/>
      <c r="F113" s="997"/>
      <c r="G113" s="998"/>
      <c r="H113" s="29">
        <f>SUM(D114:D117)</f>
        <v>4</v>
      </c>
      <c r="I113" s="29">
        <f>COUNT(D114:D117)*2</f>
        <v>4</v>
      </c>
    </row>
    <row r="114" spans="1:9" ht="31.5" hidden="1">
      <c r="A114" s="27" t="s">
        <v>1536</v>
      </c>
      <c r="B114" s="44" t="s">
        <v>397</v>
      </c>
      <c r="C114" s="26"/>
      <c r="D114" s="537"/>
      <c r="E114" s="28"/>
      <c r="F114" s="26"/>
      <c r="G114" s="26"/>
      <c r="H114" s="99"/>
      <c r="I114" s="99"/>
    </row>
    <row r="115" spans="1:9" ht="47.25">
      <c r="A115" s="18" t="s">
        <v>1543</v>
      </c>
      <c r="B115" s="44" t="s">
        <v>401</v>
      </c>
      <c r="C115" s="50" t="s">
        <v>5172</v>
      </c>
      <c r="D115" s="622">
        <v>2</v>
      </c>
      <c r="E115" s="22" t="s">
        <v>540</v>
      </c>
      <c r="F115" s="91" t="s">
        <v>5173</v>
      </c>
      <c r="G115" s="53"/>
    </row>
    <row r="116" spans="1:9" ht="47.25">
      <c r="A116" s="18" t="s">
        <v>1546</v>
      </c>
      <c r="B116" s="44" t="s">
        <v>405</v>
      </c>
      <c r="C116" s="23" t="s">
        <v>406</v>
      </c>
      <c r="D116" s="618">
        <v>2</v>
      </c>
      <c r="E116" s="28" t="s">
        <v>424</v>
      </c>
      <c r="F116" s="26"/>
      <c r="G116" s="53"/>
    </row>
    <row r="117" spans="1:9" ht="78.75" hidden="1">
      <c r="A117" s="27" t="s">
        <v>1557</v>
      </c>
      <c r="B117" s="44" t="s">
        <v>409</v>
      </c>
      <c r="C117" s="26"/>
      <c r="D117" s="537"/>
      <c r="E117" s="28"/>
      <c r="F117" s="26"/>
      <c r="G117" s="26"/>
      <c r="H117" s="99"/>
      <c r="I117" s="99"/>
    </row>
    <row r="118" spans="1:9" ht="40.15" customHeight="1">
      <c r="A118" s="117" t="s">
        <v>1560</v>
      </c>
      <c r="B118" s="989" t="s">
        <v>124</v>
      </c>
      <c r="C118" s="997"/>
      <c r="D118" s="997"/>
      <c r="E118" s="997"/>
      <c r="F118" s="997"/>
      <c r="G118" s="998"/>
      <c r="H118" s="29">
        <f>SUM(D119:D123)</f>
        <v>2</v>
      </c>
      <c r="I118" s="29">
        <f>COUNT(D119:D123)*2</f>
        <v>2</v>
      </c>
    </row>
    <row r="119" spans="1:9" ht="47.25" hidden="1">
      <c r="A119" s="27" t="s">
        <v>1562</v>
      </c>
      <c r="B119" s="224" t="s">
        <v>412</v>
      </c>
      <c r="C119" s="26"/>
      <c r="D119" s="537"/>
      <c r="E119" s="28"/>
      <c r="F119" s="26"/>
      <c r="G119" s="26"/>
      <c r="H119" s="99"/>
      <c r="I119" s="99"/>
    </row>
    <row r="120" spans="1:9" ht="31.5" hidden="1">
      <c r="A120" s="27" t="s">
        <v>1566</v>
      </c>
      <c r="B120" s="224" t="s">
        <v>415</v>
      </c>
      <c r="C120" s="26"/>
      <c r="D120" s="537"/>
      <c r="E120" s="28"/>
      <c r="F120" s="26"/>
      <c r="G120" s="26"/>
      <c r="H120" s="99"/>
      <c r="I120" s="99"/>
    </row>
    <row r="121" spans="1:9" ht="31.5" hidden="1">
      <c r="A121" s="27" t="s">
        <v>1567</v>
      </c>
      <c r="B121" s="224" t="s">
        <v>418</v>
      </c>
      <c r="C121" s="26"/>
      <c r="D121" s="537"/>
      <c r="E121" s="28"/>
      <c r="F121" s="26"/>
      <c r="G121" s="26"/>
      <c r="H121" s="99"/>
      <c r="I121" s="99"/>
    </row>
    <row r="122" spans="1:9" ht="47.25" hidden="1">
      <c r="A122" s="27" t="s">
        <v>1568</v>
      </c>
      <c r="B122" s="224" t="s">
        <v>422</v>
      </c>
      <c r="C122" s="26"/>
      <c r="D122" s="537"/>
      <c r="E122" s="28"/>
      <c r="F122" s="26"/>
      <c r="G122" s="26"/>
      <c r="H122" s="99"/>
      <c r="I122" s="99"/>
    </row>
    <row r="123" spans="1:9" ht="60">
      <c r="A123" s="18" t="s">
        <v>1571</v>
      </c>
      <c r="B123" s="114" t="s">
        <v>427</v>
      </c>
      <c r="C123" s="25" t="s">
        <v>2660</v>
      </c>
      <c r="D123" s="618">
        <v>2</v>
      </c>
      <c r="E123" s="28" t="s">
        <v>341</v>
      </c>
      <c r="F123" s="26"/>
      <c r="G123" s="53"/>
    </row>
    <row r="124" spans="1:9" ht="40.15" customHeight="1">
      <c r="A124" s="135" t="s">
        <v>1572</v>
      </c>
      <c r="B124" s="989" t="s">
        <v>122</v>
      </c>
      <c r="C124" s="997"/>
      <c r="D124" s="997"/>
      <c r="E124" s="997"/>
      <c r="F124" s="997"/>
      <c r="G124" s="998"/>
      <c r="H124" s="29">
        <f>SUM(D125:D130)</f>
        <v>4</v>
      </c>
      <c r="I124" s="29">
        <f>COUNT(D125:D130)*2</f>
        <v>4</v>
      </c>
    </row>
    <row r="125" spans="1:9" ht="63">
      <c r="A125" s="18" t="s">
        <v>429</v>
      </c>
      <c r="B125" s="44" t="s">
        <v>430</v>
      </c>
      <c r="C125" s="26" t="s">
        <v>5174</v>
      </c>
      <c r="D125" s="618">
        <v>2</v>
      </c>
      <c r="E125" s="28" t="s">
        <v>432</v>
      </c>
      <c r="F125" s="26"/>
      <c r="G125" s="53"/>
    </row>
    <row r="126" spans="1:9" ht="47.25" hidden="1">
      <c r="A126" s="27" t="s">
        <v>1576</v>
      </c>
      <c r="B126" s="44" t="s">
        <v>434</v>
      </c>
      <c r="C126" s="30"/>
      <c r="D126" s="537"/>
      <c r="E126" s="28"/>
      <c r="F126" s="26"/>
      <c r="G126" s="26"/>
      <c r="H126" s="99"/>
      <c r="I126" s="99"/>
    </row>
    <row r="127" spans="1:9" ht="47.25" hidden="1">
      <c r="A127" s="27" t="s">
        <v>1577</v>
      </c>
      <c r="B127" s="44" t="s">
        <v>437</v>
      </c>
      <c r="C127" s="26"/>
      <c r="D127" s="537"/>
      <c r="E127" s="28"/>
      <c r="F127" s="26"/>
      <c r="G127" s="26"/>
      <c r="H127" s="99"/>
      <c r="I127" s="99"/>
    </row>
    <row r="128" spans="1:9" ht="63">
      <c r="A128" s="18" t="s">
        <v>1578</v>
      </c>
      <c r="B128" s="44" t="s">
        <v>440</v>
      </c>
      <c r="C128" s="123" t="s">
        <v>5175</v>
      </c>
      <c r="D128" s="618">
        <v>2</v>
      </c>
      <c r="E128" s="28" t="s">
        <v>432</v>
      </c>
      <c r="F128" s="26"/>
      <c r="G128" s="53"/>
    </row>
    <row r="129" spans="1:9" ht="63" hidden="1">
      <c r="A129" s="27" t="s">
        <v>2384</v>
      </c>
      <c r="B129" s="44" t="s">
        <v>444</v>
      </c>
      <c r="C129" s="26"/>
      <c r="D129" s="537"/>
      <c r="E129" s="28"/>
      <c r="F129" s="26"/>
      <c r="G129" s="26"/>
      <c r="H129" s="99"/>
      <c r="I129" s="99"/>
    </row>
    <row r="130" spans="1:9" ht="47.25" hidden="1">
      <c r="A130" s="27" t="s">
        <v>445</v>
      </c>
      <c r="B130" s="160" t="s">
        <v>446</v>
      </c>
      <c r="C130" s="26"/>
      <c r="D130" s="537"/>
      <c r="E130" s="28"/>
      <c r="F130" s="26"/>
      <c r="G130" s="26"/>
      <c r="H130" s="99"/>
      <c r="I130" s="99"/>
    </row>
    <row r="131" spans="1:9" ht="15.75" hidden="1">
      <c r="A131" s="32" t="s">
        <v>6233</v>
      </c>
      <c r="B131" s="930" t="s">
        <v>3118</v>
      </c>
      <c r="C131" s="931"/>
      <c r="D131" s="931"/>
      <c r="E131" s="931"/>
      <c r="F131" s="931"/>
      <c r="G131" s="935"/>
      <c r="H131" s="99">
        <f>SUM(D132:D142)</f>
        <v>0</v>
      </c>
      <c r="I131" s="99">
        <f>COUNT(D132:D142)*2</f>
        <v>0</v>
      </c>
    </row>
    <row r="132" spans="1:9" ht="60" hidden="1">
      <c r="A132" s="32" t="s">
        <v>3119</v>
      </c>
      <c r="B132" s="50" t="s">
        <v>3120</v>
      </c>
      <c r="C132" s="50" t="s">
        <v>6187</v>
      </c>
      <c r="D132" s="538"/>
      <c r="E132" s="26"/>
      <c r="F132" s="50" t="s">
        <v>6188</v>
      </c>
      <c r="G132" s="482"/>
      <c r="H132" s="99"/>
      <c r="I132" s="99"/>
    </row>
    <row r="133" spans="1:9" ht="30" hidden="1">
      <c r="A133" s="32" t="s">
        <v>3121</v>
      </c>
      <c r="B133" s="50" t="s">
        <v>3122</v>
      </c>
      <c r="C133" s="50" t="s">
        <v>6189</v>
      </c>
      <c r="D133" s="538"/>
      <c r="E133" s="26"/>
      <c r="F133" s="50" t="s">
        <v>6190</v>
      </c>
      <c r="G133" s="482"/>
      <c r="H133" s="99"/>
      <c r="I133" s="99"/>
    </row>
    <row r="134" spans="1:9" ht="90" hidden="1">
      <c r="A134" s="32" t="s">
        <v>3123</v>
      </c>
      <c r="B134" s="50" t="s">
        <v>3124</v>
      </c>
      <c r="C134" s="50" t="s">
        <v>6191</v>
      </c>
      <c r="D134" s="538"/>
      <c r="E134" s="26"/>
      <c r="F134" s="50" t="s">
        <v>6192</v>
      </c>
      <c r="G134" s="482"/>
      <c r="H134" s="99"/>
      <c r="I134" s="99"/>
    </row>
    <row r="135" spans="1:9" ht="90" hidden="1">
      <c r="A135" s="32" t="s">
        <v>3125</v>
      </c>
      <c r="B135" s="50" t="s">
        <v>3126</v>
      </c>
      <c r="C135" s="50" t="s">
        <v>6193</v>
      </c>
      <c r="D135" s="538"/>
      <c r="E135" s="26"/>
      <c r="F135" s="50" t="s">
        <v>6194</v>
      </c>
      <c r="G135" s="482"/>
      <c r="H135" s="99"/>
      <c r="I135" s="99"/>
    </row>
    <row r="136" spans="1:9" ht="105" hidden="1">
      <c r="A136" s="32" t="s">
        <v>3127</v>
      </c>
      <c r="B136" s="50" t="s">
        <v>3128</v>
      </c>
      <c r="C136" s="50" t="s">
        <v>6195</v>
      </c>
      <c r="D136" s="538"/>
      <c r="E136" s="26"/>
      <c r="F136" s="50" t="s">
        <v>6196</v>
      </c>
      <c r="G136" s="482"/>
      <c r="H136" s="99"/>
      <c r="I136" s="99"/>
    </row>
    <row r="137" spans="1:9" ht="30" hidden="1">
      <c r="A137" s="32" t="s">
        <v>3129</v>
      </c>
      <c r="B137" s="50" t="s">
        <v>3130</v>
      </c>
      <c r="C137" s="55"/>
      <c r="D137" s="618"/>
      <c r="E137" s="59"/>
      <c r="F137" s="55"/>
      <c r="G137" s="482"/>
      <c r="H137" s="99"/>
      <c r="I137" s="99"/>
    </row>
    <row r="138" spans="1:9" ht="60" hidden="1">
      <c r="A138" s="32" t="s">
        <v>6234</v>
      </c>
      <c r="B138" s="50" t="s">
        <v>3132</v>
      </c>
      <c r="C138" s="50" t="s">
        <v>4137</v>
      </c>
      <c r="D138" s="618"/>
      <c r="E138" s="28"/>
      <c r="F138" s="26"/>
      <c r="G138" s="482"/>
      <c r="H138" s="99"/>
      <c r="I138" s="99"/>
    </row>
    <row r="139" spans="1:9" ht="75" hidden="1">
      <c r="A139" s="32" t="s">
        <v>3133</v>
      </c>
      <c r="B139" s="50" t="s">
        <v>3134</v>
      </c>
      <c r="C139" s="50" t="s">
        <v>6197</v>
      </c>
      <c r="D139" s="538"/>
      <c r="E139" s="26"/>
      <c r="F139" s="50" t="s">
        <v>6198</v>
      </c>
      <c r="G139" s="482"/>
      <c r="H139" s="99"/>
      <c r="I139" s="99"/>
    </row>
    <row r="140" spans="1:9" ht="150" hidden="1">
      <c r="A140" s="32" t="s">
        <v>3135</v>
      </c>
      <c r="B140" s="50" t="s">
        <v>3136</v>
      </c>
      <c r="C140" s="50" t="s">
        <v>6199</v>
      </c>
      <c r="D140" s="538"/>
      <c r="E140" s="26"/>
      <c r="F140" s="50" t="s">
        <v>6200</v>
      </c>
      <c r="G140" s="482"/>
      <c r="H140" s="99"/>
      <c r="I140" s="99"/>
    </row>
    <row r="141" spans="1:9" ht="105" hidden="1">
      <c r="A141" s="32" t="s">
        <v>3137</v>
      </c>
      <c r="B141" s="50" t="s">
        <v>3138</v>
      </c>
      <c r="C141" s="50" t="s">
        <v>6201</v>
      </c>
      <c r="D141" s="538"/>
      <c r="E141" s="26"/>
      <c r="F141" s="50" t="s">
        <v>6202</v>
      </c>
      <c r="G141" s="482"/>
      <c r="H141" s="99"/>
      <c r="I141" s="99"/>
    </row>
    <row r="142" spans="1:9" ht="45" hidden="1">
      <c r="A142" s="32" t="s">
        <v>3139</v>
      </c>
      <c r="B142" s="50" t="s">
        <v>3140</v>
      </c>
      <c r="C142" s="50" t="s">
        <v>6203</v>
      </c>
      <c r="D142" s="539"/>
      <c r="E142" s="7"/>
      <c r="F142" s="50" t="s">
        <v>6204</v>
      </c>
      <c r="G142" s="482"/>
      <c r="H142" s="99"/>
      <c r="I142" s="99"/>
    </row>
    <row r="143" spans="1:9" ht="18.75">
      <c r="A143" s="98"/>
      <c r="B143" s="1173" t="s">
        <v>447</v>
      </c>
      <c r="C143" s="1173"/>
      <c r="D143" s="1173"/>
      <c r="E143" s="1173"/>
      <c r="F143" s="1173"/>
      <c r="G143" s="1173"/>
      <c r="H143" s="29">
        <f>H144+H159+H165+H172+H181+H186+H199</f>
        <v>84</v>
      </c>
      <c r="I143" s="29">
        <f>I144+I159+I165+I172+I181+I186+I199</f>
        <v>84</v>
      </c>
    </row>
    <row r="144" spans="1:9" ht="40.15" customHeight="1">
      <c r="A144" s="117" t="s">
        <v>1579</v>
      </c>
      <c r="B144" s="916" t="s">
        <v>120</v>
      </c>
      <c r="C144" s="923"/>
      <c r="D144" s="923"/>
      <c r="E144" s="923"/>
      <c r="F144" s="923"/>
      <c r="G144" s="924"/>
      <c r="H144" s="29">
        <f>SUM(D145:D157)</f>
        <v>24</v>
      </c>
      <c r="I144" s="29">
        <f>COUNT(D145:D158)*2</f>
        <v>24</v>
      </c>
    </row>
    <row r="145" spans="1:9" ht="45">
      <c r="A145" s="18" t="s">
        <v>1580</v>
      </c>
      <c r="B145" s="330" t="s">
        <v>449</v>
      </c>
      <c r="C145" s="50" t="s">
        <v>5176</v>
      </c>
      <c r="D145" s="618">
        <v>2</v>
      </c>
      <c r="E145" s="28" t="s">
        <v>341</v>
      </c>
      <c r="F145" s="50" t="s">
        <v>5177</v>
      </c>
      <c r="G145" s="53"/>
    </row>
    <row r="146" spans="1:9" ht="45">
      <c r="A146" s="18"/>
      <c r="B146" s="330"/>
      <c r="C146" s="50" t="s">
        <v>5178</v>
      </c>
      <c r="D146" s="618">
        <v>2</v>
      </c>
      <c r="E146" s="28" t="s">
        <v>341</v>
      </c>
      <c r="F146" s="50" t="s">
        <v>5179</v>
      </c>
      <c r="G146" s="53"/>
    </row>
    <row r="147" spans="1:9" ht="45">
      <c r="A147" s="18"/>
      <c r="B147" s="330"/>
      <c r="C147" s="50" t="s">
        <v>5180</v>
      </c>
      <c r="D147" s="618">
        <v>2</v>
      </c>
      <c r="E147" s="28" t="s">
        <v>341</v>
      </c>
      <c r="F147" s="50" t="s">
        <v>5181</v>
      </c>
      <c r="G147" s="53"/>
    </row>
    <row r="148" spans="1:9" ht="31.5" hidden="1">
      <c r="A148" s="27" t="s">
        <v>1583</v>
      </c>
      <c r="B148" s="54" t="s">
        <v>454</v>
      </c>
      <c r="C148" s="26"/>
      <c r="D148" s="537"/>
      <c r="E148" s="28"/>
      <c r="F148" s="26"/>
      <c r="G148" s="26"/>
      <c r="H148" s="99"/>
      <c r="I148" s="99"/>
    </row>
    <row r="149" spans="1:9" ht="75">
      <c r="A149" s="18" t="s">
        <v>1587</v>
      </c>
      <c r="B149" s="330" t="s">
        <v>459</v>
      </c>
      <c r="C149" s="50" t="s">
        <v>5182</v>
      </c>
      <c r="D149" s="618">
        <v>2</v>
      </c>
      <c r="E149" s="28" t="s">
        <v>341</v>
      </c>
      <c r="F149" s="50" t="s">
        <v>5183</v>
      </c>
      <c r="G149" s="53"/>
    </row>
    <row r="150" spans="1:9" ht="60">
      <c r="A150" s="18"/>
      <c r="B150" s="330"/>
      <c r="C150" s="50" t="s">
        <v>5184</v>
      </c>
      <c r="D150" s="618">
        <v>2</v>
      </c>
      <c r="E150" s="28" t="s">
        <v>341</v>
      </c>
      <c r="F150" s="50" t="s">
        <v>5185</v>
      </c>
      <c r="G150" s="53"/>
    </row>
    <row r="151" spans="1:9" ht="60">
      <c r="A151" s="18"/>
      <c r="B151" s="330"/>
      <c r="C151" s="25" t="s">
        <v>4234</v>
      </c>
      <c r="D151" s="618">
        <v>2</v>
      </c>
      <c r="E151" s="28" t="s">
        <v>341</v>
      </c>
      <c r="F151" s="50" t="s">
        <v>5186</v>
      </c>
      <c r="G151" s="53"/>
    </row>
    <row r="152" spans="1:9" ht="75">
      <c r="A152" s="18" t="s">
        <v>1602</v>
      </c>
      <c r="B152" s="330" t="s">
        <v>477</v>
      </c>
      <c r="C152" s="50" t="s">
        <v>5187</v>
      </c>
      <c r="D152" s="618">
        <v>2</v>
      </c>
      <c r="E152" s="28" t="s">
        <v>341</v>
      </c>
      <c r="F152" s="26"/>
      <c r="G152" s="53"/>
    </row>
    <row r="153" spans="1:9" ht="75">
      <c r="A153" s="18"/>
      <c r="B153" s="330"/>
      <c r="C153" s="50" t="s">
        <v>5188</v>
      </c>
      <c r="D153" s="618">
        <v>2</v>
      </c>
      <c r="E153" s="28" t="s">
        <v>341</v>
      </c>
      <c r="F153" s="26"/>
      <c r="G153" s="53"/>
    </row>
    <row r="154" spans="1:9" ht="30">
      <c r="A154" s="18"/>
      <c r="B154" s="330"/>
      <c r="C154" s="50" t="s">
        <v>5189</v>
      </c>
      <c r="D154" s="618">
        <v>2</v>
      </c>
      <c r="E154" s="28" t="s">
        <v>341</v>
      </c>
      <c r="F154" s="26"/>
      <c r="G154" s="53"/>
    </row>
    <row r="155" spans="1:9" ht="47.25">
      <c r="A155" s="18" t="s">
        <v>1605</v>
      </c>
      <c r="B155" s="330" t="s">
        <v>481</v>
      </c>
      <c r="C155" s="30" t="s">
        <v>5190</v>
      </c>
      <c r="D155" s="618">
        <v>2</v>
      </c>
      <c r="E155" s="28" t="s">
        <v>341</v>
      </c>
      <c r="F155" s="26"/>
      <c r="G155" s="53"/>
    </row>
    <row r="156" spans="1:9" ht="45">
      <c r="A156" s="18" t="s">
        <v>1608</v>
      </c>
      <c r="B156" s="330" t="s">
        <v>485</v>
      </c>
      <c r="C156" s="50" t="s">
        <v>5191</v>
      </c>
      <c r="D156" s="618">
        <v>2</v>
      </c>
      <c r="E156" s="28" t="s">
        <v>341</v>
      </c>
      <c r="F156" s="26"/>
      <c r="G156" s="53"/>
    </row>
    <row r="157" spans="1:9" ht="45">
      <c r="A157" s="18"/>
      <c r="B157" s="330"/>
      <c r="C157" s="50" t="s">
        <v>5192</v>
      </c>
      <c r="D157" s="618">
        <v>2</v>
      </c>
      <c r="E157" s="28" t="s">
        <v>341</v>
      </c>
      <c r="F157" s="26"/>
      <c r="G157" s="53"/>
    </row>
    <row r="158" spans="1:9" ht="78.75" hidden="1">
      <c r="A158" s="27" t="s">
        <v>1611</v>
      </c>
      <c r="B158" s="330" t="s">
        <v>490</v>
      </c>
      <c r="C158" s="26"/>
      <c r="D158" s="537"/>
      <c r="E158" s="28"/>
      <c r="F158" s="26"/>
      <c r="G158" s="26"/>
      <c r="H158" s="99"/>
      <c r="I158" s="99"/>
    </row>
    <row r="159" spans="1:9" ht="40.15" customHeight="1">
      <c r="A159" s="117" t="s">
        <v>1616</v>
      </c>
      <c r="B159" s="989" t="s">
        <v>118</v>
      </c>
      <c r="C159" s="997"/>
      <c r="D159" s="997"/>
      <c r="E159" s="997"/>
      <c r="F159" s="997"/>
      <c r="G159" s="998"/>
      <c r="H159" s="29">
        <f>SUM(D160:D164)</f>
        <v>8</v>
      </c>
      <c r="I159" s="29">
        <f>COUNT(D160:D164)*2</f>
        <v>8</v>
      </c>
    </row>
    <row r="160" spans="1:9" ht="60">
      <c r="A160" s="18" t="s">
        <v>497</v>
      </c>
      <c r="B160" s="298" t="s">
        <v>498</v>
      </c>
      <c r="C160" s="23" t="s">
        <v>499</v>
      </c>
      <c r="D160" s="534">
        <v>2</v>
      </c>
      <c r="E160" s="28" t="s">
        <v>341</v>
      </c>
      <c r="F160" s="23" t="s">
        <v>500</v>
      </c>
      <c r="G160" s="53"/>
    </row>
    <row r="161" spans="1:9" ht="47.25" hidden="1">
      <c r="A161" s="27" t="s">
        <v>501</v>
      </c>
      <c r="B161" s="54" t="s">
        <v>502</v>
      </c>
      <c r="C161" s="26"/>
      <c r="D161" s="537"/>
      <c r="E161" s="28"/>
      <c r="F161" s="26"/>
      <c r="G161" s="26"/>
      <c r="H161" s="99"/>
      <c r="I161" s="99"/>
    </row>
    <row r="162" spans="1:9" ht="60">
      <c r="A162" s="18" t="s">
        <v>1618</v>
      </c>
      <c r="B162" s="330" t="s">
        <v>504</v>
      </c>
      <c r="C162" s="219" t="s">
        <v>5193</v>
      </c>
      <c r="D162" s="618">
        <v>2</v>
      </c>
      <c r="E162" s="28" t="s">
        <v>341</v>
      </c>
      <c r="G162" s="53"/>
    </row>
    <row r="163" spans="1:9" ht="75">
      <c r="A163" s="18"/>
      <c r="B163" s="459"/>
      <c r="C163" s="50" t="s">
        <v>5194</v>
      </c>
      <c r="D163" s="618">
        <v>2</v>
      </c>
      <c r="E163" s="28" t="s">
        <v>341</v>
      </c>
      <c r="F163" s="50"/>
      <c r="G163" s="53"/>
    </row>
    <row r="164" spans="1:9" ht="45">
      <c r="A164" s="18" t="s">
        <v>1621</v>
      </c>
      <c r="B164" s="291" t="s">
        <v>507</v>
      </c>
      <c r="C164" s="229" t="s">
        <v>5195</v>
      </c>
      <c r="D164" s="618">
        <v>2</v>
      </c>
      <c r="E164" s="28" t="s">
        <v>341</v>
      </c>
      <c r="F164" s="26"/>
      <c r="G164" s="53"/>
    </row>
    <row r="165" spans="1:9" ht="40.15" customHeight="1">
      <c r="A165" s="117" t="s">
        <v>1624</v>
      </c>
      <c r="B165" s="989" t="s">
        <v>116</v>
      </c>
      <c r="C165" s="997"/>
      <c r="D165" s="997"/>
      <c r="E165" s="997"/>
      <c r="F165" s="997"/>
      <c r="G165" s="998"/>
      <c r="H165" s="29">
        <f>SUM(D166:D171)</f>
        <v>12</v>
      </c>
      <c r="I165" s="29">
        <f>COUNT(D166:D171)*2</f>
        <v>12</v>
      </c>
    </row>
    <row r="166" spans="1:9" ht="45">
      <c r="A166" s="18" t="s">
        <v>1625</v>
      </c>
      <c r="B166" s="227" t="s">
        <v>511</v>
      </c>
      <c r="C166" s="234" t="s">
        <v>5196</v>
      </c>
      <c r="D166" s="622">
        <v>2</v>
      </c>
      <c r="E166" s="28" t="s">
        <v>379</v>
      </c>
      <c r="F166" s="234" t="s">
        <v>5197</v>
      </c>
      <c r="G166" s="53"/>
    </row>
    <row r="167" spans="1:9" ht="60">
      <c r="A167" s="18"/>
      <c r="B167" s="372"/>
      <c r="C167" s="234" t="s">
        <v>513</v>
      </c>
      <c r="D167" s="622">
        <v>2</v>
      </c>
      <c r="E167" s="28" t="s">
        <v>341</v>
      </c>
      <c r="F167" s="234" t="s">
        <v>5197</v>
      </c>
      <c r="G167" s="53"/>
    </row>
    <row r="168" spans="1:9" ht="60">
      <c r="A168" s="18"/>
      <c r="B168" s="372"/>
      <c r="C168" s="365" t="s">
        <v>5198</v>
      </c>
      <c r="D168" s="622">
        <v>2</v>
      </c>
      <c r="E168" s="28" t="s">
        <v>341</v>
      </c>
      <c r="F168" s="234" t="s">
        <v>5199</v>
      </c>
      <c r="G168" s="53"/>
    </row>
    <row r="169" spans="1:9" ht="90">
      <c r="A169" s="18" t="s">
        <v>1627</v>
      </c>
      <c r="B169" s="372" t="s">
        <v>515</v>
      </c>
      <c r="C169" s="234" t="s">
        <v>5200</v>
      </c>
      <c r="D169" s="622">
        <v>2</v>
      </c>
      <c r="E169" s="28" t="s">
        <v>377</v>
      </c>
      <c r="F169" s="234" t="s">
        <v>5201</v>
      </c>
      <c r="G169" s="53"/>
    </row>
    <row r="170" spans="1:9" ht="75">
      <c r="A170" s="18"/>
      <c r="B170" s="372"/>
      <c r="C170" s="234" t="s">
        <v>517</v>
      </c>
      <c r="D170" s="622">
        <v>2</v>
      </c>
      <c r="E170" s="28" t="s">
        <v>377</v>
      </c>
      <c r="F170" s="234" t="s">
        <v>5201</v>
      </c>
      <c r="G170" s="53"/>
    </row>
    <row r="171" spans="1:9" ht="63">
      <c r="A171" s="18" t="s">
        <v>1630</v>
      </c>
      <c r="B171" s="227" t="s">
        <v>519</v>
      </c>
      <c r="C171" s="23" t="s">
        <v>520</v>
      </c>
      <c r="D171" s="618">
        <v>2</v>
      </c>
      <c r="E171" s="28" t="s">
        <v>255</v>
      </c>
      <c r="F171" s="26"/>
      <c r="G171" s="53"/>
    </row>
    <row r="172" spans="1:9" ht="40.15" customHeight="1">
      <c r="A172" s="117" t="s">
        <v>1632</v>
      </c>
      <c r="B172" s="916" t="s">
        <v>114</v>
      </c>
      <c r="C172" s="923"/>
      <c r="D172" s="923"/>
      <c r="E172" s="923"/>
      <c r="F172" s="923"/>
      <c r="G172" s="924"/>
      <c r="H172" s="29">
        <f>SUM(D176:D180)</f>
        <v>10</v>
      </c>
      <c r="I172" s="29">
        <f>COUNT(D176:D180)*2</f>
        <v>10</v>
      </c>
    </row>
    <row r="173" spans="1:9" ht="31.5" hidden="1">
      <c r="A173" s="27" t="s">
        <v>1633</v>
      </c>
      <c r="B173" s="227" t="s">
        <v>522</v>
      </c>
      <c r="C173" s="26"/>
      <c r="D173" s="537"/>
      <c r="E173" s="28"/>
      <c r="F173" s="26"/>
      <c r="G173" s="26"/>
      <c r="H173" s="99"/>
      <c r="I173" s="99"/>
    </row>
    <row r="174" spans="1:9" ht="47.25" hidden="1">
      <c r="A174" s="27" t="s">
        <v>1638</v>
      </c>
      <c r="B174" s="227" t="s">
        <v>526</v>
      </c>
      <c r="C174" s="26"/>
      <c r="D174" s="537"/>
      <c r="E174" s="28"/>
      <c r="F174" s="26"/>
      <c r="G174" s="26"/>
      <c r="H174" s="99"/>
      <c r="I174" s="99"/>
    </row>
    <row r="175" spans="1:9" ht="47.25" hidden="1">
      <c r="A175" s="27" t="s">
        <v>1641</v>
      </c>
      <c r="B175" s="227" t="s">
        <v>529</v>
      </c>
      <c r="C175" s="26"/>
      <c r="D175" s="537"/>
      <c r="E175" s="28"/>
      <c r="F175" s="26"/>
      <c r="G175" s="26"/>
      <c r="H175" s="99"/>
      <c r="I175" s="99"/>
    </row>
    <row r="176" spans="1:9" ht="47.25">
      <c r="A176" s="18" t="s">
        <v>1644</v>
      </c>
      <c r="B176" s="227" t="s">
        <v>534</v>
      </c>
      <c r="C176" s="26" t="s">
        <v>5202</v>
      </c>
      <c r="D176" s="618">
        <v>2</v>
      </c>
      <c r="E176" s="28" t="s">
        <v>540</v>
      </c>
      <c r="F176" s="26"/>
      <c r="G176" s="53"/>
    </row>
    <row r="177" spans="1:9" ht="39.75" customHeight="1">
      <c r="A177" s="18"/>
      <c r="B177" s="227"/>
      <c r="C177" s="30" t="s">
        <v>5203</v>
      </c>
      <c r="D177" s="618">
        <v>2</v>
      </c>
      <c r="E177" s="28" t="s">
        <v>540</v>
      </c>
      <c r="F177" s="26"/>
      <c r="G177" s="53"/>
    </row>
    <row r="178" spans="1:9" ht="31.5">
      <c r="A178" s="18" t="s">
        <v>1645</v>
      </c>
      <c r="B178" s="227" t="s">
        <v>537</v>
      </c>
      <c r="C178" s="26" t="s">
        <v>5204</v>
      </c>
      <c r="D178" s="618">
        <v>2</v>
      </c>
      <c r="E178" s="28" t="s">
        <v>540</v>
      </c>
      <c r="F178" s="26"/>
      <c r="G178" s="53"/>
    </row>
    <row r="179" spans="1:9" ht="15.75">
      <c r="A179" s="18"/>
      <c r="B179" s="227"/>
      <c r="C179" s="26" t="s">
        <v>5205</v>
      </c>
      <c r="D179" s="618">
        <v>2</v>
      </c>
      <c r="E179" s="28" t="s">
        <v>540</v>
      </c>
      <c r="F179" s="26"/>
      <c r="G179" s="53"/>
    </row>
    <row r="180" spans="1:9" ht="30">
      <c r="A180" s="18"/>
      <c r="B180" s="227"/>
      <c r="C180" s="30" t="s">
        <v>5206</v>
      </c>
      <c r="D180" s="618">
        <v>2</v>
      </c>
      <c r="E180" s="28" t="s">
        <v>540</v>
      </c>
      <c r="F180" s="26"/>
      <c r="G180" s="53"/>
    </row>
    <row r="181" spans="1:9" ht="40.15" customHeight="1">
      <c r="A181" s="117" t="s">
        <v>1650</v>
      </c>
      <c r="B181" s="989" t="s">
        <v>112</v>
      </c>
      <c r="C181" s="997"/>
      <c r="D181" s="997"/>
      <c r="E181" s="997"/>
      <c r="F181" s="997"/>
      <c r="G181" s="998"/>
      <c r="H181" s="29">
        <f>SUM(D183:D184)</f>
        <v>4</v>
      </c>
      <c r="I181" s="29">
        <f>COUNT(D183:D184)*2</f>
        <v>4</v>
      </c>
    </row>
    <row r="182" spans="1:9" ht="31.5" hidden="1">
      <c r="A182" s="27" t="s">
        <v>1652</v>
      </c>
      <c r="B182" s="227" t="s">
        <v>552</v>
      </c>
      <c r="C182" s="26"/>
      <c r="D182" s="537"/>
      <c r="E182" s="28"/>
      <c r="F182" s="26"/>
      <c r="G182" s="26"/>
      <c r="H182" s="99"/>
      <c r="I182" s="99"/>
    </row>
    <row r="183" spans="1:9" ht="45">
      <c r="A183" s="18" t="s">
        <v>1663</v>
      </c>
      <c r="B183" s="227" t="s">
        <v>573</v>
      </c>
      <c r="C183" s="50" t="s">
        <v>5212</v>
      </c>
      <c r="D183" s="622">
        <v>2</v>
      </c>
      <c r="E183" s="22" t="s">
        <v>377</v>
      </c>
      <c r="F183" s="50" t="s">
        <v>5213</v>
      </c>
      <c r="G183" s="53"/>
    </row>
    <row r="184" spans="1:9" ht="30">
      <c r="A184" s="18"/>
      <c r="B184" s="227"/>
      <c r="C184" s="50" t="s">
        <v>5214</v>
      </c>
      <c r="D184" s="622">
        <v>2</v>
      </c>
      <c r="E184" s="22" t="s">
        <v>377</v>
      </c>
      <c r="F184" s="50" t="s">
        <v>5215</v>
      </c>
      <c r="G184" s="53"/>
    </row>
    <row r="185" spans="1:9" ht="47.25" hidden="1">
      <c r="A185" s="27" t="s">
        <v>1668</v>
      </c>
      <c r="B185" s="54" t="s">
        <v>580</v>
      </c>
      <c r="C185" s="26"/>
      <c r="D185" s="537"/>
      <c r="E185" s="28"/>
      <c r="F185" s="26"/>
      <c r="G185" s="26"/>
      <c r="H185" s="99"/>
      <c r="I185" s="99"/>
    </row>
    <row r="186" spans="1:9" ht="40.15" customHeight="1">
      <c r="A186" s="117" t="s">
        <v>1672</v>
      </c>
      <c r="B186" s="989" t="s">
        <v>110</v>
      </c>
      <c r="C186" s="997"/>
      <c r="D186" s="997"/>
      <c r="E186" s="997"/>
      <c r="F186" s="997"/>
      <c r="G186" s="998"/>
      <c r="H186" s="29">
        <f>SUM(D191:D198)</f>
        <v>16</v>
      </c>
      <c r="I186" s="29">
        <f>COUNT(D191:D198)*2</f>
        <v>16</v>
      </c>
    </row>
    <row r="187" spans="1:9" ht="47.25" hidden="1">
      <c r="A187" s="27" t="s">
        <v>1673</v>
      </c>
      <c r="B187" s="227" t="s">
        <v>583</v>
      </c>
      <c r="C187" s="26"/>
      <c r="D187" s="537"/>
      <c r="E187" s="28"/>
      <c r="F187" s="26"/>
      <c r="G187" s="26"/>
      <c r="H187" s="99"/>
      <c r="I187" s="99"/>
    </row>
    <row r="188" spans="1:9" ht="63" hidden="1">
      <c r="A188" s="27" t="s">
        <v>1675</v>
      </c>
      <c r="B188" s="227" t="s">
        <v>588</v>
      </c>
      <c r="C188" s="26"/>
      <c r="D188" s="537"/>
      <c r="E188" s="28"/>
      <c r="F188" s="26"/>
      <c r="G188" s="26"/>
      <c r="H188" s="99"/>
      <c r="I188" s="99"/>
    </row>
    <row r="189" spans="1:9" ht="63" hidden="1">
      <c r="A189" s="27" t="s">
        <v>1690</v>
      </c>
      <c r="B189" s="227" t="s">
        <v>593</v>
      </c>
      <c r="C189" s="26"/>
      <c r="D189" s="537"/>
      <c r="E189" s="28"/>
      <c r="F189" s="26"/>
      <c r="G189" s="26"/>
      <c r="H189" s="99"/>
      <c r="I189" s="99"/>
    </row>
    <row r="190" spans="1:9" ht="63" hidden="1">
      <c r="A190" s="27" t="s">
        <v>1693</v>
      </c>
      <c r="B190" s="227" t="s">
        <v>597</v>
      </c>
      <c r="C190" s="26"/>
      <c r="D190" s="537"/>
      <c r="E190" s="28"/>
      <c r="F190" s="26"/>
      <c r="G190" s="26"/>
      <c r="H190" s="99"/>
      <c r="I190" s="99"/>
    </row>
    <row r="191" spans="1:9" ht="31.5">
      <c r="A191" s="18" t="s">
        <v>1696</v>
      </c>
      <c r="B191" s="227" t="s">
        <v>602</v>
      </c>
      <c r="C191" s="19" t="s">
        <v>603</v>
      </c>
      <c r="D191" s="534">
        <v>2</v>
      </c>
      <c r="E191" s="28" t="s">
        <v>344</v>
      </c>
      <c r="F191" s="23" t="s">
        <v>5216</v>
      </c>
      <c r="G191" s="53"/>
    </row>
    <row r="192" spans="1:9" ht="45">
      <c r="A192" s="18" t="s">
        <v>605</v>
      </c>
      <c r="B192" s="227" t="s">
        <v>606</v>
      </c>
      <c r="C192" s="50" t="s">
        <v>5217</v>
      </c>
      <c r="D192" s="622">
        <v>2</v>
      </c>
      <c r="E192" s="28" t="s">
        <v>344</v>
      </c>
      <c r="F192" s="50" t="s">
        <v>5218</v>
      </c>
      <c r="G192" s="53"/>
    </row>
    <row r="193" spans="1:9" ht="31.5">
      <c r="A193" s="18"/>
      <c r="B193" s="227"/>
      <c r="C193" s="114" t="s">
        <v>5219</v>
      </c>
      <c r="D193" s="682">
        <v>2</v>
      </c>
      <c r="E193" s="28" t="s">
        <v>344</v>
      </c>
      <c r="F193" s="50" t="s">
        <v>5220</v>
      </c>
      <c r="G193" s="53"/>
    </row>
    <row r="194" spans="1:9" ht="47.25">
      <c r="A194" s="168"/>
      <c r="B194" s="452"/>
      <c r="C194" s="126" t="s">
        <v>5221</v>
      </c>
      <c r="D194" s="683">
        <v>2</v>
      </c>
      <c r="E194" s="28" t="s">
        <v>344</v>
      </c>
      <c r="F194" s="223" t="s">
        <v>5222</v>
      </c>
      <c r="G194" s="154"/>
    </row>
    <row r="195" spans="1:9" ht="31.5">
      <c r="A195" s="168"/>
      <c r="B195" s="452"/>
      <c r="C195" s="19" t="s">
        <v>607</v>
      </c>
      <c r="D195" s="683">
        <v>2</v>
      </c>
      <c r="E195" s="28" t="s">
        <v>344</v>
      </c>
      <c r="F195" s="23" t="s">
        <v>608</v>
      </c>
      <c r="G195" s="154"/>
    </row>
    <row r="196" spans="1:9" ht="47.25">
      <c r="A196" s="18" t="s">
        <v>1700</v>
      </c>
      <c r="B196" s="114" t="s">
        <v>612</v>
      </c>
      <c r="C196" s="50" t="s">
        <v>5223</v>
      </c>
      <c r="D196" s="622">
        <v>2</v>
      </c>
      <c r="E196" s="28" t="s">
        <v>344</v>
      </c>
      <c r="F196" s="50" t="s">
        <v>5224</v>
      </c>
      <c r="G196" s="53"/>
    </row>
    <row r="197" spans="1:9" ht="45">
      <c r="A197" s="98"/>
      <c r="B197" s="26"/>
      <c r="C197" s="50" t="s">
        <v>5225</v>
      </c>
      <c r="D197" s="622">
        <v>2</v>
      </c>
      <c r="E197" s="28" t="s">
        <v>344</v>
      </c>
      <c r="F197" s="50" t="s">
        <v>5226</v>
      </c>
      <c r="G197" s="53"/>
    </row>
    <row r="198" spans="1:9" ht="45">
      <c r="A198" s="98"/>
      <c r="B198" s="26"/>
      <c r="C198" s="50" t="s">
        <v>5227</v>
      </c>
      <c r="D198" s="622">
        <v>2</v>
      </c>
      <c r="E198" s="28" t="s">
        <v>344</v>
      </c>
      <c r="F198" s="50" t="s">
        <v>5228</v>
      </c>
      <c r="G198" s="53"/>
    </row>
    <row r="199" spans="1:9" ht="15.75">
      <c r="A199" s="60" t="s">
        <v>109</v>
      </c>
      <c r="B199" s="930" t="s">
        <v>6205</v>
      </c>
      <c r="C199" s="931"/>
      <c r="D199" s="931"/>
      <c r="E199" s="931"/>
      <c r="F199" s="931"/>
      <c r="G199" s="935"/>
      <c r="H199" s="29">
        <f>SUM(D200:D213)</f>
        <v>10</v>
      </c>
      <c r="I199" s="29">
        <f>COUNT(D200:D213)*2</f>
        <v>10</v>
      </c>
    </row>
    <row r="200" spans="1:9" ht="105" hidden="1">
      <c r="A200" s="483" t="s">
        <v>1705</v>
      </c>
      <c r="B200" s="50" t="s">
        <v>1706</v>
      </c>
      <c r="C200" s="50" t="s">
        <v>1707</v>
      </c>
      <c r="D200" s="540"/>
      <c r="E200" s="26"/>
      <c r="F200" s="50" t="s">
        <v>6206</v>
      </c>
      <c r="G200" s="482"/>
      <c r="H200" s="99"/>
      <c r="I200" s="99"/>
    </row>
    <row r="201" spans="1:9" ht="60" hidden="1">
      <c r="A201" s="483" t="s">
        <v>1709</v>
      </c>
      <c r="B201" s="50" t="s">
        <v>1710</v>
      </c>
      <c r="C201" s="50" t="s">
        <v>1711</v>
      </c>
      <c r="D201" s="538"/>
      <c r="E201" s="26"/>
      <c r="F201" s="50" t="s">
        <v>3232</v>
      </c>
      <c r="G201" s="482"/>
      <c r="H201" s="99"/>
      <c r="I201" s="99"/>
    </row>
    <row r="202" spans="1:9" ht="60" hidden="1">
      <c r="A202" s="483" t="s">
        <v>3233</v>
      </c>
      <c r="B202" s="50" t="s">
        <v>3234</v>
      </c>
      <c r="C202" s="50" t="s">
        <v>6207</v>
      </c>
      <c r="D202" s="538"/>
      <c r="E202" s="26"/>
      <c r="F202" s="50" t="s">
        <v>6208</v>
      </c>
      <c r="G202" s="482"/>
      <c r="H202" s="99"/>
      <c r="I202" s="99"/>
    </row>
    <row r="203" spans="1:9" ht="90" hidden="1">
      <c r="A203" s="483" t="s">
        <v>3235</v>
      </c>
      <c r="B203" s="50" t="s">
        <v>3236</v>
      </c>
      <c r="C203" s="50" t="s">
        <v>6209</v>
      </c>
      <c r="D203" s="538"/>
      <c r="E203" s="26"/>
      <c r="F203" s="50" t="s">
        <v>6210</v>
      </c>
      <c r="G203" s="482"/>
      <c r="H203" s="99"/>
      <c r="I203" s="99"/>
    </row>
    <row r="204" spans="1:9" ht="75" hidden="1">
      <c r="A204" s="483" t="s">
        <v>3237</v>
      </c>
      <c r="B204" s="501" t="s">
        <v>3238</v>
      </c>
      <c r="C204" s="501" t="s">
        <v>6211</v>
      </c>
      <c r="D204" s="538"/>
      <c r="E204" s="26"/>
      <c r="F204" s="50" t="s">
        <v>6212</v>
      </c>
      <c r="G204" s="482"/>
      <c r="H204" s="99"/>
      <c r="I204" s="99"/>
    </row>
    <row r="205" spans="1:9" ht="90" hidden="1">
      <c r="A205" s="483" t="s">
        <v>3239</v>
      </c>
      <c r="B205" s="50" t="s">
        <v>3240</v>
      </c>
      <c r="C205" s="50" t="s">
        <v>6213</v>
      </c>
      <c r="D205" s="538"/>
      <c r="E205" s="26"/>
      <c r="F205" s="50" t="s">
        <v>6214</v>
      </c>
      <c r="G205" s="482"/>
      <c r="H205" s="99"/>
      <c r="I205" s="99"/>
    </row>
    <row r="206" spans="1:9" ht="135" hidden="1">
      <c r="A206" s="483" t="s">
        <v>3241</v>
      </c>
      <c r="B206" s="50" t="s">
        <v>6215</v>
      </c>
      <c r="C206" s="50" t="s">
        <v>6216</v>
      </c>
      <c r="D206" s="538"/>
      <c r="E206" s="26"/>
      <c r="F206" s="50" t="s">
        <v>6217</v>
      </c>
      <c r="G206" s="482"/>
      <c r="H206" s="99"/>
      <c r="I206" s="99"/>
    </row>
    <row r="207" spans="1:9" ht="120" hidden="1">
      <c r="A207" s="483" t="s">
        <v>3243</v>
      </c>
      <c r="B207" s="50" t="s">
        <v>3244</v>
      </c>
      <c r="C207" s="50" t="s">
        <v>6218</v>
      </c>
      <c r="D207" s="538"/>
      <c r="E207" s="26"/>
      <c r="F207" s="50" t="s">
        <v>6219</v>
      </c>
      <c r="G207" s="479"/>
      <c r="H207" s="99"/>
      <c r="I207" s="99"/>
    </row>
    <row r="208" spans="1:9" ht="45">
      <c r="A208" s="18" t="s">
        <v>6223</v>
      </c>
      <c r="B208" s="50" t="s">
        <v>1714</v>
      </c>
      <c r="C208" s="90" t="s">
        <v>5207</v>
      </c>
      <c r="D208" s="618">
        <v>2</v>
      </c>
      <c r="E208" s="28" t="s">
        <v>540</v>
      </c>
      <c r="F208" s="50"/>
      <c r="G208" s="53"/>
    </row>
    <row r="209" spans="1:9" ht="30">
      <c r="A209" s="98"/>
      <c r="B209" s="26"/>
      <c r="C209" s="123" t="s">
        <v>5208</v>
      </c>
      <c r="D209" s="618">
        <v>2</v>
      </c>
      <c r="E209" s="28" t="s">
        <v>540</v>
      </c>
      <c r="F209" s="50"/>
      <c r="G209" s="53"/>
    </row>
    <row r="210" spans="1:9" ht="30">
      <c r="A210" s="98"/>
      <c r="B210" s="26"/>
      <c r="C210" s="90" t="s">
        <v>5209</v>
      </c>
      <c r="D210" s="618">
        <v>2</v>
      </c>
      <c r="E210" s="28" t="s">
        <v>540</v>
      </c>
      <c r="F210" s="50"/>
      <c r="G210" s="53"/>
    </row>
    <row r="211" spans="1:9" ht="75">
      <c r="A211" s="60" t="s">
        <v>3250</v>
      </c>
      <c r="B211" s="50" t="s">
        <v>1722</v>
      </c>
      <c r="C211" s="90" t="s">
        <v>5210</v>
      </c>
      <c r="D211" s="618">
        <v>2</v>
      </c>
      <c r="E211" s="28" t="s">
        <v>540</v>
      </c>
      <c r="F211" s="50" t="s">
        <v>6220</v>
      </c>
      <c r="G211" s="53"/>
    </row>
    <row r="212" spans="1:9" ht="75">
      <c r="A212" s="98"/>
      <c r="B212" s="26"/>
      <c r="C212" s="30" t="s">
        <v>5211</v>
      </c>
      <c r="D212" s="618">
        <v>2</v>
      </c>
      <c r="E212" s="28" t="s">
        <v>540</v>
      </c>
      <c r="F212" s="50" t="s">
        <v>6220</v>
      </c>
      <c r="G212" s="53"/>
    </row>
    <row r="213" spans="1:9" ht="75" hidden="1">
      <c r="A213" s="483" t="s">
        <v>3251</v>
      </c>
      <c r="B213" s="50" t="s">
        <v>3252</v>
      </c>
      <c r="C213" s="50" t="s">
        <v>6221</v>
      </c>
      <c r="D213" s="538"/>
      <c r="E213" s="26"/>
      <c r="F213" s="50" t="s">
        <v>6222</v>
      </c>
      <c r="G213" s="53"/>
      <c r="H213" s="99"/>
      <c r="I213" s="99"/>
    </row>
    <row r="214" spans="1:9" ht="18.75">
      <c r="A214" s="98"/>
      <c r="B214" s="1173" t="s">
        <v>620</v>
      </c>
      <c r="C214" s="1173"/>
      <c r="D214" s="1173"/>
      <c r="E214" s="1173"/>
      <c r="F214" s="1173"/>
      <c r="G214" s="1173"/>
      <c r="H214" s="29">
        <f>H215+H229+H241+H254+H258+H274+H300+H307+H220+H290+H293+H296</f>
        <v>122</v>
      </c>
      <c r="I214" s="29">
        <f>I215+I229+I241+I254+I258+I274+I300+I307+I220+I290+I293+I296</f>
        <v>122</v>
      </c>
    </row>
    <row r="215" spans="1:9" ht="40.15" customHeight="1">
      <c r="A215" s="117" t="s">
        <v>1725</v>
      </c>
      <c r="B215" s="989" t="s">
        <v>106</v>
      </c>
      <c r="C215" s="997"/>
      <c r="D215" s="997"/>
      <c r="E215" s="997"/>
      <c r="F215" s="997"/>
      <c r="G215" s="998"/>
      <c r="H215" s="29">
        <f>SUM(D216:D219)</f>
        <v>6</v>
      </c>
      <c r="I215" s="29">
        <f>COUNT(D216:D219)*2</f>
        <v>6</v>
      </c>
    </row>
    <row r="216" spans="1:9" ht="45">
      <c r="A216" s="18" t="s">
        <v>1726</v>
      </c>
      <c r="B216" s="160" t="s">
        <v>622</v>
      </c>
      <c r="C216" s="23" t="s">
        <v>5229</v>
      </c>
      <c r="D216" s="618">
        <v>2</v>
      </c>
      <c r="E216" s="28" t="s">
        <v>540</v>
      </c>
      <c r="F216" s="26"/>
      <c r="G216" s="53"/>
    </row>
    <row r="217" spans="1:9" ht="60">
      <c r="A217" s="18"/>
      <c r="B217" s="160"/>
      <c r="C217" s="25" t="s">
        <v>624</v>
      </c>
      <c r="D217" s="618">
        <v>2</v>
      </c>
      <c r="E217" s="28" t="s">
        <v>540</v>
      </c>
      <c r="F217" s="26"/>
      <c r="G217" s="53"/>
    </row>
    <row r="218" spans="1:9" ht="47.25" hidden="1">
      <c r="A218" s="27" t="s">
        <v>1729</v>
      </c>
      <c r="B218" s="114" t="s">
        <v>627</v>
      </c>
      <c r="C218" s="26"/>
      <c r="D218" s="537"/>
      <c r="E218" s="28"/>
      <c r="F218" s="26"/>
      <c r="G218" s="26"/>
      <c r="H218" s="99"/>
      <c r="I218" s="99"/>
    </row>
    <row r="219" spans="1:9" ht="60">
      <c r="A219" s="18" t="s">
        <v>1731</v>
      </c>
      <c r="B219" s="114" t="s">
        <v>631</v>
      </c>
      <c r="C219" s="50" t="s">
        <v>3855</v>
      </c>
      <c r="D219" s="618">
        <v>2</v>
      </c>
      <c r="E219" s="28" t="s">
        <v>379</v>
      </c>
      <c r="F219" s="26"/>
      <c r="G219" s="53"/>
    </row>
    <row r="220" spans="1:9" ht="40.15" hidden="1" customHeight="1">
      <c r="A220" s="162" t="s">
        <v>1734</v>
      </c>
      <c r="B220" s="989" t="s">
        <v>104</v>
      </c>
      <c r="C220" s="997"/>
      <c r="D220" s="997"/>
      <c r="E220" s="997"/>
      <c r="F220" s="997"/>
      <c r="G220" s="998"/>
      <c r="H220" s="99">
        <f>SUM(D221:D228)</f>
        <v>0</v>
      </c>
      <c r="I220" s="99">
        <f>COUNT(D221:D228)*2</f>
        <v>0</v>
      </c>
    </row>
    <row r="221" spans="1:9" ht="47.25" hidden="1">
      <c r="A221" s="27" t="s">
        <v>633</v>
      </c>
      <c r="B221" s="114" t="s">
        <v>634</v>
      </c>
      <c r="C221" s="26"/>
      <c r="D221" s="537"/>
      <c r="E221" s="28"/>
      <c r="F221" s="26"/>
      <c r="G221" s="26"/>
      <c r="H221" s="99"/>
      <c r="I221" s="99"/>
    </row>
    <row r="222" spans="1:9" ht="31.5" hidden="1">
      <c r="A222" s="27" t="s">
        <v>637</v>
      </c>
      <c r="B222" s="160" t="s">
        <v>638</v>
      </c>
      <c r="C222" s="26"/>
      <c r="D222" s="537"/>
      <c r="E222" s="28"/>
      <c r="F222" s="26"/>
      <c r="G222" s="26"/>
      <c r="H222" s="99"/>
      <c r="I222" s="99"/>
    </row>
    <row r="223" spans="1:9" ht="31.5" hidden="1">
      <c r="A223" s="27" t="s">
        <v>1736</v>
      </c>
      <c r="B223" s="114" t="s">
        <v>640</v>
      </c>
      <c r="C223" s="26"/>
      <c r="D223" s="537"/>
      <c r="E223" s="28"/>
      <c r="F223" s="26"/>
      <c r="G223" s="26"/>
      <c r="H223" s="99"/>
      <c r="I223" s="99"/>
    </row>
    <row r="224" spans="1:9" ht="31.5" hidden="1">
      <c r="A224" s="27" t="s">
        <v>1740</v>
      </c>
      <c r="B224" s="114" t="s">
        <v>644</v>
      </c>
      <c r="D224" s="537"/>
      <c r="E224" s="28"/>
      <c r="F224" s="26"/>
      <c r="G224" s="26"/>
      <c r="H224" s="99"/>
      <c r="I224" s="99"/>
    </row>
    <row r="225" spans="1:9" ht="47.25" hidden="1">
      <c r="A225" s="27" t="s">
        <v>1743</v>
      </c>
      <c r="B225" s="160" t="s">
        <v>650</v>
      </c>
      <c r="C225" s="30"/>
      <c r="D225" s="537"/>
      <c r="E225" s="28"/>
      <c r="F225" s="26"/>
      <c r="G225" s="26"/>
      <c r="H225" s="99"/>
      <c r="I225" s="99"/>
    </row>
    <row r="226" spans="1:9" ht="45" hidden="1">
      <c r="A226" s="27" t="s">
        <v>1748</v>
      </c>
      <c r="B226" s="30" t="s">
        <v>657</v>
      </c>
      <c r="C226" s="30"/>
      <c r="D226" s="537"/>
      <c r="E226" s="28"/>
      <c r="F226" s="26"/>
      <c r="G226" s="26"/>
      <c r="H226" s="99"/>
      <c r="I226" s="99"/>
    </row>
    <row r="227" spans="1:9" ht="47.25" hidden="1">
      <c r="A227" s="27" t="s">
        <v>1751</v>
      </c>
      <c r="B227" s="114" t="s">
        <v>663</v>
      </c>
      <c r="C227" s="26"/>
      <c r="D227" s="537"/>
      <c r="E227" s="28"/>
      <c r="F227" s="26"/>
      <c r="G227" s="26"/>
      <c r="H227" s="99"/>
      <c r="I227" s="99"/>
    </row>
    <row r="228" spans="1:9" ht="47.25" hidden="1">
      <c r="A228" s="27" t="s">
        <v>1753</v>
      </c>
      <c r="B228" s="114" t="s">
        <v>667</v>
      </c>
      <c r="C228" s="26"/>
      <c r="D228" s="537"/>
      <c r="E228" s="28"/>
      <c r="F228" s="26"/>
      <c r="G228" s="26"/>
      <c r="H228" s="99"/>
      <c r="I228" s="99"/>
    </row>
    <row r="229" spans="1:9" ht="40.15" customHeight="1">
      <c r="A229" s="135" t="s">
        <v>1754</v>
      </c>
      <c r="B229" s="989" t="s">
        <v>102</v>
      </c>
      <c r="C229" s="997"/>
      <c r="D229" s="997"/>
      <c r="E229" s="997"/>
      <c r="F229" s="997"/>
      <c r="G229" s="998"/>
      <c r="H229" s="29">
        <f>SUM(D230:D240)</f>
        <v>20</v>
      </c>
      <c r="I229" s="29">
        <f>COUNT(D230:D240)*2</f>
        <v>20</v>
      </c>
    </row>
    <row r="230" spans="1:9" ht="47.25">
      <c r="A230" s="18" t="s">
        <v>1755</v>
      </c>
      <c r="B230" s="114" t="s">
        <v>670</v>
      </c>
      <c r="C230" s="134" t="s">
        <v>5230</v>
      </c>
      <c r="D230" s="623">
        <v>2</v>
      </c>
      <c r="E230" s="22" t="s">
        <v>341</v>
      </c>
      <c r="F230" s="229"/>
      <c r="G230" s="53"/>
    </row>
    <row r="231" spans="1:9" ht="30">
      <c r="A231" s="18"/>
      <c r="B231" s="114"/>
      <c r="C231" s="219" t="s">
        <v>5231</v>
      </c>
      <c r="D231" s="622">
        <v>2</v>
      </c>
      <c r="E231" s="22" t="s">
        <v>341</v>
      </c>
      <c r="F231" s="50"/>
      <c r="G231" s="53"/>
    </row>
    <row r="232" spans="1:9" ht="30">
      <c r="A232" s="18"/>
      <c r="B232" s="114"/>
      <c r="C232" s="219" t="s">
        <v>5232</v>
      </c>
      <c r="D232" s="622">
        <v>2</v>
      </c>
      <c r="E232" s="22" t="s">
        <v>341</v>
      </c>
      <c r="F232" s="50"/>
      <c r="G232" s="53"/>
    </row>
    <row r="233" spans="1:9" ht="60">
      <c r="A233" s="18" t="s">
        <v>1758</v>
      </c>
      <c r="B233" s="114" t="s">
        <v>675</v>
      </c>
      <c r="C233" s="50" t="s">
        <v>5233</v>
      </c>
      <c r="D233" s="622">
        <v>2</v>
      </c>
      <c r="E233" s="25" t="s">
        <v>379</v>
      </c>
      <c r="F233" s="50"/>
      <c r="G233" s="53"/>
    </row>
    <row r="234" spans="1:9" ht="60">
      <c r="A234" s="18"/>
      <c r="B234" s="114"/>
      <c r="C234" s="50" t="s">
        <v>5234</v>
      </c>
      <c r="D234" s="622">
        <v>2</v>
      </c>
      <c r="E234" s="25" t="s">
        <v>379</v>
      </c>
      <c r="F234" s="50"/>
      <c r="G234" s="53"/>
    </row>
    <row r="235" spans="1:9" ht="60">
      <c r="A235" s="18"/>
      <c r="B235" s="114"/>
      <c r="C235" s="50" t="s">
        <v>5235</v>
      </c>
      <c r="D235" s="622">
        <v>2</v>
      </c>
      <c r="E235" s="25" t="s">
        <v>379</v>
      </c>
      <c r="F235" s="50"/>
      <c r="G235" s="53"/>
    </row>
    <row r="236" spans="1:9" ht="60">
      <c r="A236" s="18" t="s">
        <v>677</v>
      </c>
      <c r="B236" s="114" t="s">
        <v>678</v>
      </c>
      <c r="C236" s="23" t="s">
        <v>5236</v>
      </c>
      <c r="D236" s="534">
        <v>2</v>
      </c>
      <c r="E236" s="22" t="s">
        <v>540</v>
      </c>
      <c r="F236" s="23" t="s">
        <v>681</v>
      </c>
      <c r="G236" s="53"/>
    </row>
    <row r="237" spans="1:9" ht="60">
      <c r="A237" s="18"/>
      <c r="B237" s="114"/>
      <c r="C237" s="23" t="s">
        <v>5237</v>
      </c>
      <c r="D237" s="534">
        <v>2</v>
      </c>
      <c r="E237" s="22" t="s">
        <v>540</v>
      </c>
      <c r="F237" s="23" t="s">
        <v>681</v>
      </c>
      <c r="G237" s="53"/>
    </row>
    <row r="238" spans="1:9" ht="60">
      <c r="A238" s="18"/>
      <c r="B238" s="114"/>
      <c r="C238" s="23" t="s">
        <v>5238</v>
      </c>
      <c r="D238" s="534">
        <v>2</v>
      </c>
      <c r="E238" s="22" t="s">
        <v>540</v>
      </c>
      <c r="F238" s="23" t="s">
        <v>681</v>
      </c>
      <c r="G238" s="53"/>
    </row>
    <row r="239" spans="1:9" ht="31.5" hidden="1">
      <c r="A239" s="27" t="s">
        <v>1762</v>
      </c>
      <c r="B239" s="114" t="s">
        <v>684</v>
      </c>
      <c r="C239" s="114"/>
      <c r="D239" s="537"/>
      <c r="E239" s="28"/>
      <c r="F239" s="26"/>
      <c r="G239" s="26"/>
      <c r="H239" s="99"/>
      <c r="I239" s="99"/>
    </row>
    <row r="240" spans="1:9" ht="45">
      <c r="A240" s="18" t="s">
        <v>688</v>
      </c>
      <c r="B240" s="161" t="s">
        <v>689</v>
      </c>
      <c r="C240" s="23" t="s">
        <v>2478</v>
      </c>
      <c r="D240" s="618">
        <v>2</v>
      </c>
      <c r="E240" s="28" t="s">
        <v>420</v>
      </c>
      <c r="F240" s="26"/>
      <c r="G240" s="53"/>
    </row>
    <row r="241" spans="1:9" ht="40.15" customHeight="1">
      <c r="A241" s="135" t="s">
        <v>1766</v>
      </c>
      <c r="B241" s="916" t="s">
        <v>100</v>
      </c>
      <c r="C241" s="923"/>
      <c r="D241" s="923"/>
      <c r="E241" s="923"/>
      <c r="F241" s="923"/>
      <c r="G241" s="924"/>
      <c r="H241" s="29">
        <f>SUM(D242:D253)</f>
        <v>22</v>
      </c>
      <c r="I241" s="29">
        <f>COUNT(D242:D253)*2</f>
        <v>22</v>
      </c>
    </row>
    <row r="242" spans="1:9" ht="45">
      <c r="A242" s="18" t="s">
        <v>691</v>
      </c>
      <c r="B242" s="19" t="s">
        <v>692</v>
      </c>
      <c r="C242" s="50" t="s">
        <v>693</v>
      </c>
      <c r="D242" s="622">
        <v>2</v>
      </c>
      <c r="E242" s="460" t="s">
        <v>341</v>
      </c>
      <c r="F242" s="50" t="s">
        <v>5239</v>
      </c>
      <c r="G242" s="53"/>
    </row>
    <row r="243" spans="1:9" ht="30">
      <c r="A243" s="18"/>
      <c r="B243" s="19"/>
      <c r="C243" s="50" t="s">
        <v>694</v>
      </c>
      <c r="D243" s="622">
        <v>2</v>
      </c>
      <c r="E243" s="460" t="s">
        <v>341</v>
      </c>
      <c r="F243" s="50"/>
      <c r="G243" s="53"/>
    </row>
    <row r="244" spans="1:9" ht="45">
      <c r="A244" s="18" t="s">
        <v>1770</v>
      </c>
      <c r="B244" s="19" t="s">
        <v>696</v>
      </c>
      <c r="C244" s="50" t="s">
        <v>697</v>
      </c>
      <c r="D244" s="622">
        <v>2</v>
      </c>
      <c r="E244" s="460" t="s">
        <v>341</v>
      </c>
      <c r="F244" s="50" t="s">
        <v>698</v>
      </c>
      <c r="G244" s="53"/>
    </row>
    <row r="245" spans="1:9" ht="30">
      <c r="A245" s="18"/>
      <c r="B245" s="19"/>
      <c r="C245" s="23" t="s">
        <v>699</v>
      </c>
      <c r="D245" s="622">
        <v>2</v>
      </c>
      <c r="E245" s="460" t="s">
        <v>341</v>
      </c>
      <c r="F245" s="50"/>
      <c r="G245" s="53"/>
    </row>
    <row r="246" spans="1:9" ht="45">
      <c r="A246" s="18"/>
      <c r="B246" s="19"/>
      <c r="C246" s="30" t="s">
        <v>700</v>
      </c>
      <c r="D246" s="622">
        <v>2</v>
      </c>
      <c r="E246" s="460" t="s">
        <v>341</v>
      </c>
      <c r="F246" s="66"/>
      <c r="G246" s="53"/>
    </row>
    <row r="247" spans="1:9" ht="45">
      <c r="A247" s="18" t="s">
        <v>1773</v>
      </c>
      <c r="B247" s="19" t="s">
        <v>702</v>
      </c>
      <c r="C247" s="86" t="s">
        <v>703</v>
      </c>
      <c r="D247" s="622">
        <v>2</v>
      </c>
      <c r="E247" s="460" t="s">
        <v>341</v>
      </c>
      <c r="F247" s="50" t="s">
        <v>5239</v>
      </c>
      <c r="G247" s="53"/>
    </row>
    <row r="248" spans="1:9" ht="30">
      <c r="A248" s="18"/>
      <c r="B248" s="19"/>
      <c r="C248" s="50" t="s">
        <v>704</v>
      </c>
      <c r="D248" s="622">
        <v>2</v>
      </c>
      <c r="E248" s="460" t="s">
        <v>341</v>
      </c>
      <c r="F248" s="50" t="s">
        <v>5239</v>
      </c>
      <c r="G248" s="53"/>
    </row>
    <row r="249" spans="1:9" ht="31.5" hidden="1">
      <c r="A249" s="27" t="s">
        <v>707</v>
      </c>
      <c r="B249" s="19" t="s">
        <v>708</v>
      </c>
      <c r="C249" s="26"/>
      <c r="D249" s="537"/>
      <c r="E249" s="22"/>
      <c r="F249" s="26"/>
      <c r="G249" s="26"/>
      <c r="H249" s="99"/>
      <c r="I249" s="99"/>
    </row>
    <row r="250" spans="1:9" ht="45">
      <c r="A250" s="18" t="s">
        <v>1778</v>
      </c>
      <c r="B250" s="19" t="s">
        <v>710</v>
      </c>
      <c r="C250" s="50" t="s">
        <v>5240</v>
      </c>
      <c r="D250" s="622">
        <v>2</v>
      </c>
      <c r="E250" s="460" t="s">
        <v>341</v>
      </c>
      <c r="F250" s="50" t="s">
        <v>5239</v>
      </c>
      <c r="G250" s="53"/>
    </row>
    <row r="251" spans="1:9" ht="30">
      <c r="A251" s="18"/>
      <c r="B251" s="19"/>
      <c r="C251" s="50" t="s">
        <v>5241</v>
      </c>
      <c r="D251" s="622">
        <v>2</v>
      </c>
      <c r="E251" s="460" t="s">
        <v>341</v>
      </c>
      <c r="F251" s="50"/>
      <c r="G251" s="53"/>
    </row>
    <row r="252" spans="1:9" ht="30">
      <c r="A252" s="18"/>
      <c r="B252" s="19"/>
      <c r="C252" s="50" t="s">
        <v>5242</v>
      </c>
      <c r="D252" s="622">
        <v>2</v>
      </c>
      <c r="E252" s="460" t="s">
        <v>341</v>
      </c>
      <c r="F252" s="50"/>
      <c r="G252" s="53"/>
    </row>
    <row r="253" spans="1:9" ht="47.25">
      <c r="A253" s="18" t="s">
        <v>712</v>
      </c>
      <c r="B253" s="19" t="s">
        <v>713</v>
      </c>
      <c r="C253" s="25" t="s">
        <v>5243</v>
      </c>
      <c r="D253" s="622">
        <v>2</v>
      </c>
      <c r="E253" s="460" t="s">
        <v>341</v>
      </c>
      <c r="F253" s="50" t="s">
        <v>5239</v>
      </c>
      <c r="G253" s="53"/>
    </row>
    <row r="254" spans="1:9" ht="40.15" customHeight="1">
      <c r="A254" s="135" t="s">
        <v>1782</v>
      </c>
      <c r="B254" s="916" t="s">
        <v>98</v>
      </c>
      <c r="C254" s="923"/>
      <c r="D254" s="923"/>
      <c r="E254" s="923"/>
      <c r="F254" s="923"/>
      <c r="G254" s="924"/>
      <c r="H254" s="29">
        <f>SUM(D255:D257)</f>
        <v>4</v>
      </c>
      <c r="I254" s="29">
        <f>COUNT(D255:D257)*2</f>
        <v>4</v>
      </c>
    </row>
    <row r="255" spans="1:9" ht="47.25">
      <c r="A255" s="18" t="s">
        <v>1783</v>
      </c>
      <c r="B255" s="19" t="s">
        <v>716</v>
      </c>
      <c r="C255" s="23" t="s">
        <v>717</v>
      </c>
      <c r="D255" s="622">
        <v>2</v>
      </c>
      <c r="E255" s="28" t="s">
        <v>379</v>
      </c>
      <c r="F255" s="50" t="s">
        <v>5244</v>
      </c>
      <c r="G255" s="302"/>
    </row>
    <row r="256" spans="1:9" ht="47.25">
      <c r="A256" s="18" t="s">
        <v>1786</v>
      </c>
      <c r="B256" s="19" t="s">
        <v>719</v>
      </c>
      <c r="C256" s="236" t="s">
        <v>5245</v>
      </c>
      <c r="D256" s="622">
        <v>2</v>
      </c>
      <c r="E256" s="28" t="s">
        <v>379</v>
      </c>
      <c r="F256" s="30" t="s">
        <v>5246</v>
      </c>
      <c r="G256" s="302"/>
    </row>
    <row r="257" spans="1:9" ht="45" hidden="1">
      <c r="A257" s="27" t="s">
        <v>2483</v>
      </c>
      <c r="B257" s="55" t="s">
        <v>724</v>
      </c>
      <c r="C257" s="26"/>
      <c r="D257" s="537"/>
      <c r="E257" s="28"/>
      <c r="F257" s="26"/>
      <c r="G257" s="26"/>
      <c r="H257" s="99"/>
      <c r="I257" s="99"/>
    </row>
    <row r="258" spans="1:9" ht="40.15" customHeight="1">
      <c r="A258" s="135" t="s">
        <v>97</v>
      </c>
      <c r="B258" s="989" t="s">
        <v>96</v>
      </c>
      <c r="C258" s="997"/>
      <c r="D258" s="997"/>
      <c r="E258" s="997"/>
      <c r="F258" s="997"/>
      <c r="G258" s="998"/>
      <c r="H258" s="29">
        <f>SUM(D259:D273)</f>
        <v>28</v>
      </c>
      <c r="I258" s="29">
        <f>COUNT(D259:D273)*2</f>
        <v>28</v>
      </c>
    </row>
    <row r="259" spans="1:9" ht="47.25" hidden="1">
      <c r="A259" s="68" t="s">
        <v>726</v>
      </c>
      <c r="B259" s="114" t="s">
        <v>727</v>
      </c>
      <c r="C259" s="26"/>
      <c r="D259" s="537"/>
      <c r="E259" s="28"/>
      <c r="F259" s="26"/>
      <c r="G259" s="26"/>
      <c r="H259" s="99"/>
      <c r="I259" s="99"/>
    </row>
    <row r="260" spans="1:9" ht="47.25">
      <c r="A260" s="43" t="s">
        <v>728</v>
      </c>
      <c r="B260" s="114" t="s">
        <v>729</v>
      </c>
      <c r="C260" s="191" t="s">
        <v>5247</v>
      </c>
      <c r="D260" s="618">
        <v>2</v>
      </c>
      <c r="E260" s="28" t="s">
        <v>653</v>
      </c>
      <c r="F260" s="161" t="s">
        <v>5248</v>
      </c>
      <c r="G260" s="461"/>
    </row>
    <row r="261" spans="1:9" ht="126">
      <c r="A261" s="43"/>
      <c r="B261" s="114"/>
      <c r="C261" s="191" t="s">
        <v>5249</v>
      </c>
      <c r="D261" s="618">
        <v>2</v>
      </c>
      <c r="E261" s="28" t="s">
        <v>653</v>
      </c>
      <c r="F261" s="318"/>
      <c r="G261" s="461"/>
    </row>
    <row r="262" spans="1:9" ht="60">
      <c r="A262" s="43" t="s">
        <v>730</v>
      </c>
      <c r="B262" s="23" t="s">
        <v>731</v>
      </c>
      <c r="C262" s="50" t="s">
        <v>5250</v>
      </c>
      <c r="D262" s="618">
        <v>2</v>
      </c>
      <c r="E262" s="28" t="s">
        <v>653</v>
      </c>
      <c r="F262" s="318"/>
      <c r="G262" s="461"/>
    </row>
    <row r="263" spans="1:9" ht="60">
      <c r="A263" s="43"/>
      <c r="B263" s="23"/>
      <c r="C263" s="50" t="s">
        <v>5251</v>
      </c>
      <c r="D263" s="618">
        <v>2</v>
      </c>
      <c r="E263" s="28" t="s">
        <v>1817</v>
      </c>
      <c r="F263" s="229" t="s">
        <v>5252</v>
      </c>
      <c r="G263" s="295"/>
    </row>
    <row r="264" spans="1:9" ht="45">
      <c r="A264" s="43"/>
      <c r="B264" s="23"/>
      <c r="C264" s="50" t="s">
        <v>5253</v>
      </c>
      <c r="D264" s="618">
        <v>2</v>
      </c>
      <c r="E264" s="28" t="s">
        <v>341</v>
      </c>
      <c r="F264" s="50" t="s">
        <v>5254</v>
      </c>
      <c r="G264" s="53"/>
    </row>
    <row r="265" spans="1:9" ht="60">
      <c r="A265" s="43"/>
      <c r="B265" s="23"/>
      <c r="C265" s="50" t="s">
        <v>5255</v>
      </c>
      <c r="D265" s="618">
        <v>2</v>
      </c>
      <c r="E265" s="28" t="s">
        <v>341</v>
      </c>
      <c r="F265" s="50" t="s">
        <v>5256</v>
      </c>
      <c r="G265" s="53"/>
    </row>
    <row r="266" spans="1:9" ht="45">
      <c r="A266" s="43"/>
      <c r="B266" s="23"/>
      <c r="C266" s="50" t="s">
        <v>5257</v>
      </c>
      <c r="D266" s="618">
        <v>2</v>
      </c>
      <c r="E266" s="28" t="s">
        <v>660</v>
      </c>
      <c r="F266" s="26"/>
      <c r="G266" s="53"/>
    </row>
    <row r="267" spans="1:9" ht="30">
      <c r="A267" s="43"/>
      <c r="B267" s="23"/>
      <c r="C267" s="50" t="s">
        <v>5258</v>
      </c>
      <c r="D267" s="618">
        <v>2</v>
      </c>
      <c r="E267" s="28" t="s">
        <v>540</v>
      </c>
      <c r="F267" s="50" t="s">
        <v>5259</v>
      </c>
      <c r="G267" s="53"/>
    </row>
    <row r="268" spans="1:9" ht="45">
      <c r="A268" s="43"/>
      <c r="B268" s="23"/>
      <c r="C268" s="50" t="s">
        <v>5260</v>
      </c>
      <c r="D268" s="618">
        <v>2</v>
      </c>
      <c r="E268" s="28" t="s">
        <v>341</v>
      </c>
      <c r="F268" s="26"/>
      <c r="G268" s="53"/>
    </row>
    <row r="269" spans="1:9" ht="45">
      <c r="A269" s="43"/>
      <c r="B269" s="23"/>
      <c r="C269" s="50" t="s">
        <v>5261</v>
      </c>
      <c r="D269" s="618">
        <v>2</v>
      </c>
      <c r="E269" s="28" t="s">
        <v>653</v>
      </c>
      <c r="F269" s="50" t="s">
        <v>5262</v>
      </c>
      <c r="G269" s="53"/>
    </row>
    <row r="270" spans="1:9" ht="60">
      <c r="A270" s="43"/>
      <c r="B270" s="23"/>
      <c r="C270" s="50" t="s">
        <v>5263</v>
      </c>
      <c r="D270" s="618">
        <v>2</v>
      </c>
      <c r="E270" s="28" t="s">
        <v>660</v>
      </c>
      <c r="F270" s="26"/>
      <c r="G270" s="53"/>
    </row>
    <row r="271" spans="1:9" ht="45">
      <c r="A271" s="43"/>
      <c r="B271" s="23"/>
      <c r="C271" s="161" t="s">
        <v>5264</v>
      </c>
      <c r="D271" s="618">
        <v>2</v>
      </c>
      <c r="E271" s="28" t="s">
        <v>540</v>
      </c>
      <c r="F271" s="26"/>
      <c r="G271" s="363"/>
    </row>
    <row r="272" spans="1:9" ht="45">
      <c r="A272" s="43"/>
      <c r="B272" s="23"/>
      <c r="C272" s="161" t="s">
        <v>5265</v>
      </c>
      <c r="D272" s="618">
        <v>2</v>
      </c>
      <c r="E272" s="28" t="s">
        <v>653</v>
      </c>
      <c r="F272" s="26"/>
      <c r="G272" s="363"/>
    </row>
    <row r="273" spans="1:9" ht="30">
      <c r="A273" s="43"/>
      <c r="B273" s="23"/>
      <c r="C273" s="161" t="s">
        <v>5266</v>
      </c>
      <c r="D273" s="618">
        <v>2</v>
      </c>
      <c r="E273" s="28" t="s">
        <v>653</v>
      </c>
      <c r="F273" s="26"/>
      <c r="G273" s="363"/>
    </row>
    <row r="274" spans="1:9" ht="40.15" customHeight="1">
      <c r="A274" s="135" t="s">
        <v>1789</v>
      </c>
      <c r="B274" s="989" t="s">
        <v>94</v>
      </c>
      <c r="C274" s="997"/>
      <c r="D274" s="997"/>
      <c r="E274" s="997"/>
      <c r="F274" s="997"/>
      <c r="G274" s="998"/>
      <c r="H274" s="29">
        <f>SUM(D275:D289)</f>
        <v>28</v>
      </c>
      <c r="I274" s="29">
        <f>COUNT(D275:D289)*2</f>
        <v>28</v>
      </c>
    </row>
    <row r="275" spans="1:9" ht="42.4" customHeight="1">
      <c r="A275" s="18" t="s">
        <v>1790</v>
      </c>
      <c r="B275" s="114" t="s">
        <v>733</v>
      </c>
      <c r="C275" s="50" t="s">
        <v>5267</v>
      </c>
      <c r="D275" s="618">
        <v>2</v>
      </c>
      <c r="E275" s="28" t="s">
        <v>653</v>
      </c>
      <c r="F275" s="30" t="s">
        <v>5268</v>
      </c>
      <c r="G275" s="53"/>
    </row>
    <row r="276" spans="1:9" ht="42.4" customHeight="1">
      <c r="A276" s="18"/>
      <c r="B276" s="114"/>
      <c r="C276" s="50" t="s">
        <v>5269</v>
      </c>
      <c r="D276" s="618">
        <v>2</v>
      </c>
      <c r="E276" s="28" t="s">
        <v>653</v>
      </c>
      <c r="F276" s="50" t="s">
        <v>5270</v>
      </c>
      <c r="G276" s="53"/>
    </row>
    <row r="277" spans="1:9" ht="47.25" hidden="1">
      <c r="A277" s="27" t="s">
        <v>1793</v>
      </c>
      <c r="B277" s="114" t="s">
        <v>736</v>
      </c>
      <c r="C277" s="26"/>
      <c r="D277" s="537"/>
      <c r="E277" s="28"/>
      <c r="F277" s="26"/>
      <c r="G277" s="26"/>
      <c r="H277" s="99"/>
      <c r="I277" s="99"/>
    </row>
    <row r="278" spans="1:9" ht="60">
      <c r="A278" s="18" t="s">
        <v>738</v>
      </c>
      <c r="B278" s="23" t="s">
        <v>739</v>
      </c>
      <c r="C278" s="50" t="s">
        <v>5271</v>
      </c>
      <c r="D278" s="618">
        <v>2</v>
      </c>
      <c r="E278" s="28" t="s">
        <v>653</v>
      </c>
      <c r="F278" s="50" t="s">
        <v>5272</v>
      </c>
      <c r="G278" s="53"/>
    </row>
    <row r="279" spans="1:9" ht="60">
      <c r="A279" s="18"/>
      <c r="B279" s="23"/>
      <c r="C279" s="50" t="s">
        <v>5273</v>
      </c>
      <c r="D279" s="618">
        <v>2</v>
      </c>
      <c r="E279" s="28" t="s">
        <v>341</v>
      </c>
      <c r="G279" s="53"/>
    </row>
    <row r="280" spans="1:9" ht="45">
      <c r="A280" s="18"/>
      <c r="B280" s="23"/>
      <c r="C280" s="50" t="s">
        <v>5274</v>
      </c>
      <c r="D280" s="618">
        <v>2</v>
      </c>
      <c r="E280" s="28" t="s">
        <v>341</v>
      </c>
      <c r="F280" s="26"/>
      <c r="G280" s="53"/>
    </row>
    <row r="281" spans="1:9" ht="45">
      <c r="A281" s="18"/>
      <c r="B281" s="23"/>
      <c r="C281" s="50" t="s">
        <v>5275</v>
      </c>
      <c r="D281" s="618">
        <v>2</v>
      </c>
      <c r="E281" s="28" t="s">
        <v>377</v>
      </c>
      <c r="F281" s="26"/>
      <c r="G281" s="53"/>
    </row>
    <row r="282" spans="1:9" ht="75">
      <c r="A282" s="18"/>
      <c r="B282" s="23"/>
      <c r="C282" s="50" t="s">
        <v>5276</v>
      </c>
      <c r="D282" s="618">
        <v>2</v>
      </c>
      <c r="E282" s="28" t="s">
        <v>377</v>
      </c>
      <c r="F282" s="50" t="s">
        <v>5277</v>
      </c>
      <c r="G282" s="53"/>
    </row>
    <row r="283" spans="1:9" ht="60">
      <c r="A283" s="18"/>
      <c r="B283" s="23"/>
      <c r="C283" s="50" t="s">
        <v>5278</v>
      </c>
      <c r="D283" s="618">
        <v>2</v>
      </c>
      <c r="E283" s="28" t="s">
        <v>377</v>
      </c>
      <c r="G283" s="53"/>
    </row>
    <row r="284" spans="1:9" ht="60">
      <c r="A284" s="18"/>
      <c r="B284" s="23"/>
      <c r="C284" s="50" t="s">
        <v>5279</v>
      </c>
      <c r="D284" s="618">
        <v>2</v>
      </c>
      <c r="E284" s="28" t="s">
        <v>648</v>
      </c>
      <c r="F284" s="26"/>
      <c r="G284" s="53"/>
    </row>
    <row r="285" spans="1:9" ht="45">
      <c r="A285" s="18"/>
      <c r="B285" s="23"/>
      <c r="C285" s="449" t="s">
        <v>5280</v>
      </c>
      <c r="D285" s="618">
        <v>2</v>
      </c>
      <c r="E285" s="28" t="s">
        <v>653</v>
      </c>
      <c r="F285" s="26"/>
      <c r="G285" s="53"/>
    </row>
    <row r="286" spans="1:9" ht="45">
      <c r="A286" s="18"/>
      <c r="B286" s="23"/>
      <c r="C286" s="90" t="s">
        <v>5281</v>
      </c>
      <c r="D286" s="618">
        <v>2</v>
      </c>
      <c r="E286" s="28" t="s">
        <v>653</v>
      </c>
      <c r="F286" s="26"/>
      <c r="G286" s="53"/>
    </row>
    <row r="287" spans="1:9" ht="45">
      <c r="A287" s="18"/>
      <c r="B287" s="23"/>
      <c r="C287" s="90" t="s">
        <v>5282</v>
      </c>
      <c r="D287" s="618">
        <v>2</v>
      </c>
      <c r="E287" s="28" t="s">
        <v>653</v>
      </c>
      <c r="F287" s="26"/>
      <c r="G287" s="53"/>
    </row>
    <row r="288" spans="1:9" ht="30">
      <c r="A288" s="18"/>
      <c r="B288" s="40"/>
      <c r="C288" s="30" t="s">
        <v>5283</v>
      </c>
      <c r="D288" s="618">
        <v>2</v>
      </c>
      <c r="E288" s="28" t="s">
        <v>653</v>
      </c>
      <c r="F288" s="26"/>
      <c r="G288" s="53"/>
    </row>
    <row r="289" spans="1:9" ht="30">
      <c r="A289" s="18"/>
      <c r="B289" s="40"/>
      <c r="C289" s="30" t="s">
        <v>5284</v>
      </c>
      <c r="D289" s="618">
        <v>2</v>
      </c>
      <c r="E289" s="28" t="s">
        <v>653</v>
      </c>
      <c r="F289" s="28" t="s">
        <v>5285</v>
      </c>
      <c r="G289" s="53"/>
    </row>
    <row r="290" spans="1:9" ht="40.15" hidden="1" customHeight="1">
      <c r="A290" s="162" t="s">
        <v>93</v>
      </c>
      <c r="B290" s="989" t="s">
        <v>92</v>
      </c>
      <c r="C290" s="997"/>
      <c r="D290" s="997"/>
      <c r="E290" s="997"/>
      <c r="F290" s="997"/>
      <c r="G290" s="998"/>
      <c r="H290" s="99">
        <f>SUM(D291:D292)</f>
        <v>0</v>
      </c>
      <c r="I290" s="99">
        <f>COUNT(D291:D292)*2</f>
        <v>0</v>
      </c>
    </row>
    <row r="291" spans="1:9" ht="47.25" hidden="1">
      <c r="A291" s="27" t="s">
        <v>741</v>
      </c>
      <c r="B291" s="114" t="s">
        <v>742</v>
      </c>
      <c r="C291" s="26"/>
      <c r="D291" s="537"/>
      <c r="E291" s="28"/>
      <c r="F291" s="26"/>
      <c r="G291" s="26"/>
      <c r="H291" s="99"/>
      <c r="I291" s="99"/>
    </row>
    <row r="292" spans="1:9" ht="47.25" hidden="1">
      <c r="A292" s="27" t="s">
        <v>743</v>
      </c>
      <c r="B292" s="19" t="s">
        <v>744</v>
      </c>
      <c r="C292" s="26"/>
      <c r="D292" s="537"/>
      <c r="E292" s="28"/>
      <c r="F292" s="26"/>
      <c r="G292" s="26"/>
      <c r="H292" s="99"/>
      <c r="I292" s="99"/>
    </row>
    <row r="293" spans="1:9" ht="40.15" hidden="1" customHeight="1">
      <c r="A293" s="163" t="s">
        <v>91</v>
      </c>
      <c r="B293" s="989" t="s">
        <v>90</v>
      </c>
      <c r="C293" s="997"/>
      <c r="D293" s="997"/>
      <c r="E293" s="997"/>
      <c r="F293" s="997"/>
      <c r="G293" s="998"/>
      <c r="H293" s="99">
        <f>SUM(D294:D295)</f>
        <v>0</v>
      </c>
      <c r="I293" s="99">
        <f>COUNT(D294:D295)*2</f>
        <v>0</v>
      </c>
    </row>
    <row r="294" spans="1:9" ht="31.5" hidden="1">
      <c r="A294" s="27" t="s">
        <v>745</v>
      </c>
      <c r="B294" s="114" t="s">
        <v>746</v>
      </c>
      <c r="C294" s="26"/>
      <c r="D294" s="537"/>
      <c r="E294" s="28"/>
      <c r="F294" s="26"/>
      <c r="G294" s="26"/>
      <c r="H294" s="99"/>
      <c r="I294" s="99"/>
    </row>
    <row r="295" spans="1:9" ht="47.25" hidden="1">
      <c r="A295" s="27" t="s">
        <v>747</v>
      </c>
      <c r="B295" s="114" t="s">
        <v>748</v>
      </c>
      <c r="C295" s="26"/>
      <c r="D295" s="537"/>
      <c r="E295" s="28"/>
      <c r="F295" s="26"/>
      <c r="G295" s="26"/>
      <c r="H295" s="99"/>
      <c r="I295" s="99"/>
    </row>
    <row r="296" spans="1:9" ht="40.15" hidden="1" customHeight="1">
      <c r="A296" s="162" t="s">
        <v>1796</v>
      </c>
      <c r="B296" s="989" t="s">
        <v>88</v>
      </c>
      <c r="C296" s="997"/>
      <c r="D296" s="997"/>
      <c r="E296" s="997"/>
      <c r="F296" s="997"/>
      <c r="G296" s="998"/>
      <c r="H296" s="99">
        <f>SUM(D297:D299)</f>
        <v>0</v>
      </c>
      <c r="I296" s="99">
        <f>COUNT(D297:D299)*2</f>
        <v>0</v>
      </c>
    </row>
    <row r="297" spans="1:9" ht="47.25" hidden="1">
      <c r="A297" s="27" t="s">
        <v>1798</v>
      </c>
      <c r="B297" s="114" t="s">
        <v>750</v>
      </c>
      <c r="C297" s="26"/>
      <c r="D297" s="537"/>
      <c r="E297" s="28"/>
      <c r="F297" s="26"/>
      <c r="G297" s="26"/>
      <c r="H297" s="99"/>
      <c r="I297" s="99"/>
    </row>
    <row r="298" spans="1:9" ht="47.25" hidden="1">
      <c r="A298" s="27" t="s">
        <v>752</v>
      </c>
      <c r="B298" s="114" t="s">
        <v>753</v>
      </c>
      <c r="C298" s="26"/>
      <c r="D298" s="537"/>
      <c r="E298" s="28"/>
      <c r="F298" s="26"/>
      <c r="G298" s="26"/>
      <c r="H298" s="99"/>
      <c r="I298" s="99"/>
    </row>
    <row r="299" spans="1:9" ht="47.25" hidden="1">
      <c r="A299" s="27" t="s">
        <v>1800</v>
      </c>
      <c r="B299" s="160" t="s">
        <v>755</v>
      </c>
      <c r="C299" s="26"/>
      <c r="D299" s="537"/>
      <c r="E299" s="28"/>
      <c r="F299" s="26"/>
      <c r="G299" s="26"/>
      <c r="H299" s="99"/>
      <c r="I299" s="99"/>
    </row>
    <row r="300" spans="1:9" ht="40.15" customHeight="1">
      <c r="A300" s="135" t="s">
        <v>1801</v>
      </c>
      <c r="B300" s="989" t="s">
        <v>86</v>
      </c>
      <c r="C300" s="997"/>
      <c r="D300" s="997"/>
      <c r="E300" s="997"/>
      <c r="F300" s="997"/>
      <c r="G300" s="998"/>
      <c r="H300" s="29">
        <f>SUM(D301:D306)</f>
        <v>12</v>
      </c>
      <c r="I300" s="29">
        <f>COUNT(D301:D306)*2</f>
        <v>12</v>
      </c>
    </row>
    <row r="301" spans="1:9" ht="47.25">
      <c r="A301" s="18" t="s">
        <v>1803</v>
      </c>
      <c r="B301" s="114" t="s">
        <v>758</v>
      </c>
      <c r="C301" s="114" t="s">
        <v>4690</v>
      </c>
      <c r="D301" s="618">
        <v>2</v>
      </c>
      <c r="E301" s="28" t="s">
        <v>420</v>
      </c>
      <c r="F301" s="26"/>
      <c r="G301" s="53"/>
    </row>
    <row r="302" spans="1:9" ht="47.25">
      <c r="A302" s="18" t="s">
        <v>1804</v>
      </c>
      <c r="B302" s="114" t="s">
        <v>761</v>
      </c>
      <c r="C302" s="23" t="s">
        <v>762</v>
      </c>
      <c r="D302" s="534">
        <v>2</v>
      </c>
      <c r="E302" s="28" t="s">
        <v>653</v>
      </c>
      <c r="F302" s="23" t="s">
        <v>763</v>
      </c>
      <c r="G302" s="53"/>
    </row>
    <row r="303" spans="1:9" ht="45">
      <c r="A303" s="18"/>
      <c r="B303" s="114"/>
      <c r="C303" s="23" t="s">
        <v>5286</v>
      </c>
      <c r="D303" s="534">
        <v>2</v>
      </c>
      <c r="E303" s="28" t="s">
        <v>653</v>
      </c>
      <c r="F303" s="28"/>
      <c r="G303" s="53"/>
    </row>
    <row r="304" spans="1:9" ht="45">
      <c r="A304" s="18"/>
      <c r="B304" s="114"/>
      <c r="C304" s="23" t="s">
        <v>5287</v>
      </c>
      <c r="D304" s="534">
        <v>2</v>
      </c>
      <c r="E304" s="28" t="s">
        <v>653</v>
      </c>
      <c r="F304" s="28"/>
      <c r="G304" s="53"/>
    </row>
    <row r="305" spans="1:9" ht="30">
      <c r="A305" s="18"/>
      <c r="B305" s="114"/>
      <c r="C305" s="23" t="s">
        <v>5288</v>
      </c>
      <c r="D305" s="534">
        <v>2</v>
      </c>
      <c r="E305" s="28" t="s">
        <v>653</v>
      </c>
      <c r="F305" s="28"/>
      <c r="G305" s="53"/>
    </row>
    <row r="306" spans="1:9" ht="63">
      <c r="A306" s="18" t="s">
        <v>1808</v>
      </c>
      <c r="B306" s="114" t="s">
        <v>766</v>
      </c>
      <c r="C306" s="50" t="s">
        <v>5289</v>
      </c>
      <c r="D306" s="618">
        <v>2</v>
      </c>
      <c r="E306" s="28" t="s">
        <v>341</v>
      </c>
      <c r="F306" s="26"/>
      <c r="G306" s="53"/>
    </row>
    <row r="307" spans="1:9" ht="40.15" customHeight="1">
      <c r="A307" s="117" t="s">
        <v>85</v>
      </c>
      <c r="B307" s="989" t="s">
        <v>84</v>
      </c>
      <c r="C307" s="997"/>
      <c r="D307" s="997"/>
      <c r="E307" s="997"/>
      <c r="F307" s="997"/>
      <c r="G307" s="998"/>
      <c r="H307" s="29">
        <f>SUM(D308:D309)</f>
        <v>2</v>
      </c>
      <c r="I307" s="29">
        <f>COUNT(D308:D309)*2</f>
        <v>2</v>
      </c>
    </row>
    <row r="308" spans="1:9" ht="75">
      <c r="A308" s="18" t="s">
        <v>768</v>
      </c>
      <c r="B308" s="236" t="s">
        <v>769</v>
      </c>
      <c r="C308" s="50" t="s">
        <v>770</v>
      </c>
      <c r="D308" s="618">
        <v>2</v>
      </c>
      <c r="E308" s="28" t="s">
        <v>540</v>
      </c>
      <c r="F308" s="30" t="s">
        <v>771</v>
      </c>
      <c r="G308" s="53"/>
    </row>
    <row r="309" spans="1:9" ht="30" hidden="1">
      <c r="A309" s="27" t="s">
        <v>772</v>
      </c>
      <c r="B309" s="236" t="s">
        <v>773</v>
      </c>
      <c r="C309" s="26"/>
      <c r="D309" s="537"/>
      <c r="E309" s="28"/>
      <c r="F309" s="26"/>
      <c r="G309" s="26"/>
      <c r="H309" s="99"/>
      <c r="I309" s="99"/>
    </row>
    <row r="310" spans="1:9" ht="18.75">
      <c r="A310" s="98"/>
      <c r="B310" s="1173" t="s">
        <v>774</v>
      </c>
      <c r="C310" s="1173"/>
      <c r="D310" s="1173"/>
      <c r="E310" s="1173"/>
      <c r="F310" s="1173"/>
      <c r="G310" s="1173"/>
      <c r="H310" s="29">
        <f>H342+H370+H311+H316+H319+H324+H330+H333+H336+H362+H366+H377+H381+H392+H396+H401+H406+H413+H425+H432+H443+H450+H456</f>
        <v>32</v>
      </c>
      <c r="I310" s="29">
        <f>I342+I370+I311+I316+I319+I324+I330+I333+I336+I362+I366+I377+I381+I392+I396+I401+I406+I413+I425+I432+I443+I450+I456</f>
        <v>32</v>
      </c>
    </row>
    <row r="311" spans="1:9" ht="40.15" hidden="1" customHeight="1">
      <c r="A311" s="162" t="s">
        <v>1810</v>
      </c>
      <c r="B311" s="916" t="s">
        <v>82</v>
      </c>
      <c r="C311" s="923"/>
      <c r="D311" s="923"/>
      <c r="E311" s="923"/>
      <c r="F311" s="923"/>
      <c r="G311" s="924"/>
      <c r="H311" s="99">
        <f>SUM(D312:D315)</f>
        <v>0</v>
      </c>
      <c r="I311" s="99">
        <f>COUNT(D312:D315)*2</f>
        <v>0</v>
      </c>
    </row>
    <row r="312" spans="1:9" ht="31.5" hidden="1">
      <c r="A312" s="27" t="s">
        <v>1811</v>
      </c>
      <c r="B312" s="19" t="s">
        <v>776</v>
      </c>
      <c r="C312" s="30"/>
      <c r="D312" s="537"/>
      <c r="E312" s="28"/>
      <c r="F312" s="26"/>
      <c r="G312" s="26"/>
      <c r="H312" s="99"/>
      <c r="I312" s="99"/>
    </row>
    <row r="313" spans="1:9" ht="31.5" hidden="1">
      <c r="A313" s="27" t="s">
        <v>780</v>
      </c>
      <c r="B313" s="19" t="s">
        <v>781</v>
      </c>
      <c r="C313" s="114"/>
      <c r="D313" s="537"/>
      <c r="E313" s="28"/>
      <c r="F313" s="26"/>
      <c r="G313" s="26"/>
      <c r="H313" s="99"/>
      <c r="I313" s="99"/>
    </row>
    <row r="314" spans="1:9" ht="31.5" hidden="1">
      <c r="A314" s="27" t="s">
        <v>1814</v>
      </c>
      <c r="B314" s="19" t="s">
        <v>783</v>
      </c>
      <c r="C314" s="26"/>
      <c r="D314" s="537"/>
      <c r="E314" s="28"/>
      <c r="F314" s="26"/>
      <c r="G314" s="26"/>
      <c r="H314" s="99"/>
      <c r="I314" s="99"/>
    </row>
    <row r="315" spans="1:9" ht="47.25" hidden="1">
      <c r="A315" s="27" t="s">
        <v>1819</v>
      </c>
      <c r="B315" s="19" t="s">
        <v>795</v>
      </c>
      <c r="C315" s="26"/>
      <c r="D315" s="537"/>
      <c r="E315" s="28"/>
      <c r="F315" s="26"/>
      <c r="G315" s="26"/>
      <c r="H315" s="99"/>
      <c r="I315" s="99"/>
    </row>
    <row r="316" spans="1:9" ht="40.15" hidden="1" customHeight="1">
      <c r="A316" s="162" t="s">
        <v>1822</v>
      </c>
      <c r="B316" s="989" t="s">
        <v>80</v>
      </c>
      <c r="C316" s="997"/>
      <c r="D316" s="997"/>
      <c r="E316" s="997"/>
      <c r="F316" s="997"/>
      <c r="G316" s="998"/>
      <c r="H316" s="99">
        <f>SUM(D317:D318)</f>
        <v>0</v>
      </c>
      <c r="I316" s="99">
        <f>COUNT(D317:D318)*2</f>
        <v>0</v>
      </c>
    </row>
    <row r="317" spans="1:9" ht="31.5" hidden="1">
      <c r="A317" s="27" t="s">
        <v>1823</v>
      </c>
      <c r="B317" s="114" t="s">
        <v>798</v>
      </c>
      <c r="C317" s="26"/>
      <c r="D317" s="537"/>
      <c r="E317" s="28"/>
      <c r="F317" s="26"/>
      <c r="G317" s="26"/>
      <c r="H317" s="99"/>
      <c r="I317" s="99"/>
    </row>
    <row r="318" spans="1:9" ht="31.5" hidden="1">
      <c r="A318" s="27" t="s">
        <v>1833</v>
      </c>
      <c r="B318" s="114" t="s">
        <v>804</v>
      </c>
      <c r="C318" s="26"/>
      <c r="D318" s="537"/>
      <c r="E318" s="28"/>
      <c r="F318" s="26"/>
      <c r="G318" s="26"/>
      <c r="H318" s="99"/>
      <c r="I318" s="99"/>
    </row>
    <row r="319" spans="1:9" ht="40.15" hidden="1" customHeight="1">
      <c r="A319" s="162" t="s">
        <v>1836</v>
      </c>
      <c r="B319" s="989" t="s">
        <v>78</v>
      </c>
      <c r="C319" s="997"/>
      <c r="D319" s="997"/>
      <c r="E319" s="997"/>
      <c r="F319" s="997"/>
      <c r="G319" s="998"/>
      <c r="H319" s="99">
        <f>SUM(D320:D323)</f>
        <v>0</v>
      </c>
      <c r="I319" s="99">
        <f>COUNT(D320:D323)*2</f>
        <v>0</v>
      </c>
    </row>
    <row r="320" spans="1:9" ht="47.25" hidden="1">
      <c r="A320" s="27" t="s">
        <v>1838</v>
      </c>
      <c r="B320" s="114" t="s">
        <v>807</v>
      </c>
      <c r="C320" s="114"/>
      <c r="D320" s="537"/>
      <c r="E320" s="28"/>
      <c r="F320" s="26"/>
      <c r="G320" s="26"/>
      <c r="H320" s="99"/>
      <c r="I320" s="99"/>
    </row>
    <row r="321" spans="1:9" ht="60" hidden="1">
      <c r="A321" s="27" t="s">
        <v>1844</v>
      </c>
      <c r="B321" s="30" t="s">
        <v>812</v>
      </c>
      <c r="C321" s="114"/>
      <c r="D321" s="537"/>
      <c r="E321" s="28"/>
      <c r="F321" s="26"/>
      <c r="G321" s="26"/>
      <c r="H321" s="99"/>
      <c r="I321" s="99"/>
    </row>
    <row r="322" spans="1:9" ht="31.5" hidden="1">
      <c r="A322" s="27" t="s">
        <v>1859</v>
      </c>
      <c r="B322" s="114" t="s">
        <v>823</v>
      </c>
      <c r="C322" s="26"/>
      <c r="D322" s="537"/>
      <c r="E322" s="28"/>
      <c r="F322" s="26"/>
      <c r="G322" s="26"/>
      <c r="H322" s="99"/>
      <c r="I322" s="99"/>
    </row>
    <row r="323" spans="1:9" ht="47.25" hidden="1">
      <c r="A323" s="27" t="s">
        <v>825</v>
      </c>
      <c r="B323" s="114" t="s">
        <v>826</v>
      </c>
      <c r="C323" s="26"/>
      <c r="D323" s="537"/>
      <c r="E323" s="28"/>
      <c r="F323" s="26"/>
      <c r="G323" s="26"/>
      <c r="H323" s="99"/>
      <c r="I323" s="99"/>
    </row>
    <row r="324" spans="1:9" ht="40.15" hidden="1" customHeight="1">
      <c r="A324" s="162" t="s">
        <v>1863</v>
      </c>
      <c r="B324" s="916" t="s">
        <v>76</v>
      </c>
      <c r="C324" s="923"/>
      <c r="D324" s="923"/>
      <c r="E324" s="923"/>
      <c r="F324" s="923"/>
      <c r="G324" s="924"/>
      <c r="H324" s="99">
        <f>SUM(D325:D329)</f>
        <v>0</v>
      </c>
      <c r="I324" s="99">
        <f>COUNT(D325:D329)*2</f>
        <v>0</v>
      </c>
    </row>
    <row r="325" spans="1:9" ht="31.5" hidden="1">
      <c r="A325" s="27" t="s">
        <v>1864</v>
      </c>
      <c r="B325" s="19" t="s">
        <v>828</v>
      </c>
      <c r="C325" s="26"/>
      <c r="D325" s="537"/>
      <c r="E325" s="28"/>
      <c r="F325" s="26"/>
      <c r="G325" s="26"/>
      <c r="H325" s="99"/>
      <c r="I325" s="99"/>
    </row>
    <row r="326" spans="1:9" ht="45" hidden="1">
      <c r="A326" s="27" t="s">
        <v>1866</v>
      </c>
      <c r="B326" s="23" t="s">
        <v>832</v>
      </c>
      <c r="C326" s="114"/>
      <c r="D326" s="537"/>
      <c r="E326" s="28"/>
      <c r="F326" s="26"/>
      <c r="G326" s="26"/>
      <c r="H326" s="99"/>
      <c r="I326" s="99"/>
    </row>
    <row r="327" spans="1:9" ht="47.25" hidden="1">
      <c r="A327" s="27" t="s">
        <v>1868</v>
      </c>
      <c r="B327" s="19" t="s">
        <v>838</v>
      </c>
      <c r="C327" s="26"/>
      <c r="D327" s="537"/>
      <c r="E327" s="28"/>
      <c r="F327" s="26"/>
      <c r="G327" s="26"/>
      <c r="H327" s="99"/>
      <c r="I327" s="99"/>
    </row>
    <row r="328" spans="1:9" ht="15.75" hidden="1">
      <c r="A328" s="27" t="s">
        <v>1870</v>
      </c>
      <c r="B328" s="19" t="s">
        <v>843</v>
      </c>
      <c r="C328" s="26"/>
      <c r="D328" s="537"/>
      <c r="E328" s="28"/>
      <c r="F328" s="26"/>
      <c r="G328" s="26"/>
      <c r="H328" s="99"/>
      <c r="I328" s="99"/>
    </row>
    <row r="329" spans="1:9" ht="31.5" hidden="1">
      <c r="A329" s="27" t="s">
        <v>1871</v>
      </c>
      <c r="B329" s="19" t="s">
        <v>847</v>
      </c>
      <c r="C329" s="26"/>
      <c r="D329" s="537"/>
      <c r="E329" s="28"/>
      <c r="F329" s="26"/>
      <c r="G329" s="26"/>
      <c r="H329" s="99"/>
      <c r="I329" s="99"/>
    </row>
    <row r="330" spans="1:9" ht="40.15" hidden="1" customHeight="1">
      <c r="A330" s="162" t="s">
        <v>1873</v>
      </c>
      <c r="B330" s="916" t="s">
        <v>74</v>
      </c>
      <c r="C330" s="923"/>
      <c r="D330" s="923"/>
      <c r="E330" s="923"/>
      <c r="F330" s="923"/>
      <c r="G330" s="924"/>
      <c r="H330" s="99">
        <f>SUM(D331:D332)</f>
        <v>0</v>
      </c>
      <c r="I330" s="99">
        <f>COUNT(D331:D332)*2</f>
        <v>0</v>
      </c>
    </row>
    <row r="331" spans="1:9" ht="30" hidden="1">
      <c r="A331" s="27" t="s">
        <v>1875</v>
      </c>
      <c r="B331" s="23" t="s">
        <v>854</v>
      </c>
      <c r="C331" s="26"/>
      <c r="D331" s="537"/>
      <c r="E331" s="28"/>
      <c r="F331" s="26"/>
      <c r="G331" s="26"/>
      <c r="H331" s="99"/>
      <c r="I331" s="99"/>
    </row>
    <row r="332" spans="1:9" ht="30" hidden="1">
      <c r="A332" s="27" t="s">
        <v>1877</v>
      </c>
      <c r="B332" s="23" t="s">
        <v>858</v>
      </c>
      <c r="C332" s="26"/>
      <c r="D332" s="537"/>
      <c r="E332" s="28"/>
      <c r="F332" s="26"/>
      <c r="G332" s="26"/>
      <c r="H332" s="99"/>
      <c r="I332" s="99"/>
    </row>
    <row r="333" spans="1:9" ht="40.15" hidden="1" customHeight="1">
      <c r="A333" s="162" t="s">
        <v>1880</v>
      </c>
      <c r="B333" s="989" t="s">
        <v>72</v>
      </c>
      <c r="C333" s="997"/>
      <c r="D333" s="997"/>
      <c r="E333" s="997"/>
      <c r="F333" s="997"/>
      <c r="G333" s="998"/>
      <c r="H333" s="99">
        <f>SUM(D334:D335)</f>
        <v>0</v>
      </c>
      <c r="I333" s="99">
        <f>COUNT(D334:D335)*2</f>
        <v>0</v>
      </c>
    </row>
    <row r="334" spans="1:9" ht="30" hidden="1">
      <c r="A334" s="27" t="s">
        <v>1882</v>
      </c>
      <c r="B334" s="30" t="s">
        <v>861</v>
      </c>
      <c r="C334" s="114"/>
      <c r="D334" s="537"/>
      <c r="E334" s="28"/>
      <c r="F334" s="26"/>
      <c r="G334" s="26"/>
      <c r="H334" s="99"/>
      <c r="I334" s="99"/>
    </row>
    <row r="335" spans="1:9" ht="30" hidden="1">
      <c r="A335" s="27" t="s">
        <v>1886</v>
      </c>
      <c r="B335" s="30" t="s">
        <v>864</v>
      </c>
      <c r="C335" s="26"/>
      <c r="D335" s="537"/>
      <c r="E335" s="28"/>
      <c r="F335" s="26"/>
      <c r="G335" s="26"/>
      <c r="H335" s="99"/>
      <c r="I335" s="99"/>
    </row>
    <row r="336" spans="1:9" ht="40.15" hidden="1" customHeight="1">
      <c r="A336" s="162" t="s">
        <v>1890</v>
      </c>
      <c r="B336" s="916" t="s">
        <v>70</v>
      </c>
      <c r="C336" s="923"/>
      <c r="D336" s="923"/>
      <c r="E336" s="923"/>
      <c r="F336" s="923"/>
      <c r="G336" s="924"/>
      <c r="H336" s="99">
        <f>SUM(D337:D341)</f>
        <v>0</v>
      </c>
      <c r="I336" s="99">
        <f>COUNT(D337:D3408*2)</f>
        <v>0</v>
      </c>
    </row>
    <row r="337" spans="1:9" ht="47.25" hidden="1">
      <c r="A337" s="27" t="s">
        <v>1892</v>
      </c>
      <c r="B337" s="19" t="s">
        <v>2995</v>
      </c>
      <c r="C337" s="26"/>
      <c r="D337" s="537"/>
      <c r="E337" s="28"/>
      <c r="F337" s="26"/>
      <c r="G337" s="26"/>
      <c r="H337" s="99"/>
      <c r="I337" s="99"/>
    </row>
    <row r="338" spans="1:9" ht="31.5" hidden="1">
      <c r="A338" s="27" t="s">
        <v>1897</v>
      </c>
      <c r="B338" s="19" t="s">
        <v>878</v>
      </c>
      <c r="C338" s="114"/>
      <c r="D338" s="537"/>
      <c r="E338" s="28"/>
      <c r="F338" s="26"/>
      <c r="G338" s="26"/>
      <c r="H338" s="99"/>
      <c r="I338" s="99"/>
    </row>
    <row r="339" spans="1:9" ht="31.5" hidden="1">
      <c r="A339" s="27" t="s">
        <v>1899</v>
      </c>
      <c r="B339" s="19" t="s">
        <v>882</v>
      </c>
      <c r="C339" s="26"/>
      <c r="D339" s="537"/>
      <c r="E339" s="28"/>
      <c r="F339" s="26"/>
      <c r="G339" s="26"/>
      <c r="H339" s="99"/>
      <c r="I339" s="99"/>
    </row>
    <row r="340" spans="1:9" ht="31.5" hidden="1">
      <c r="A340" s="27" t="s">
        <v>1902</v>
      </c>
      <c r="B340" s="19" t="s">
        <v>890</v>
      </c>
      <c r="C340" s="26"/>
      <c r="D340" s="537"/>
      <c r="E340" s="28"/>
      <c r="F340" s="26"/>
      <c r="G340" s="26"/>
      <c r="H340" s="99"/>
      <c r="I340" s="99"/>
    </row>
    <row r="341" spans="1:9" ht="31.5" hidden="1">
      <c r="A341" s="27" t="s">
        <v>1905</v>
      </c>
      <c r="B341" s="19" t="s">
        <v>893</v>
      </c>
      <c r="C341" s="26"/>
      <c r="D341" s="537"/>
      <c r="E341" s="28"/>
      <c r="F341" s="26"/>
      <c r="G341" s="26"/>
      <c r="H341" s="99"/>
      <c r="I341" s="99"/>
    </row>
    <row r="342" spans="1:9" ht="40.15" customHeight="1">
      <c r="A342" s="135" t="s">
        <v>1906</v>
      </c>
      <c r="B342" s="989" t="s">
        <v>68</v>
      </c>
      <c r="C342" s="997"/>
      <c r="D342" s="997"/>
      <c r="E342" s="997"/>
      <c r="F342" s="997"/>
      <c r="G342" s="998"/>
      <c r="H342" s="29">
        <f>SUM(D343:D361)</f>
        <v>28</v>
      </c>
      <c r="I342" s="29">
        <f>COUNT(D348:D361)*2</f>
        <v>28</v>
      </c>
    </row>
    <row r="343" spans="1:9" ht="47.25" hidden="1">
      <c r="A343" s="27" t="s">
        <v>1908</v>
      </c>
      <c r="B343" s="19" t="s">
        <v>897</v>
      </c>
      <c r="C343" s="26"/>
      <c r="D343" s="537"/>
      <c r="E343" s="28"/>
      <c r="F343" s="26"/>
      <c r="G343" s="26"/>
      <c r="H343" s="99"/>
      <c r="I343" s="99"/>
    </row>
    <row r="344" spans="1:9" ht="47.25" hidden="1">
      <c r="A344" s="27" t="s">
        <v>1911</v>
      </c>
      <c r="B344" s="19" t="s">
        <v>901</v>
      </c>
      <c r="C344" s="26"/>
      <c r="D344" s="537"/>
      <c r="E344" s="28"/>
      <c r="F344" s="26"/>
      <c r="G344" s="26"/>
      <c r="H344" s="99"/>
      <c r="I344" s="99"/>
    </row>
    <row r="345" spans="1:9" ht="31.5" hidden="1">
      <c r="A345" s="27" t="s">
        <v>1913</v>
      </c>
      <c r="B345" s="19" t="s">
        <v>905</v>
      </c>
      <c r="C345" s="26"/>
      <c r="D345" s="537"/>
      <c r="E345" s="28"/>
      <c r="F345" s="26"/>
      <c r="G345" s="26"/>
      <c r="H345" s="99"/>
      <c r="I345" s="99"/>
    </row>
    <row r="346" spans="1:9" ht="31.5" hidden="1">
      <c r="A346" s="27" t="s">
        <v>1914</v>
      </c>
      <c r="B346" s="51" t="s">
        <v>909</v>
      </c>
      <c r="C346" s="26"/>
      <c r="D346" s="537"/>
      <c r="E346" s="28"/>
      <c r="F346" s="26"/>
      <c r="G346" s="26"/>
      <c r="H346" s="99"/>
      <c r="I346" s="99"/>
    </row>
    <row r="347" spans="1:9" ht="31.5" hidden="1">
      <c r="A347" s="27" t="s">
        <v>1919</v>
      </c>
      <c r="B347" s="19" t="s">
        <v>913</v>
      </c>
      <c r="C347" s="26"/>
      <c r="D347" s="537"/>
      <c r="E347" s="28"/>
      <c r="F347" s="26"/>
      <c r="G347" s="26"/>
      <c r="H347" s="99"/>
      <c r="I347" s="99"/>
    </row>
    <row r="348" spans="1:9" ht="31.5">
      <c r="A348" s="18" t="s">
        <v>1922</v>
      </c>
      <c r="B348" s="19" t="s">
        <v>917</v>
      </c>
      <c r="C348" s="30" t="s">
        <v>920</v>
      </c>
      <c r="D348" s="618">
        <v>2</v>
      </c>
      <c r="E348" s="28" t="s">
        <v>648</v>
      </c>
      <c r="F348" s="26"/>
      <c r="G348" s="53"/>
    </row>
    <row r="349" spans="1:9" ht="30">
      <c r="A349" s="18"/>
      <c r="B349" s="19"/>
      <c r="C349" s="30" t="s">
        <v>5290</v>
      </c>
      <c r="D349" s="618">
        <v>2</v>
      </c>
      <c r="E349" s="28" t="s">
        <v>648</v>
      </c>
      <c r="F349" s="26"/>
      <c r="G349" s="53"/>
    </row>
    <row r="350" spans="1:9" ht="30">
      <c r="A350" s="18"/>
      <c r="B350" s="19"/>
      <c r="C350" s="30" t="s">
        <v>5291</v>
      </c>
      <c r="D350" s="618">
        <v>2</v>
      </c>
      <c r="E350" s="28" t="s">
        <v>648</v>
      </c>
      <c r="F350" s="26"/>
      <c r="G350" s="53"/>
    </row>
    <row r="351" spans="1:9" ht="60">
      <c r="A351" s="18" t="s">
        <v>1926</v>
      </c>
      <c r="B351" s="19" t="s">
        <v>922</v>
      </c>
      <c r="C351" s="50" t="s">
        <v>5292</v>
      </c>
      <c r="D351" s="618">
        <v>2</v>
      </c>
      <c r="E351" s="28" t="s">
        <v>648</v>
      </c>
      <c r="F351" s="26"/>
      <c r="G351" s="53"/>
    </row>
    <row r="352" spans="1:9" ht="45">
      <c r="A352" s="18"/>
      <c r="B352" s="19"/>
      <c r="C352" s="50" t="s">
        <v>5293</v>
      </c>
      <c r="D352" s="618">
        <v>2</v>
      </c>
      <c r="E352" s="28" t="s">
        <v>648</v>
      </c>
      <c r="F352" s="50" t="s">
        <v>5294</v>
      </c>
      <c r="G352" s="53"/>
    </row>
    <row r="353" spans="1:9" ht="45">
      <c r="A353" s="18"/>
      <c r="B353" s="19"/>
      <c r="C353" s="50" t="s">
        <v>5295</v>
      </c>
      <c r="D353" s="618">
        <v>2</v>
      </c>
      <c r="E353" s="28" t="s">
        <v>648</v>
      </c>
      <c r="F353" s="50" t="s">
        <v>5296</v>
      </c>
      <c r="G353" s="53"/>
    </row>
    <row r="354" spans="1:9" ht="60">
      <c r="A354" s="18"/>
      <c r="B354" s="19"/>
      <c r="C354" s="50" t="s">
        <v>5297</v>
      </c>
      <c r="D354" s="618">
        <v>2</v>
      </c>
      <c r="E354" s="28" t="s">
        <v>648</v>
      </c>
      <c r="F354" s="50" t="s">
        <v>5298</v>
      </c>
      <c r="G354" s="53"/>
    </row>
    <row r="355" spans="1:9" ht="60">
      <c r="A355" s="18"/>
      <c r="B355" s="19"/>
      <c r="C355" s="50" t="s">
        <v>5299</v>
      </c>
      <c r="D355" s="618">
        <v>2</v>
      </c>
      <c r="E355" s="28" t="s">
        <v>648</v>
      </c>
      <c r="F355" s="50" t="s">
        <v>5300</v>
      </c>
      <c r="G355" s="53"/>
    </row>
    <row r="356" spans="1:9" ht="45">
      <c r="A356" s="18"/>
      <c r="B356" s="19"/>
      <c r="C356" s="50" t="s">
        <v>5301</v>
      </c>
      <c r="D356" s="618">
        <v>2</v>
      </c>
      <c r="E356" s="28" t="s">
        <v>648</v>
      </c>
      <c r="F356" s="26"/>
      <c r="G356" s="53"/>
    </row>
    <row r="357" spans="1:9" ht="60">
      <c r="A357" s="18"/>
      <c r="B357" s="19"/>
      <c r="C357" s="50" t="s">
        <v>5302</v>
      </c>
      <c r="D357" s="618">
        <v>2</v>
      </c>
      <c r="E357" s="28" t="s">
        <v>648</v>
      </c>
      <c r="F357" s="50" t="s">
        <v>5303</v>
      </c>
      <c r="G357" s="53"/>
    </row>
    <row r="358" spans="1:9" ht="45">
      <c r="A358" s="18"/>
      <c r="B358" s="19"/>
      <c r="C358" s="50" t="s">
        <v>5304</v>
      </c>
      <c r="D358" s="618">
        <v>2</v>
      </c>
      <c r="E358" s="28" t="s">
        <v>648</v>
      </c>
      <c r="F358" s="26"/>
      <c r="G358" s="53"/>
    </row>
    <row r="359" spans="1:9" ht="45">
      <c r="A359" s="18"/>
      <c r="B359" s="19"/>
      <c r="C359" s="50" t="s">
        <v>5305</v>
      </c>
      <c r="D359" s="618">
        <v>2</v>
      </c>
      <c r="E359" s="28" t="s">
        <v>653</v>
      </c>
      <c r="F359" s="26"/>
      <c r="G359" s="53"/>
    </row>
    <row r="360" spans="1:9" ht="60">
      <c r="A360" s="18"/>
      <c r="B360" s="19"/>
      <c r="C360" s="50" t="s">
        <v>5306</v>
      </c>
      <c r="D360" s="618">
        <v>2</v>
      </c>
      <c r="E360" s="28" t="s">
        <v>653</v>
      </c>
      <c r="F360" s="50" t="s">
        <v>5307</v>
      </c>
      <c r="G360" s="53"/>
    </row>
    <row r="361" spans="1:9" ht="30">
      <c r="A361" s="18"/>
      <c r="B361" s="19"/>
      <c r="C361" s="50" t="s">
        <v>5308</v>
      </c>
      <c r="D361" s="618">
        <v>2</v>
      </c>
      <c r="E361" s="28" t="s">
        <v>653</v>
      </c>
      <c r="F361" s="50" t="s">
        <v>5309</v>
      </c>
      <c r="G361" s="53"/>
    </row>
    <row r="362" spans="1:9" ht="40.15" hidden="1" customHeight="1">
      <c r="A362" s="162" t="s">
        <v>1927</v>
      </c>
      <c r="B362" s="916" t="s">
        <v>66</v>
      </c>
      <c r="C362" s="923"/>
      <c r="D362" s="923"/>
      <c r="E362" s="923"/>
      <c r="F362" s="923"/>
      <c r="G362" s="924"/>
      <c r="H362" s="99">
        <f>SUM(D363:D365)</f>
        <v>0</v>
      </c>
      <c r="I362" s="99">
        <f>COUNT(D363:D365)*2</f>
        <v>0</v>
      </c>
    </row>
    <row r="363" spans="1:9" ht="31.5" hidden="1">
      <c r="A363" s="27" t="s">
        <v>1928</v>
      </c>
      <c r="B363" s="19" t="s">
        <v>925</v>
      </c>
      <c r="C363" s="26"/>
      <c r="D363" s="537"/>
      <c r="E363" s="28"/>
      <c r="F363" s="26"/>
      <c r="G363" s="26"/>
      <c r="H363" s="99"/>
      <c r="I363" s="99"/>
    </row>
    <row r="364" spans="1:9" ht="47.25" hidden="1">
      <c r="A364" s="27" t="s">
        <v>1929</v>
      </c>
      <c r="B364" s="19" t="s">
        <v>932</v>
      </c>
      <c r="C364" s="26"/>
      <c r="D364" s="537"/>
      <c r="E364" s="28"/>
      <c r="F364" s="26"/>
      <c r="G364" s="26"/>
      <c r="H364" s="99"/>
      <c r="I364" s="99"/>
    </row>
    <row r="365" spans="1:9" ht="31.5" hidden="1">
      <c r="A365" s="27" t="s">
        <v>1930</v>
      </c>
      <c r="B365" s="19" t="s">
        <v>939</v>
      </c>
      <c r="C365" s="26"/>
      <c r="D365" s="537"/>
      <c r="E365" s="28"/>
      <c r="F365" s="26"/>
      <c r="G365" s="26"/>
      <c r="H365" s="99"/>
      <c r="I365" s="99"/>
    </row>
    <row r="366" spans="1:9" ht="40.15" hidden="1" customHeight="1">
      <c r="A366" s="162" t="s">
        <v>1931</v>
      </c>
      <c r="B366" s="989" t="s">
        <v>64</v>
      </c>
      <c r="C366" s="997"/>
      <c r="D366" s="997"/>
      <c r="E366" s="997"/>
      <c r="F366" s="997"/>
      <c r="G366" s="998"/>
      <c r="H366" s="99">
        <f>SUM(D367:D369)</f>
        <v>0</v>
      </c>
      <c r="I366" s="99">
        <f>COUNT(D367:D369)*2</f>
        <v>0</v>
      </c>
    </row>
    <row r="367" spans="1:9" ht="60" hidden="1">
      <c r="A367" s="27" t="s">
        <v>1932</v>
      </c>
      <c r="B367" s="30" t="s">
        <v>943</v>
      </c>
      <c r="C367" s="26"/>
      <c r="D367" s="537"/>
      <c r="E367" s="28"/>
      <c r="F367" s="26"/>
      <c r="G367" s="26"/>
      <c r="H367" s="99"/>
      <c r="I367" s="99"/>
    </row>
    <row r="368" spans="1:9" ht="45" hidden="1">
      <c r="A368" s="27" t="s">
        <v>944</v>
      </c>
      <c r="B368" s="30" t="s">
        <v>945</v>
      </c>
      <c r="C368" s="26"/>
      <c r="D368" s="537"/>
      <c r="E368" s="28"/>
      <c r="F368" s="26"/>
      <c r="G368" s="26"/>
      <c r="H368" s="99"/>
      <c r="I368" s="99"/>
    </row>
    <row r="369" spans="1:9" ht="78.75" hidden="1">
      <c r="A369" s="27" t="s">
        <v>1933</v>
      </c>
      <c r="B369" s="114" t="s">
        <v>947</v>
      </c>
      <c r="C369" s="26"/>
      <c r="D369" s="537"/>
      <c r="E369" s="28"/>
      <c r="F369" s="26"/>
      <c r="G369" s="26"/>
      <c r="H369" s="99"/>
      <c r="I369" s="99"/>
    </row>
    <row r="370" spans="1:9" ht="40.15" customHeight="1">
      <c r="A370" s="117" t="s">
        <v>2532</v>
      </c>
      <c r="B370" s="916" t="s">
        <v>62</v>
      </c>
      <c r="C370" s="923"/>
      <c r="D370" s="923"/>
      <c r="E370" s="923"/>
      <c r="F370" s="923"/>
      <c r="G370" s="924"/>
      <c r="H370" s="29">
        <f>SUM(D371:D376)</f>
        <v>4</v>
      </c>
      <c r="I370" s="29">
        <f>COUNT(D371:D376)*2</f>
        <v>4</v>
      </c>
    </row>
    <row r="371" spans="1:9" ht="31.5" hidden="1">
      <c r="A371" s="27" t="s">
        <v>1935</v>
      </c>
      <c r="B371" s="19" t="s">
        <v>949</v>
      </c>
      <c r="C371" s="26"/>
      <c r="D371" s="537"/>
      <c r="E371" s="28"/>
      <c r="F371" s="26"/>
      <c r="G371" s="26"/>
      <c r="H371" s="99"/>
      <c r="I371" s="99"/>
    </row>
    <row r="372" spans="1:9" ht="31.5" hidden="1">
      <c r="A372" s="27" t="s">
        <v>1936</v>
      </c>
      <c r="B372" s="19" t="s">
        <v>956</v>
      </c>
      <c r="C372" s="26"/>
      <c r="D372" s="537"/>
      <c r="E372" s="28"/>
      <c r="F372" s="26"/>
      <c r="G372" s="26"/>
      <c r="H372" s="99"/>
      <c r="I372" s="99"/>
    </row>
    <row r="373" spans="1:9" ht="31.5">
      <c r="A373" s="18" t="s">
        <v>2533</v>
      </c>
      <c r="B373" s="19" t="s">
        <v>962</v>
      </c>
      <c r="C373" s="23" t="s">
        <v>968</v>
      </c>
      <c r="D373" s="618">
        <v>2</v>
      </c>
      <c r="E373" s="37" t="s">
        <v>540</v>
      </c>
      <c r="F373" s="26"/>
      <c r="G373" s="53"/>
    </row>
    <row r="374" spans="1:9" ht="30">
      <c r="A374" s="18"/>
      <c r="B374" s="19"/>
      <c r="C374" s="23" t="s">
        <v>967</v>
      </c>
      <c r="D374" s="618">
        <v>2</v>
      </c>
      <c r="E374" s="28" t="s">
        <v>540</v>
      </c>
      <c r="F374" s="26"/>
      <c r="G374" s="53"/>
    </row>
    <row r="375" spans="1:9" ht="63" hidden="1">
      <c r="A375" s="27" t="s">
        <v>1937</v>
      </c>
      <c r="B375" s="51" t="s">
        <v>970</v>
      </c>
      <c r="C375" s="26"/>
      <c r="D375" s="537"/>
      <c r="E375" s="28"/>
      <c r="F375" s="26"/>
      <c r="G375" s="26"/>
      <c r="H375" s="99"/>
      <c r="I375" s="99"/>
    </row>
    <row r="376" spans="1:9" ht="31.5" hidden="1">
      <c r="A376" s="27" t="s">
        <v>1939</v>
      </c>
      <c r="B376" s="19" t="s">
        <v>981</v>
      </c>
      <c r="C376" s="26"/>
      <c r="D376" s="537"/>
      <c r="E376" s="28"/>
      <c r="F376" s="26"/>
      <c r="G376" s="26"/>
      <c r="H376" s="99"/>
      <c r="I376" s="99"/>
    </row>
    <row r="377" spans="1:9" ht="40.15" hidden="1" customHeight="1">
      <c r="A377" s="162" t="s">
        <v>1940</v>
      </c>
      <c r="B377" s="989" t="s">
        <v>60</v>
      </c>
      <c r="C377" s="997"/>
      <c r="D377" s="997"/>
      <c r="E377" s="997"/>
      <c r="F377" s="997"/>
      <c r="G377" s="998"/>
      <c r="H377" s="99">
        <f>SUM(D378:D380)</f>
        <v>0</v>
      </c>
      <c r="I377" s="99">
        <f>COUNT(D378:D380)*2</f>
        <v>0</v>
      </c>
    </row>
    <row r="378" spans="1:9" ht="31.5" hidden="1">
      <c r="A378" s="27" t="s">
        <v>1941</v>
      </c>
      <c r="B378" s="114" t="s">
        <v>990</v>
      </c>
      <c r="C378" s="26"/>
      <c r="D378" s="537"/>
      <c r="E378" s="28"/>
      <c r="F378" s="26"/>
      <c r="G378" s="26"/>
      <c r="H378" s="99"/>
      <c r="I378" s="99"/>
    </row>
    <row r="379" spans="1:9" ht="31.5" hidden="1">
      <c r="A379" s="27" t="s">
        <v>992</v>
      </c>
      <c r="B379" s="114" t="s">
        <v>993</v>
      </c>
      <c r="C379" s="26"/>
      <c r="D379" s="537"/>
      <c r="E379" s="28"/>
      <c r="F379" s="26"/>
      <c r="G379" s="26"/>
      <c r="H379" s="99"/>
      <c r="I379" s="99"/>
    </row>
    <row r="380" spans="1:9" ht="31.5" hidden="1">
      <c r="A380" s="27" t="s">
        <v>1942</v>
      </c>
      <c r="B380" s="114" t="s">
        <v>995</v>
      </c>
      <c r="C380" s="26"/>
      <c r="D380" s="537"/>
      <c r="E380" s="28"/>
      <c r="F380" s="26"/>
      <c r="G380" s="26"/>
      <c r="H380" s="99"/>
      <c r="I380" s="99"/>
    </row>
    <row r="381" spans="1:9" ht="40.15" hidden="1" customHeight="1">
      <c r="A381" s="162" t="s">
        <v>1945</v>
      </c>
      <c r="B381" s="989" t="s">
        <v>58</v>
      </c>
      <c r="C381" s="997"/>
      <c r="D381" s="997"/>
      <c r="E381" s="997"/>
      <c r="F381" s="997"/>
      <c r="G381" s="998"/>
      <c r="H381" s="99">
        <f>SUM(D382:D391)</f>
        <v>0</v>
      </c>
      <c r="I381" s="99">
        <f>COUNT(D382:D391)*2</f>
        <v>0</v>
      </c>
    </row>
    <row r="382" spans="1:9" ht="31.5" hidden="1">
      <c r="A382" s="27" t="s">
        <v>997</v>
      </c>
      <c r="B382" s="114" t="s">
        <v>998</v>
      </c>
      <c r="C382" s="26"/>
      <c r="D382" s="537"/>
      <c r="E382" s="28"/>
      <c r="F382" s="26"/>
      <c r="G382" s="26"/>
      <c r="H382" s="99"/>
      <c r="I382" s="99"/>
    </row>
    <row r="383" spans="1:9" ht="31.5" hidden="1">
      <c r="A383" s="27" t="s">
        <v>999</v>
      </c>
      <c r="B383" s="114" t="s">
        <v>1000</v>
      </c>
      <c r="C383" s="26"/>
      <c r="D383" s="537"/>
      <c r="E383" s="28"/>
      <c r="F383" s="26"/>
      <c r="G383" s="26"/>
      <c r="H383" s="99"/>
      <c r="I383" s="99"/>
    </row>
    <row r="384" spans="1:9" ht="31.5" hidden="1">
      <c r="A384" s="27" t="s">
        <v>1001</v>
      </c>
      <c r="B384" s="114" t="s">
        <v>1002</v>
      </c>
      <c r="C384" s="26"/>
      <c r="D384" s="537"/>
      <c r="E384" s="28"/>
      <c r="F384" s="26"/>
      <c r="G384" s="26"/>
      <c r="H384" s="99"/>
      <c r="I384" s="99"/>
    </row>
    <row r="385" spans="1:9" ht="31.5" hidden="1">
      <c r="A385" s="27" t="s">
        <v>1003</v>
      </c>
      <c r="B385" s="114" t="s">
        <v>1004</v>
      </c>
      <c r="C385" s="26"/>
      <c r="D385" s="537"/>
      <c r="E385" s="28"/>
      <c r="F385" s="26"/>
      <c r="G385" s="26"/>
      <c r="H385" s="99"/>
      <c r="I385" s="99"/>
    </row>
    <row r="386" spans="1:9" ht="47.25" hidden="1">
      <c r="A386" s="27" t="s">
        <v>1946</v>
      </c>
      <c r="B386" s="114" t="s">
        <v>1006</v>
      </c>
      <c r="C386" s="26"/>
      <c r="D386" s="537"/>
      <c r="E386" s="28"/>
      <c r="F386" s="26"/>
      <c r="G386" s="26"/>
      <c r="H386" s="99"/>
      <c r="I386" s="99"/>
    </row>
    <row r="387" spans="1:9" ht="31.5" hidden="1">
      <c r="A387" s="27" t="s">
        <v>1007</v>
      </c>
      <c r="B387" s="114" t="s">
        <v>1008</v>
      </c>
      <c r="C387" s="26"/>
      <c r="D387" s="537"/>
      <c r="E387" s="28"/>
      <c r="F387" s="26"/>
      <c r="G387" s="26"/>
      <c r="H387" s="99"/>
      <c r="I387" s="99"/>
    </row>
    <row r="388" spans="1:9" ht="31.5" hidden="1">
      <c r="A388" s="27" t="s">
        <v>1009</v>
      </c>
      <c r="B388" s="114" t="s">
        <v>1010</v>
      </c>
      <c r="C388" s="26"/>
      <c r="D388" s="537"/>
      <c r="E388" s="28"/>
      <c r="F388" s="26"/>
      <c r="G388" s="26"/>
      <c r="H388" s="99"/>
      <c r="I388" s="99"/>
    </row>
    <row r="389" spans="1:9" ht="31.5" hidden="1">
      <c r="A389" s="27" t="s">
        <v>1011</v>
      </c>
      <c r="B389" s="19" t="s">
        <v>1012</v>
      </c>
      <c r="C389" s="26"/>
      <c r="D389" s="537"/>
      <c r="E389" s="28"/>
      <c r="F389" s="26"/>
      <c r="G389" s="26"/>
      <c r="H389" s="99"/>
      <c r="I389" s="99"/>
    </row>
    <row r="390" spans="1:9" ht="31.5" hidden="1">
      <c r="A390" s="27" t="s">
        <v>1014</v>
      </c>
      <c r="B390" s="19" t="s">
        <v>1015</v>
      </c>
      <c r="C390" s="26"/>
      <c r="D390" s="537"/>
      <c r="E390" s="28"/>
      <c r="F390" s="26"/>
      <c r="G390" s="26"/>
      <c r="H390" s="99"/>
      <c r="I390" s="99"/>
    </row>
    <row r="391" spans="1:9" ht="47.25" hidden="1">
      <c r="A391" s="27" t="s">
        <v>1021</v>
      </c>
      <c r="B391" s="19" t="s">
        <v>1022</v>
      </c>
      <c r="C391" s="26"/>
      <c r="D391" s="537"/>
      <c r="E391" s="28"/>
      <c r="F391" s="26"/>
      <c r="G391" s="26"/>
      <c r="H391" s="99"/>
      <c r="I391" s="99"/>
    </row>
    <row r="392" spans="1:9" ht="40.15" hidden="1" customHeight="1">
      <c r="A392" s="162" t="s">
        <v>57</v>
      </c>
      <c r="B392" s="989" t="s">
        <v>56</v>
      </c>
      <c r="C392" s="997"/>
      <c r="D392" s="997"/>
      <c r="E392" s="997"/>
      <c r="F392" s="997"/>
      <c r="G392" s="998"/>
      <c r="H392" s="99">
        <f>SUM(D393:D395)</f>
        <v>0</v>
      </c>
      <c r="I392" s="99">
        <f>COUNT(D393:D395)*2</f>
        <v>0</v>
      </c>
    </row>
    <row r="393" spans="1:9" ht="31.5" hidden="1">
      <c r="A393" s="27" t="s">
        <v>1024</v>
      </c>
      <c r="B393" s="114" t="s">
        <v>1025</v>
      </c>
      <c r="C393" s="26"/>
      <c r="D393" s="537"/>
      <c r="E393" s="28"/>
      <c r="F393" s="26"/>
      <c r="G393" s="26"/>
      <c r="H393" s="99"/>
      <c r="I393" s="99"/>
    </row>
    <row r="394" spans="1:9" ht="31.5" hidden="1">
      <c r="A394" s="27" t="s">
        <v>1026</v>
      </c>
      <c r="B394" s="114" t="s">
        <v>1027</v>
      </c>
      <c r="C394" s="26"/>
      <c r="D394" s="537"/>
      <c r="E394" s="28"/>
      <c r="F394" s="26"/>
      <c r="G394" s="26"/>
      <c r="H394" s="99"/>
      <c r="I394" s="99"/>
    </row>
    <row r="395" spans="1:9" ht="31.5" hidden="1">
      <c r="A395" s="27" t="s">
        <v>1028</v>
      </c>
      <c r="B395" s="114" t="s">
        <v>1029</v>
      </c>
      <c r="C395" s="26"/>
      <c r="D395" s="537"/>
      <c r="E395" s="28"/>
      <c r="F395" s="26"/>
      <c r="G395" s="26"/>
      <c r="H395" s="99"/>
      <c r="I395" s="99"/>
    </row>
    <row r="396" spans="1:9" ht="40.15" hidden="1" customHeight="1">
      <c r="A396" s="162" t="s">
        <v>1953</v>
      </c>
      <c r="B396" s="989" t="s">
        <v>54</v>
      </c>
      <c r="C396" s="997"/>
      <c r="D396" s="997"/>
      <c r="E396" s="997"/>
      <c r="F396" s="997"/>
      <c r="G396" s="998"/>
      <c r="H396" s="99">
        <f>SUM(D397:D400)</f>
        <v>0</v>
      </c>
      <c r="I396" s="99">
        <f>COUNT(D397:D400)*2</f>
        <v>0</v>
      </c>
    </row>
    <row r="397" spans="1:9" ht="31.5" hidden="1">
      <c r="A397" s="27" t="s">
        <v>1955</v>
      </c>
      <c r="B397" s="114" t="s">
        <v>1031</v>
      </c>
      <c r="C397" s="26"/>
      <c r="D397" s="537"/>
      <c r="E397" s="28"/>
      <c r="F397" s="26"/>
      <c r="G397" s="26"/>
      <c r="H397" s="99"/>
      <c r="I397" s="99"/>
    </row>
    <row r="398" spans="1:9" ht="31.5" hidden="1">
      <c r="A398" s="27" t="s">
        <v>1036</v>
      </c>
      <c r="B398" s="114" t="s">
        <v>1037</v>
      </c>
      <c r="C398" s="26"/>
      <c r="D398" s="537"/>
      <c r="E398" s="28"/>
      <c r="F398" s="26"/>
      <c r="G398" s="26"/>
      <c r="H398" s="99"/>
      <c r="I398" s="99"/>
    </row>
    <row r="399" spans="1:9" ht="31.5" hidden="1">
      <c r="A399" s="27" t="s">
        <v>1038</v>
      </c>
      <c r="B399" s="114" t="s">
        <v>1039</v>
      </c>
      <c r="C399" s="26"/>
      <c r="D399" s="537"/>
      <c r="E399" s="28"/>
      <c r="F399" s="26"/>
      <c r="G399" s="26"/>
      <c r="H399" s="99"/>
      <c r="I399" s="99"/>
    </row>
    <row r="400" spans="1:9" ht="31.5" hidden="1">
      <c r="A400" s="27" t="s">
        <v>1040</v>
      </c>
      <c r="B400" s="114" t="s">
        <v>1041</v>
      </c>
      <c r="C400" s="26"/>
      <c r="D400" s="537"/>
      <c r="E400" s="28"/>
      <c r="F400" s="26"/>
      <c r="G400" s="26"/>
      <c r="H400" s="99"/>
      <c r="I400" s="99"/>
    </row>
    <row r="401" spans="1:9" ht="40.15" hidden="1" customHeight="1">
      <c r="A401" s="162" t="s">
        <v>1960</v>
      </c>
      <c r="B401" s="916" t="s">
        <v>52</v>
      </c>
      <c r="C401" s="923"/>
      <c r="D401" s="923"/>
      <c r="E401" s="923"/>
      <c r="F401" s="923"/>
      <c r="G401" s="924"/>
      <c r="H401" s="99">
        <f>SUM(D402:D404)</f>
        <v>0</v>
      </c>
      <c r="I401" s="99">
        <f>COUNT(D402:D404)*2</f>
        <v>0</v>
      </c>
    </row>
    <row r="402" spans="1:9" ht="47.25" hidden="1">
      <c r="A402" s="27" t="s">
        <v>2541</v>
      </c>
      <c r="B402" s="19" t="s">
        <v>1043</v>
      </c>
      <c r="C402" s="114"/>
      <c r="D402" s="537"/>
      <c r="E402" s="28"/>
      <c r="F402" s="26"/>
      <c r="G402" s="26"/>
      <c r="H402" s="99"/>
      <c r="I402" s="99"/>
    </row>
    <row r="403" spans="1:9" ht="31.5" hidden="1">
      <c r="A403" s="27" t="s">
        <v>1961</v>
      </c>
      <c r="B403" s="19" t="s">
        <v>1047</v>
      </c>
      <c r="C403" s="26"/>
      <c r="D403" s="537"/>
      <c r="E403" s="28"/>
      <c r="F403" s="26"/>
      <c r="G403" s="26"/>
      <c r="H403" s="99"/>
      <c r="I403" s="99"/>
    </row>
    <row r="404" spans="1:9" ht="63" hidden="1">
      <c r="A404" s="27" t="s">
        <v>1054</v>
      </c>
      <c r="B404" s="19" t="s">
        <v>1059</v>
      </c>
      <c r="C404" s="26"/>
      <c r="D404" s="537"/>
      <c r="E404" s="28"/>
      <c r="F404" s="26"/>
      <c r="G404" s="26"/>
      <c r="H404" s="99"/>
      <c r="I404" s="99"/>
    </row>
    <row r="405" spans="1:9" ht="21" hidden="1">
      <c r="A405" s="436"/>
      <c r="B405" s="1072" t="s">
        <v>4720</v>
      </c>
      <c r="C405" s="1074"/>
      <c r="D405" s="1074"/>
      <c r="E405" s="1074"/>
      <c r="F405" s="1074"/>
      <c r="G405" s="1074"/>
      <c r="H405" s="99"/>
      <c r="I405" s="99"/>
    </row>
    <row r="406" spans="1:9" ht="40.15" hidden="1" customHeight="1">
      <c r="A406" s="162" t="s">
        <v>51</v>
      </c>
      <c r="B406" s="989" t="s">
        <v>50</v>
      </c>
      <c r="C406" s="997"/>
      <c r="D406" s="997"/>
      <c r="E406" s="997"/>
      <c r="F406" s="997"/>
      <c r="G406" s="998"/>
      <c r="H406" s="99">
        <f>SUM(D407:D412)</f>
        <v>0</v>
      </c>
      <c r="I406" s="99">
        <f>COUNT(D407:D412)*2</f>
        <v>0</v>
      </c>
    </row>
    <row r="407" spans="1:9" ht="47.25" hidden="1">
      <c r="A407" s="27" t="s">
        <v>1060</v>
      </c>
      <c r="B407" s="114" t="s">
        <v>1061</v>
      </c>
      <c r="C407" s="114"/>
      <c r="D407" s="537"/>
      <c r="E407" s="28"/>
      <c r="F407" s="26"/>
      <c r="G407" s="26"/>
      <c r="H407" s="99"/>
      <c r="I407" s="99"/>
    </row>
    <row r="408" spans="1:9" ht="63" hidden="1">
      <c r="A408" s="27" t="s">
        <v>1062</v>
      </c>
      <c r="B408" s="114" t="s">
        <v>1063</v>
      </c>
      <c r="C408" s="26"/>
      <c r="D408" s="537"/>
      <c r="E408" s="28"/>
      <c r="F408" s="26"/>
      <c r="G408" s="26"/>
      <c r="H408" s="99"/>
      <c r="I408" s="99"/>
    </row>
    <row r="409" spans="1:9" ht="47.25" hidden="1">
      <c r="A409" s="27" t="s">
        <v>1064</v>
      </c>
      <c r="B409" s="114" t="s">
        <v>1065</v>
      </c>
      <c r="C409" s="26"/>
      <c r="D409" s="537"/>
      <c r="E409" s="28"/>
      <c r="F409" s="26"/>
      <c r="G409" s="26"/>
      <c r="H409" s="99"/>
      <c r="I409" s="99"/>
    </row>
    <row r="410" spans="1:9" ht="63" hidden="1">
      <c r="A410" s="27" t="s">
        <v>1066</v>
      </c>
      <c r="B410" s="114" t="s">
        <v>1067</v>
      </c>
      <c r="C410" s="26"/>
      <c r="D410" s="537"/>
      <c r="E410" s="28"/>
      <c r="F410" s="26"/>
      <c r="G410" s="26"/>
      <c r="H410" s="99"/>
      <c r="I410" s="99"/>
    </row>
    <row r="411" spans="1:9" ht="47.25" hidden="1">
      <c r="A411" s="27" t="s">
        <v>1068</v>
      </c>
      <c r="B411" s="114" t="s">
        <v>1069</v>
      </c>
      <c r="C411" s="26"/>
      <c r="D411" s="537"/>
      <c r="E411" s="28"/>
      <c r="F411" s="26"/>
      <c r="G411" s="26"/>
      <c r="H411" s="99"/>
      <c r="I411" s="99"/>
    </row>
    <row r="412" spans="1:9" ht="45" hidden="1">
      <c r="A412" s="27" t="s">
        <v>1070</v>
      </c>
      <c r="B412" s="30" t="s">
        <v>1071</v>
      </c>
      <c r="C412" s="26"/>
      <c r="D412" s="537"/>
      <c r="E412" s="28"/>
      <c r="F412" s="26"/>
      <c r="G412" s="26"/>
      <c r="H412" s="99"/>
      <c r="I412" s="99"/>
    </row>
    <row r="413" spans="1:9" ht="40.15" hidden="1" customHeight="1">
      <c r="A413" s="162" t="s">
        <v>49</v>
      </c>
      <c r="B413" s="989" t="s">
        <v>48</v>
      </c>
      <c r="C413" s="997"/>
      <c r="D413" s="997"/>
      <c r="E413" s="997"/>
      <c r="F413" s="997"/>
      <c r="G413" s="998"/>
      <c r="H413" s="99">
        <f>SUM(D414:D424)</f>
        <v>0</v>
      </c>
      <c r="I413" s="99">
        <f>COUNT(D414:D424)*2</f>
        <v>0</v>
      </c>
    </row>
    <row r="414" spans="1:9" ht="40.15" hidden="1" customHeight="1">
      <c r="A414" s="27" t="s">
        <v>1072</v>
      </c>
      <c r="B414" s="23" t="s">
        <v>1970</v>
      </c>
      <c r="C414" s="28"/>
      <c r="D414" s="52"/>
      <c r="E414" s="28"/>
      <c r="F414" s="28"/>
      <c r="G414" s="479"/>
      <c r="H414" s="99"/>
      <c r="I414" s="99"/>
    </row>
    <row r="415" spans="1:9" ht="40.15" hidden="1" customHeight="1">
      <c r="A415" s="27" t="s">
        <v>1073</v>
      </c>
      <c r="B415" s="23" t="s">
        <v>1981</v>
      </c>
      <c r="C415" s="28"/>
      <c r="D415" s="52"/>
      <c r="E415" s="28"/>
      <c r="F415" s="28"/>
      <c r="G415" s="479"/>
      <c r="H415" s="99"/>
      <c r="I415" s="99"/>
    </row>
    <row r="416" spans="1:9" ht="40.15" hidden="1" customHeight="1">
      <c r="A416" s="27" t="s">
        <v>1075</v>
      </c>
      <c r="B416" s="172" t="s">
        <v>1991</v>
      </c>
      <c r="C416" s="28"/>
      <c r="D416" s="52"/>
      <c r="E416" s="28"/>
      <c r="F416" s="28"/>
      <c r="G416" s="479"/>
      <c r="H416" s="99"/>
      <c r="I416" s="99"/>
    </row>
    <row r="417" spans="1:9" ht="40.15" hidden="1" customHeight="1">
      <c r="A417" s="27" t="s">
        <v>1076</v>
      </c>
      <c r="B417" s="23" t="s">
        <v>1074</v>
      </c>
      <c r="C417" s="28"/>
      <c r="D417" s="52"/>
      <c r="E417" s="28"/>
      <c r="F417" s="28"/>
      <c r="G417" s="479"/>
      <c r="H417" s="99"/>
      <c r="I417" s="99"/>
    </row>
    <row r="418" spans="1:9" ht="40.15" hidden="1" customHeight="1">
      <c r="A418" s="27" t="s">
        <v>2001</v>
      </c>
      <c r="B418" s="23" t="s">
        <v>2002</v>
      </c>
      <c r="C418" s="28"/>
      <c r="D418" s="52"/>
      <c r="E418" s="28"/>
      <c r="F418" s="28"/>
      <c r="G418" s="479"/>
      <c r="H418" s="99"/>
      <c r="I418" s="99"/>
    </row>
    <row r="419" spans="1:9" ht="40.15" hidden="1" customHeight="1">
      <c r="A419" s="27" t="s">
        <v>2007</v>
      </c>
      <c r="B419" s="23" t="s">
        <v>2008</v>
      </c>
      <c r="C419" s="28"/>
      <c r="D419" s="52"/>
      <c r="E419" s="28"/>
      <c r="F419" s="28"/>
      <c r="G419" s="479"/>
      <c r="H419" s="99"/>
      <c r="I419" s="99"/>
    </row>
    <row r="420" spans="1:9" ht="40.15" hidden="1" customHeight="1">
      <c r="A420" s="27" t="s">
        <v>2019</v>
      </c>
      <c r="B420" s="23" t="s">
        <v>2020</v>
      </c>
      <c r="C420" s="28"/>
      <c r="D420" s="52"/>
      <c r="E420" s="28"/>
      <c r="F420" s="28"/>
      <c r="G420" s="479"/>
      <c r="H420" s="99"/>
      <c r="I420" s="99"/>
    </row>
    <row r="421" spans="1:9" ht="40.15" hidden="1" customHeight="1">
      <c r="A421" s="27" t="s">
        <v>2024</v>
      </c>
      <c r="B421" s="23" t="s">
        <v>2025</v>
      </c>
      <c r="C421" s="28"/>
      <c r="D421" s="52"/>
      <c r="E421" s="28"/>
      <c r="F421" s="28"/>
      <c r="G421" s="479"/>
      <c r="H421" s="99"/>
      <c r="I421" s="99"/>
    </row>
    <row r="422" spans="1:9" ht="30" hidden="1">
      <c r="A422" s="27" t="s">
        <v>2032</v>
      </c>
      <c r="B422" s="23" t="s">
        <v>2033</v>
      </c>
      <c r="C422" s="28"/>
      <c r="D422" s="52"/>
      <c r="E422" s="28"/>
      <c r="F422" s="28"/>
      <c r="G422" s="479"/>
      <c r="H422" s="99"/>
      <c r="I422" s="99"/>
    </row>
    <row r="423" spans="1:9" ht="45" hidden="1">
      <c r="A423" s="27" t="s">
        <v>2036</v>
      </c>
      <c r="B423" s="23" t="s">
        <v>2037</v>
      </c>
      <c r="C423" s="28"/>
      <c r="D423" s="52"/>
      <c r="E423" s="28"/>
      <c r="F423" s="28"/>
      <c r="G423" s="479"/>
      <c r="H423" s="99"/>
      <c r="I423" s="99"/>
    </row>
    <row r="424" spans="1:9" ht="45" hidden="1">
      <c r="A424" s="27" t="s">
        <v>2044</v>
      </c>
      <c r="B424" s="23" t="s">
        <v>2045</v>
      </c>
      <c r="C424" s="28"/>
      <c r="D424" s="52"/>
      <c r="E424" s="28"/>
      <c r="F424" s="28"/>
      <c r="G424" s="479"/>
      <c r="H424" s="99"/>
      <c r="I424" s="99"/>
    </row>
    <row r="425" spans="1:9" ht="40.15" hidden="1" customHeight="1">
      <c r="A425" s="162" t="s">
        <v>47</v>
      </c>
      <c r="B425" s="989" t="s">
        <v>46</v>
      </c>
      <c r="C425" s="997"/>
      <c r="D425" s="997"/>
      <c r="E425" s="997"/>
      <c r="F425" s="997"/>
      <c r="G425" s="998"/>
      <c r="H425" s="99">
        <f>SUM(D426:D431)</f>
        <v>0</v>
      </c>
      <c r="I425" s="99">
        <f>COUNT(D426:D431)*2</f>
        <v>0</v>
      </c>
    </row>
    <row r="426" spans="1:9" ht="60" hidden="1">
      <c r="A426" s="27" t="s">
        <v>1077</v>
      </c>
      <c r="B426" s="23" t="s">
        <v>2049</v>
      </c>
      <c r="C426" s="26"/>
      <c r="D426" s="537"/>
      <c r="E426" s="28"/>
      <c r="F426" s="26"/>
      <c r="G426" s="479"/>
      <c r="H426" s="99"/>
      <c r="I426" s="99"/>
    </row>
    <row r="427" spans="1:9" ht="60" hidden="1">
      <c r="A427" s="27" t="s">
        <v>1078</v>
      </c>
      <c r="B427" s="23" t="s">
        <v>2058</v>
      </c>
      <c r="C427" s="26"/>
      <c r="D427" s="537"/>
      <c r="E427" s="28"/>
      <c r="F427" s="26"/>
      <c r="G427" s="479"/>
      <c r="H427" s="99"/>
      <c r="I427" s="99"/>
    </row>
    <row r="428" spans="1:9" ht="45" hidden="1">
      <c r="A428" s="27" t="s">
        <v>1079</v>
      </c>
      <c r="B428" s="23" t="s">
        <v>2061</v>
      </c>
      <c r="C428" s="26"/>
      <c r="D428" s="537"/>
      <c r="E428" s="28"/>
      <c r="F428" s="26"/>
      <c r="G428" s="479"/>
      <c r="H428" s="99"/>
      <c r="I428" s="99"/>
    </row>
    <row r="429" spans="1:9" ht="45" hidden="1">
      <c r="A429" s="27" t="s">
        <v>1080</v>
      </c>
      <c r="B429" s="23" t="s">
        <v>2067</v>
      </c>
      <c r="C429" s="26"/>
      <c r="D429" s="537"/>
      <c r="E429" s="28"/>
      <c r="F429" s="26"/>
      <c r="G429" s="479"/>
      <c r="H429" s="99"/>
      <c r="I429" s="99"/>
    </row>
    <row r="430" spans="1:9" ht="60" hidden="1">
      <c r="A430" s="27" t="s">
        <v>1081</v>
      </c>
      <c r="B430" s="23" t="s">
        <v>6226</v>
      </c>
      <c r="C430" s="26"/>
      <c r="D430" s="537"/>
      <c r="E430" s="28"/>
      <c r="F430" s="26"/>
      <c r="G430" s="479"/>
      <c r="H430" s="99"/>
      <c r="I430" s="99"/>
    </row>
    <row r="431" spans="1:9" ht="47.25" hidden="1">
      <c r="A431" s="27" t="s">
        <v>6224</v>
      </c>
      <c r="B431" s="116" t="s">
        <v>1082</v>
      </c>
      <c r="C431" s="26"/>
      <c r="D431" s="537"/>
      <c r="E431" s="28"/>
      <c r="F431" s="26"/>
      <c r="G431" s="479"/>
      <c r="H431" s="99"/>
      <c r="I431" s="99"/>
    </row>
    <row r="432" spans="1:9" ht="40.15" hidden="1" customHeight="1">
      <c r="A432" s="162" t="s">
        <v>45</v>
      </c>
      <c r="B432" s="916" t="s">
        <v>44</v>
      </c>
      <c r="C432" s="923"/>
      <c r="D432" s="923"/>
      <c r="E432" s="923"/>
      <c r="F432" s="923"/>
      <c r="G432" s="924"/>
      <c r="H432" s="99">
        <f>SUM(D433:D442)</f>
        <v>0</v>
      </c>
      <c r="I432" s="99">
        <f>COUNT(D433:D442)*2</f>
        <v>0</v>
      </c>
    </row>
    <row r="433" spans="1:9" ht="31.5" hidden="1">
      <c r="A433" s="27" t="s">
        <v>1083</v>
      </c>
      <c r="B433" s="114" t="s">
        <v>1084</v>
      </c>
      <c r="C433" s="26"/>
      <c r="D433" s="537"/>
      <c r="E433" s="28"/>
      <c r="F433" s="26"/>
      <c r="G433" s="26"/>
      <c r="H433" s="99"/>
      <c r="I433" s="99"/>
    </row>
    <row r="434" spans="1:9" ht="60" hidden="1">
      <c r="A434" s="27" t="s">
        <v>1085</v>
      </c>
      <c r="B434" s="30" t="s">
        <v>1086</v>
      </c>
      <c r="C434" s="26"/>
      <c r="D434" s="537"/>
      <c r="E434" s="28"/>
      <c r="F434" s="26"/>
      <c r="G434" s="26"/>
      <c r="H434" s="99"/>
      <c r="I434" s="99"/>
    </row>
    <row r="435" spans="1:9" ht="31.5" hidden="1">
      <c r="A435" s="27" t="s">
        <v>1087</v>
      </c>
      <c r="B435" s="114" t="s">
        <v>1088</v>
      </c>
      <c r="C435" s="26"/>
      <c r="D435" s="537"/>
      <c r="E435" s="28"/>
      <c r="F435" s="26"/>
      <c r="G435" s="26"/>
      <c r="H435" s="99"/>
      <c r="I435" s="99"/>
    </row>
    <row r="436" spans="1:9" ht="31.5" hidden="1">
      <c r="A436" s="27" t="s">
        <v>1089</v>
      </c>
      <c r="B436" s="114" t="s">
        <v>6227</v>
      </c>
      <c r="C436" s="26"/>
      <c r="D436" s="537"/>
      <c r="E436" s="28"/>
      <c r="F436" s="26"/>
      <c r="G436" s="26"/>
      <c r="H436" s="99"/>
      <c r="I436" s="99"/>
    </row>
    <row r="437" spans="1:9" ht="31.5" hidden="1">
      <c r="A437" s="27" t="s">
        <v>1090</v>
      </c>
      <c r="B437" s="114" t="s">
        <v>6228</v>
      </c>
      <c r="C437" s="26"/>
      <c r="D437" s="537"/>
      <c r="E437" s="28"/>
      <c r="F437" s="26"/>
      <c r="G437" s="26"/>
      <c r="H437" s="99"/>
      <c r="I437" s="99"/>
    </row>
    <row r="438" spans="1:9" ht="31.5" hidden="1">
      <c r="A438" s="27" t="s">
        <v>1092</v>
      </c>
      <c r="B438" s="19" t="s">
        <v>6229</v>
      </c>
      <c r="C438" s="26"/>
      <c r="D438" s="537"/>
      <c r="E438" s="28"/>
      <c r="F438" s="26"/>
      <c r="G438" s="26"/>
      <c r="H438" s="99"/>
      <c r="I438" s="99"/>
    </row>
    <row r="439" spans="1:9" ht="47.25" hidden="1">
      <c r="A439" s="27" t="s">
        <v>1094</v>
      </c>
      <c r="B439" s="114" t="s">
        <v>1091</v>
      </c>
      <c r="C439" s="26"/>
      <c r="D439" s="537"/>
      <c r="E439" s="28"/>
      <c r="F439" s="26"/>
      <c r="G439" s="26"/>
      <c r="H439" s="99"/>
      <c r="I439" s="99"/>
    </row>
    <row r="440" spans="1:9" ht="47.25" hidden="1">
      <c r="A440" s="27" t="s">
        <v>3447</v>
      </c>
      <c r="B440" s="114" t="s">
        <v>1093</v>
      </c>
      <c r="C440" s="26"/>
      <c r="D440" s="537"/>
      <c r="E440" s="28"/>
      <c r="F440" s="26"/>
      <c r="G440" s="26"/>
      <c r="H440" s="99"/>
      <c r="I440" s="99"/>
    </row>
    <row r="441" spans="1:9" ht="31.5" hidden="1">
      <c r="A441" s="27" t="s">
        <v>3448</v>
      </c>
      <c r="B441" s="114" t="s">
        <v>1095</v>
      </c>
      <c r="C441" s="26"/>
      <c r="D441" s="537"/>
      <c r="E441" s="28"/>
      <c r="F441" s="26"/>
      <c r="G441" s="26"/>
      <c r="H441" s="99"/>
      <c r="I441" s="99"/>
    </row>
    <row r="442" spans="1:9" ht="47.25" hidden="1">
      <c r="A442" s="27" t="s">
        <v>3449</v>
      </c>
      <c r="B442" s="19" t="s">
        <v>6232</v>
      </c>
      <c r="C442" s="26"/>
      <c r="D442" s="537"/>
      <c r="E442" s="28"/>
      <c r="F442" s="26"/>
      <c r="G442" s="26"/>
      <c r="H442" s="99"/>
      <c r="I442" s="99"/>
    </row>
    <row r="443" spans="1:9" ht="40.15" hidden="1" customHeight="1">
      <c r="A443" s="162" t="s">
        <v>43</v>
      </c>
      <c r="B443" s="989" t="s">
        <v>42</v>
      </c>
      <c r="C443" s="997"/>
      <c r="D443" s="997"/>
      <c r="E443" s="997"/>
      <c r="F443" s="997"/>
      <c r="G443" s="998"/>
      <c r="H443" s="99">
        <f>SUM(D444:D449)</f>
        <v>0</v>
      </c>
      <c r="I443" s="99">
        <f>COUNT(D444:D449)*2</f>
        <v>0</v>
      </c>
    </row>
    <row r="444" spans="1:9" ht="31.5" hidden="1">
      <c r="A444" s="27" t="s">
        <v>1096</v>
      </c>
      <c r="B444" s="114" t="s">
        <v>1097</v>
      </c>
      <c r="C444" s="26"/>
      <c r="D444" s="537"/>
      <c r="E444" s="28"/>
      <c r="F444" s="26"/>
      <c r="G444" s="26"/>
      <c r="H444" s="99"/>
      <c r="I444" s="99"/>
    </row>
    <row r="445" spans="1:9" ht="31.5" hidden="1">
      <c r="A445" s="27" t="s">
        <v>1098</v>
      </c>
      <c r="B445" s="114" t="s">
        <v>1099</v>
      </c>
      <c r="C445" s="26"/>
      <c r="D445" s="537"/>
      <c r="E445" s="28"/>
      <c r="F445" s="26"/>
      <c r="G445" s="26"/>
      <c r="H445" s="99"/>
      <c r="I445" s="99"/>
    </row>
    <row r="446" spans="1:9" ht="31.5" hidden="1">
      <c r="A446" s="27" t="s">
        <v>1100</v>
      </c>
      <c r="B446" s="114" t="s">
        <v>1101</v>
      </c>
      <c r="C446" s="26"/>
      <c r="D446" s="537"/>
      <c r="E446" s="28"/>
      <c r="F446" s="26"/>
      <c r="G446" s="26"/>
      <c r="H446" s="99"/>
      <c r="I446" s="99"/>
    </row>
    <row r="447" spans="1:9" ht="31.5" hidden="1">
      <c r="A447" s="27" t="s">
        <v>1102</v>
      </c>
      <c r="B447" s="114" t="s">
        <v>1103</v>
      </c>
      <c r="C447" s="26"/>
      <c r="D447" s="537"/>
      <c r="E447" s="28"/>
      <c r="F447" s="26"/>
      <c r="G447" s="26"/>
      <c r="H447" s="99"/>
      <c r="I447" s="99"/>
    </row>
    <row r="448" spans="1:9" ht="31.5" hidden="1">
      <c r="A448" s="27" t="s">
        <v>1104</v>
      </c>
      <c r="B448" s="114" t="s">
        <v>1105</v>
      </c>
      <c r="C448" s="26"/>
      <c r="D448" s="537"/>
      <c r="E448" s="28"/>
      <c r="F448" s="26"/>
      <c r="G448" s="26"/>
      <c r="H448" s="99"/>
      <c r="I448" s="99"/>
    </row>
    <row r="449" spans="1:9" ht="31.5" hidden="1">
      <c r="A449" s="27" t="s">
        <v>1106</v>
      </c>
      <c r="B449" s="114" t="s">
        <v>1107</v>
      </c>
      <c r="C449" s="26"/>
      <c r="D449" s="537"/>
      <c r="E449" s="28"/>
      <c r="F449" s="26"/>
      <c r="G449" s="26"/>
      <c r="H449" s="99"/>
      <c r="I449" s="99"/>
    </row>
    <row r="450" spans="1:9" ht="40.15" hidden="1" customHeight="1">
      <c r="A450" s="162" t="s">
        <v>41</v>
      </c>
      <c r="B450" s="989" t="s">
        <v>40</v>
      </c>
      <c r="C450" s="997"/>
      <c r="D450" s="997"/>
      <c r="E450" s="997"/>
      <c r="F450" s="997"/>
      <c r="G450" s="998"/>
      <c r="H450" s="99">
        <f>SUM(D451:D454)</f>
        <v>0</v>
      </c>
      <c r="I450" s="99">
        <f>COUNT(D451:D454)*2</f>
        <v>0</v>
      </c>
    </row>
    <row r="451" spans="1:9" ht="31.5" hidden="1">
      <c r="A451" s="27" t="s">
        <v>1108</v>
      </c>
      <c r="B451" s="114" t="s">
        <v>1109</v>
      </c>
      <c r="C451" s="26"/>
      <c r="D451" s="537"/>
      <c r="E451" s="28"/>
      <c r="F451" s="26"/>
      <c r="G451" s="26"/>
      <c r="H451" s="99"/>
      <c r="I451" s="99"/>
    </row>
    <row r="452" spans="1:9" ht="31.5" hidden="1">
      <c r="A452" s="27" t="s">
        <v>1110</v>
      </c>
      <c r="B452" s="114" t="s">
        <v>1111</v>
      </c>
      <c r="C452" s="26"/>
      <c r="D452" s="537"/>
      <c r="E452" s="28"/>
      <c r="F452" s="26"/>
      <c r="G452" s="26"/>
      <c r="H452" s="99"/>
      <c r="I452" s="99"/>
    </row>
    <row r="453" spans="1:9" ht="31.5" hidden="1">
      <c r="A453" s="27" t="s">
        <v>1112</v>
      </c>
      <c r="B453" s="114" t="s">
        <v>1113</v>
      </c>
      <c r="C453" s="26"/>
      <c r="D453" s="537"/>
      <c r="E453" s="28"/>
      <c r="F453" s="26"/>
      <c r="G453" s="26"/>
      <c r="H453" s="99"/>
      <c r="I453" s="99"/>
    </row>
    <row r="454" spans="1:9" ht="31.5" hidden="1">
      <c r="A454" s="27" t="s">
        <v>1114</v>
      </c>
      <c r="B454" s="114" t="s">
        <v>1115</v>
      </c>
      <c r="C454" s="26"/>
      <c r="D454" s="537"/>
      <c r="E454" s="28"/>
      <c r="F454" s="26"/>
      <c r="G454" s="26"/>
      <c r="H454" s="99"/>
      <c r="I454" s="99"/>
    </row>
    <row r="455" spans="1:9" ht="22.5" hidden="1" customHeight="1">
      <c r="A455" s="27"/>
      <c r="B455" s="928" t="s">
        <v>6538</v>
      </c>
      <c r="C455" s="929"/>
      <c r="D455" s="929"/>
      <c r="E455" s="929"/>
      <c r="F455" s="929"/>
      <c r="G455" s="929"/>
      <c r="H455" s="99"/>
      <c r="I455" s="99"/>
    </row>
    <row r="456" spans="1:9" ht="40.15" hidden="1" customHeight="1">
      <c r="A456" s="162" t="s">
        <v>39</v>
      </c>
      <c r="B456" s="989" t="s">
        <v>38</v>
      </c>
      <c r="C456" s="997"/>
      <c r="D456" s="997"/>
      <c r="E456" s="997"/>
      <c r="F456" s="997"/>
      <c r="G456" s="998"/>
      <c r="H456" s="99">
        <f>SUM(D457:D466)</f>
        <v>0</v>
      </c>
      <c r="I456" s="99">
        <f>COUNT(D457:D466)*2</f>
        <v>0</v>
      </c>
    </row>
    <row r="457" spans="1:9" ht="47.25" hidden="1">
      <c r="A457" s="27" t="s">
        <v>1116</v>
      </c>
      <c r="B457" s="114" t="s">
        <v>1117</v>
      </c>
      <c r="C457" s="26"/>
      <c r="D457" s="537"/>
      <c r="E457" s="28"/>
      <c r="F457" s="26"/>
      <c r="G457" s="26"/>
      <c r="H457" s="99"/>
      <c r="I457" s="99"/>
    </row>
    <row r="458" spans="1:9" ht="47.25" hidden="1">
      <c r="A458" s="27" t="s">
        <v>1118</v>
      </c>
      <c r="B458" s="114" t="s">
        <v>1119</v>
      </c>
      <c r="C458" s="26"/>
      <c r="D458" s="537"/>
      <c r="E458" s="28"/>
      <c r="F458" s="26"/>
      <c r="G458" s="26"/>
      <c r="H458" s="99"/>
      <c r="I458" s="99"/>
    </row>
    <row r="459" spans="1:9" ht="47.25" hidden="1">
      <c r="A459" s="27" t="s">
        <v>1120</v>
      </c>
      <c r="B459" s="114" t="s">
        <v>1121</v>
      </c>
      <c r="C459" s="26"/>
      <c r="D459" s="537"/>
      <c r="E459" s="28"/>
      <c r="F459" s="26"/>
      <c r="G459" s="26"/>
      <c r="H459" s="99"/>
      <c r="I459" s="99"/>
    </row>
    <row r="460" spans="1:9" ht="47.25" hidden="1">
      <c r="A460" s="27" t="s">
        <v>1122</v>
      </c>
      <c r="B460" s="114" t="s">
        <v>1123</v>
      </c>
      <c r="C460" s="26"/>
      <c r="D460" s="537"/>
      <c r="E460" s="28"/>
      <c r="F460" s="26"/>
      <c r="G460" s="26"/>
      <c r="H460" s="99"/>
      <c r="I460" s="99"/>
    </row>
    <row r="461" spans="1:9" ht="47.25" hidden="1">
      <c r="A461" s="27" t="s">
        <v>1124</v>
      </c>
      <c r="B461" s="114" t="s">
        <v>1125</v>
      </c>
      <c r="C461" s="26"/>
      <c r="D461" s="537"/>
      <c r="E461" s="28"/>
      <c r="F461" s="26"/>
      <c r="G461" s="26"/>
      <c r="H461" s="99"/>
      <c r="I461" s="99"/>
    </row>
    <row r="462" spans="1:9" ht="47.25" hidden="1">
      <c r="A462" s="27" t="s">
        <v>1126</v>
      </c>
      <c r="B462" s="114" t="s">
        <v>1127</v>
      </c>
      <c r="C462" s="26"/>
      <c r="D462" s="537"/>
      <c r="E462" s="28"/>
      <c r="F462" s="26"/>
      <c r="G462" s="26"/>
      <c r="H462" s="99"/>
      <c r="I462" s="99"/>
    </row>
    <row r="463" spans="1:9" ht="47.25" hidden="1">
      <c r="A463" s="27" t="s">
        <v>1128</v>
      </c>
      <c r="B463" s="114" t="s">
        <v>1129</v>
      </c>
      <c r="C463" s="26"/>
      <c r="D463" s="537"/>
      <c r="E463" s="28"/>
      <c r="F463" s="26"/>
      <c r="G463" s="26"/>
      <c r="H463" s="99"/>
      <c r="I463" s="99"/>
    </row>
    <row r="464" spans="1:9" ht="78.75" hidden="1">
      <c r="A464" s="27" t="s">
        <v>1130</v>
      </c>
      <c r="B464" s="114" t="s">
        <v>1131</v>
      </c>
      <c r="C464" s="26"/>
      <c r="D464" s="537"/>
      <c r="E464" s="28"/>
      <c r="F464" s="26"/>
      <c r="G464" s="26"/>
      <c r="H464" s="99"/>
      <c r="I464" s="99"/>
    </row>
    <row r="465" spans="1:9" ht="31.5" hidden="1">
      <c r="A465" s="27" t="s">
        <v>1132</v>
      </c>
      <c r="B465" s="114" t="s">
        <v>1133</v>
      </c>
      <c r="C465" s="26"/>
      <c r="D465" s="537"/>
      <c r="E465" s="28"/>
      <c r="F465" s="26"/>
      <c r="G465" s="26"/>
      <c r="H465" s="99"/>
      <c r="I465" s="99"/>
    </row>
    <row r="466" spans="1:9" ht="47.25" hidden="1">
      <c r="A466" s="27" t="s">
        <v>1134</v>
      </c>
      <c r="B466" s="114" t="s">
        <v>1135</v>
      </c>
      <c r="C466" s="26"/>
      <c r="D466" s="537"/>
      <c r="E466" s="28"/>
      <c r="F466" s="26"/>
      <c r="G466" s="26"/>
      <c r="H466" s="99"/>
      <c r="I466" s="99"/>
    </row>
    <row r="467" spans="1:9" ht="18.75">
      <c r="A467" s="307"/>
      <c r="B467" s="1173" t="s">
        <v>1136</v>
      </c>
      <c r="C467" s="1173"/>
      <c r="D467" s="1173"/>
      <c r="E467" s="1173"/>
      <c r="F467" s="1173"/>
      <c r="G467" s="1173"/>
      <c r="H467" s="29">
        <f>H468+H476+H484+H491+H497+H511</f>
        <v>80</v>
      </c>
      <c r="I467" s="29">
        <f>I468+I476+I484+I491+I497+I511</f>
        <v>80</v>
      </c>
    </row>
    <row r="468" spans="1:9" ht="40.15" customHeight="1">
      <c r="A468" s="135" t="s">
        <v>2086</v>
      </c>
      <c r="B468" s="989" t="s">
        <v>36</v>
      </c>
      <c r="C468" s="997"/>
      <c r="D468" s="997"/>
      <c r="E468" s="997"/>
      <c r="F468" s="997"/>
      <c r="G468" s="998"/>
      <c r="H468" s="29">
        <f>SUM(D469:D475)</f>
        <v>6</v>
      </c>
      <c r="I468" s="29">
        <f>COUNT(D469:D475)*2</f>
        <v>6</v>
      </c>
    </row>
    <row r="469" spans="1:9" ht="31.5" hidden="1">
      <c r="A469" s="79" t="s">
        <v>1137</v>
      </c>
      <c r="B469" s="114" t="s">
        <v>1138</v>
      </c>
      <c r="C469" s="66"/>
      <c r="D469" s="626"/>
      <c r="E469" s="22"/>
      <c r="F469" s="66"/>
      <c r="G469" s="66"/>
      <c r="H469" s="99"/>
      <c r="I469" s="99"/>
    </row>
    <row r="470" spans="1:9" ht="47.25" hidden="1">
      <c r="A470" s="79" t="s">
        <v>2089</v>
      </c>
      <c r="B470" s="114" t="s">
        <v>1140</v>
      </c>
      <c r="C470" s="66"/>
      <c r="D470" s="626"/>
      <c r="E470" s="22"/>
      <c r="F470" s="66"/>
      <c r="G470" s="66"/>
      <c r="H470" s="99"/>
      <c r="I470" s="99"/>
    </row>
    <row r="471" spans="1:9" ht="31.5" hidden="1">
      <c r="A471" s="79" t="s">
        <v>1143</v>
      </c>
      <c r="B471" s="114" t="s">
        <v>1144</v>
      </c>
      <c r="C471" s="66"/>
      <c r="D471" s="626"/>
      <c r="E471" s="22"/>
      <c r="F471" s="66"/>
      <c r="G471" s="66"/>
      <c r="H471" s="99"/>
      <c r="I471" s="99"/>
    </row>
    <row r="472" spans="1:9" ht="31.5">
      <c r="A472" s="182" t="s">
        <v>2094</v>
      </c>
      <c r="B472" s="114" t="s">
        <v>1146</v>
      </c>
      <c r="C472" s="23" t="s">
        <v>1147</v>
      </c>
      <c r="D472" s="627">
        <v>2</v>
      </c>
      <c r="E472" s="22" t="s">
        <v>540</v>
      </c>
      <c r="F472" s="25" t="s">
        <v>2570</v>
      </c>
      <c r="G472" s="183"/>
    </row>
    <row r="473" spans="1:9" ht="30">
      <c r="A473" s="182"/>
      <c r="B473" s="114"/>
      <c r="C473" s="23" t="s">
        <v>1149</v>
      </c>
      <c r="D473" s="627">
        <v>2</v>
      </c>
      <c r="E473" s="22" t="s">
        <v>540</v>
      </c>
      <c r="F473" s="22"/>
      <c r="G473" s="183"/>
    </row>
    <row r="474" spans="1:9" ht="47.25">
      <c r="A474" s="182" t="s">
        <v>2098</v>
      </c>
      <c r="B474" s="114" t="s">
        <v>1151</v>
      </c>
      <c r="C474" s="247" t="s">
        <v>1152</v>
      </c>
      <c r="D474" s="627">
        <v>2</v>
      </c>
      <c r="E474" s="22" t="s">
        <v>540</v>
      </c>
      <c r="F474" s="30" t="s">
        <v>1153</v>
      </c>
      <c r="G474" s="183"/>
    </row>
    <row r="475" spans="1:9" ht="31.5" hidden="1">
      <c r="A475" s="79" t="s">
        <v>1154</v>
      </c>
      <c r="B475" s="184" t="s">
        <v>1155</v>
      </c>
      <c r="C475" s="66"/>
      <c r="D475" s="626"/>
      <c r="E475" s="22"/>
      <c r="F475" s="66"/>
      <c r="G475" s="66"/>
      <c r="H475" s="99"/>
      <c r="I475" s="99"/>
    </row>
    <row r="476" spans="1:9" ht="40.15" customHeight="1">
      <c r="A476" s="135" t="s">
        <v>2101</v>
      </c>
      <c r="B476" s="989" t="s">
        <v>34</v>
      </c>
      <c r="C476" s="997"/>
      <c r="D476" s="997"/>
      <c r="E476" s="997"/>
      <c r="F476" s="997"/>
      <c r="G476" s="998"/>
      <c r="H476" s="29">
        <f>SUM(D477:D483)</f>
        <v>12</v>
      </c>
      <c r="I476" s="29">
        <f>COUNT(D477:D483)*2</f>
        <v>12</v>
      </c>
    </row>
    <row r="477" spans="1:9" ht="31.5">
      <c r="A477" s="182" t="s">
        <v>2103</v>
      </c>
      <c r="B477" s="114" t="s">
        <v>1158</v>
      </c>
      <c r="C477" s="384" t="s">
        <v>5310</v>
      </c>
      <c r="D477" s="622">
        <v>2</v>
      </c>
      <c r="E477" s="22" t="s">
        <v>341</v>
      </c>
      <c r="F477" s="50" t="s">
        <v>5311</v>
      </c>
      <c r="G477" s="183"/>
    </row>
    <row r="478" spans="1:9" ht="30">
      <c r="A478" s="182"/>
      <c r="B478" s="114"/>
      <c r="C478" s="384" t="s">
        <v>5312</v>
      </c>
      <c r="D478" s="622">
        <v>2</v>
      </c>
      <c r="E478" s="22" t="s">
        <v>379</v>
      </c>
      <c r="F478" s="50" t="s">
        <v>1162</v>
      </c>
      <c r="G478" s="183"/>
    </row>
    <row r="479" spans="1:9" ht="45">
      <c r="A479" s="182"/>
      <c r="B479" s="114"/>
      <c r="C479" s="326" t="s">
        <v>5313</v>
      </c>
      <c r="D479" s="622">
        <v>2</v>
      </c>
      <c r="E479" s="22" t="s">
        <v>379</v>
      </c>
      <c r="F479" s="50" t="s">
        <v>1164</v>
      </c>
      <c r="G479" s="183"/>
    </row>
    <row r="480" spans="1:9" ht="45">
      <c r="A480" s="182"/>
      <c r="B480" s="114"/>
      <c r="C480" s="326" t="s">
        <v>1167</v>
      </c>
      <c r="D480" s="622">
        <v>2</v>
      </c>
      <c r="E480" s="22" t="s">
        <v>341</v>
      </c>
      <c r="F480" s="50" t="s">
        <v>1168</v>
      </c>
      <c r="G480" s="183"/>
    </row>
    <row r="481" spans="1:9" ht="31.5">
      <c r="A481" s="182" t="s">
        <v>2109</v>
      </c>
      <c r="B481" s="114" t="s">
        <v>1170</v>
      </c>
      <c r="C481" s="23" t="s">
        <v>1171</v>
      </c>
      <c r="D481" s="627">
        <v>2</v>
      </c>
      <c r="E481" s="22" t="s">
        <v>341</v>
      </c>
      <c r="F481" s="50" t="s">
        <v>1172</v>
      </c>
      <c r="G481" s="183"/>
    </row>
    <row r="482" spans="1:9" ht="30">
      <c r="A482" s="182"/>
      <c r="B482" s="114"/>
      <c r="C482" s="23" t="s">
        <v>1173</v>
      </c>
      <c r="D482" s="627">
        <v>2</v>
      </c>
      <c r="E482" s="22" t="s">
        <v>420</v>
      </c>
      <c r="F482" s="22"/>
      <c r="G482" s="183"/>
    </row>
    <row r="483" spans="1:9" ht="31.5" hidden="1">
      <c r="A483" s="79" t="s">
        <v>2113</v>
      </c>
      <c r="B483" s="114" t="s">
        <v>1175</v>
      </c>
      <c r="C483" s="66"/>
      <c r="D483" s="626"/>
      <c r="E483" s="22"/>
      <c r="F483" s="66"/>
      <c r="G483" s="66"/>
      <c r="H483" s="99"/>
      <c r="I483" s="99"/>
    </row>
    <row r="484" spans="1:9" ht="40.15" customHeight="1">
      <c r="A484" s="135" t="s">
        <v>2119</v>
      </c>
      <c r="B484" s="989" t="s">
        <v>32</v>
      </c>
      <c r="C484" s="997"/>
      <c r="D484" s="997"/>
      <c r="E484" s="997"/>
      <c r="F484" s="997"/>
      <c r="G484" s="998"/>
      <c r="H484" s="29">
        <f>SUM(D485:D490)</f>
        <v>12</v>
      </c>
      <c r="I484" s="29">
        <f>COUNT(D485:D490)*2</f>
        <v>12</v>
      </c>
    </row>
    <row r="485" spans="1:9" ht="47.25">
      <c r="A485" s="182" t="s">
        <v>2121</v>
      </c>
      <c r="B485" s="191" t="s">
        <v>1180</v>
      </c>
      <c r="C485" s="50" t="s">
        <v>5314</v>
      </c>
      <c r="D485" s="622">
        <v>2</v>
      </c>
      <c r="E485" s="22" t="s">
        <v>379</v>
      </c>
      <c r="F485" s="66"/>
      <c r="G485" s="183"/>
    </row>
    <row r="486" spans="1:9" ht="15.75">
      <c r="A486" s="182"/>
      <c r="B486" s="191"/>
      <c r="C486" s="50" t="s">
        <v>5315</v>
      </c>
      <c r="D486" s="622">
        <v>2</v>
      </c>
      <c r="E486" s="22" t="s">
        <v>379</v>
      </c>
      <c r="F486" s="66"/>
      <c r="G486" s="183"/>
    </row>
    <row r="487" spans="1:9" ht="15.75">
      <c r="A487" s="182"/>
      <c r="B487" s="191"/>
      <c r="C487" s="50" t="s">
        <v>5316</v>
      </c>
      <c r="D487" s="622">
        <v>2</v>
      </c>
      <c r="E487" s="22" t="s">
        <v>379</v>
      </c>
      <c r="F487" s="66"/>
      <c r="G487" s="183"/>
    </row>
    <row r="488" spans="1:9" ht="30">
      <c r="A488" s="182"/>
      <c r="B488" s="191"/>
      <c r="C488" s="50" t="s">
        <v>5317</v>
      </c>
      <c r="D488" s="622">
        <v>2</v>
      </c>
      <c r="E488" s="22" t="s">
        <v>379</v>
      </c>
      <c r="F488" s="66"/>
      <c r="G488" s="183"/>
    </row>
    <row r="489" spans="1:9" ht="30">
      <c r="A489" s="182"/>
      <c r="B489" s="191"/>
      <c r="C489" s="50" t="s">
        <v>5318</v>
      </c>
      <c r="D489" s="622">
        <v>2</v>
      </c>
      <c r="E489" s="22" t="s">
        <v>379</v>
      </c>
      <c r="F489" s="66"/>
      <c r="G489" s="183"/>
    </row>
    <row r="490" spans="1:9" ht="31.5">
      <c r="A490" s="182" t="s">
        <v>2133</v>
      </c>
      <c r="B490" s="114" t="s">
        <v>1185</v>
      </c>
      <c r="C490" s="50" t="s">
        <v>5319</v>
      </c>
      <c r="D490" s="622">
        <v>2</v>
      </c>
      <c r="E490" s="22" t="s">
        <v>379</v>
      </c>
      <c r="F490" s="66"/>
      <c r="G490" s="183"/>
    </row>
    <row r="491" spans="1:9" ht="40.15" customHeight="1">
      <c r="A491" s="135" t="s">
        <v>2136</v>
      </c>
      <c r="B491" s="989" t="s">
        <v>30</v>
      </c>
      <c r="C491" s="997"/>
      <c r="D491" s="997"/>
      <c r="E491" s="997"/>
      <c r="F491" s="997"/>
      <c r="G491" s="998"/>
      <c r="H491" s="29">
        <f>SUM(D492:D496)</f>
        <v>10</v>
      </c>
      <c r="I491" s="29">
        <f>COUNT(D492:D496)*2</f>
        <v>10</v>
      </c>
    </row>
    <row r="492" spans="1:9" ht="60">
      <c r="A492" s="182" t="s">
        <v>2138</v>
      </c>
      <c r="B492" s="42" t="s">
        <v>1189</v>
      </c>
      <c r="C492" s="462" t="s">
        <v>5320</v>
      </c>
      <c r="D492" s="622">
        <v>2</v>
      </c>
      <c r="E492" s="22" t="s">
        <v>271</v>
      </c>
      <c r="F492" s="50" t="s">
        <v>5321</v>
      </c>
      <c r="G492" s="183"/>
    </row>
    <row r="493" spans="1:9" ht="30">
      <c r="A493" s="182"/>
      <c r="B493" s="42"/>
      <c r="C493" s="462" t="s">
        <v>5322</v>
      </c>
      <c r="D493" s="622">
        <v>2</v>
      </c>
      <c r="E493" s="22" t="s">
        <v>271</v>
      </c>
      <c r="F493" s="50" t="s">
        <v>5323</v>
      </c>
      <c r="G493" s="183"/>
    </row>
    <row r="494" spans="1:9" ht="30">
      <c r="A494" s="182"/>
      <c r="B494" s="42"/>
      <c r="C494" s="462" t="s">
        <v>5324</v>
      </c>
      <c r="D494" s="622">
        <v>2</v>
      </c>
      <c r="E494" s="22" t="s">
        <v>271</v>
      </c>
      <c r="F494" s="50"/>
      <c r="G494" s="183"/>
    </row>
    <row r="495" spans="1:9" ht="30">
      <c r="A495" s="182"/>
      <c r="B495" s="42"/>
      <c r="C495" s="462" t="s">
        <v>5325</v>
      </c>
      <c r="D495" s="622">
        <v>2</v>
      </c>
      <c r="E495" s="22" t="s">
        <v>271</v>
      </c>
      <c r="F495" s="50"/>
      <c r="G495" s="183"/>
    </row>
    <row r="496" spans="1:9" ht="60">
      <c r="A496" s="182" t="s">
        <v>2144</v>
      </c>
      <c r="B496" s="42" t="s">
        <v>1202</v>
      </c>
      <c r="C496" s="50" t="s">
        <v>5326</v>
      </c>
      <c r="D496" s="622">
        <v>2</v>
      </c>
      <c r="E496" s="22" t="s">
        <v>271</v>
      </c>
      <c r="F496" s="66"/>
      <c r="G496" s="183"/>
    </row>
    <row r="497" spans="1:9" ht="40.15" customHeight="1">
      <c r="A497" s="135" t="s">
        <v>2152</v>
      </c>
      <c r="B497" s="989" t="s">
        <v>28</v>
      </c>
      <c r="C497" s="997"/>
      <c r="D497" s="997"/>
      <c r="E497" s="997"/>
      <c r="F497" s="997"/>
      <c r="G497" s="998"/>
      <c r="H497" s="29">
        <f>SUM(D498:D508)</f>
        <v>22</v>
      </c>
      <c r="I497" s="29">
        <f>COUNT(D498:D508)*2</f>
        <v>22</v>
      </c>
    </row>
    <row r="498" spans="1:9" ht="60">
      <c r="A498" s="182" t="s">
        <v>2153</v>
      </c>
      <c r="B498" s="30" t="s">
        <v>1211</v>
      </c>
      <c r="C498" s="50" t="s">
        <v>5327</v>
      </c>
      <c r="D498" s="622">
        <v>2</v>
      </c>
      <c r="E498" s="22" t="s">
        <v>341</v>
      </c>
      <c r="F498" s="66"/>
      <c r="G498" s="183"/>
    </row>
    <row r="499" spans="1:9" ht="60">
      <c r="A499" s="182"/>
      <c r="B499" s="30"/>
      <c r="C499" s="50" t="s">
        <v>5328</v>
      </c>
      <c r="D499" s="622">
        <v>2</v>
      </c>
      <c r="E499" s="22" t="s">
        <v>341</v>
      </c>
      <c r="F499" s="66"/>
      <c r="G499" s="183"/>
    </row>
    <row r="500" spans="1:9" ht="45">
      <c r="A500" s="182" t="s">
        <v>2155</v>
      </c>
      <c r="B500" s="42" t="s">
        <v>1214</v>
      </c>
      <c r="C500" s="23" t="s">
        <v>1221</v>
      </c>
      <c r="D500" s="627">
        <v>2</v>
      </c>
      <c r="E500" s="22" t="s">
        <v>540</v>
      </c>
      <c r="F500" s="22"/>
      <c r="G500" s="183"/>
    </row>
    <row r="501" spans="1:9" ht="30">
      <c r="A501" s="182"/>
      <c r="B501" s="42"/>
      <c r="C501" s="23" t="s">
        <v>2163</v>
      </c>
      <c r="D501" s="627">
        <v>2</v>
      </c>
      <c r="E501" s="22" t="s">
        <v>540</v>
      </c>
      <c r="F501" s="22"/>
      <c r="G501" s="183"/>
    </row>
    <row r="502" spans="1:9" ht="45">
      <c r="A502" s="182"/>
      <c r="B502" s="42"/>
      <c r="C502" s="30" t="s">
        <v>1223</v>
      </c>
      <c r="D502" s="618">
        <v>2</v>
      </c>
      <c r="E502" s="22" t="s">
        <v>540</v>
      </c>
      <c r="F502" s="22"/>
      <c r="G502" s="183"/>
    </row>
    <row r="503" spans="1:9" ht="30">
      <c r="A503" s="182"/>
      <c r="B503" s="42"/>
      <c r="C503" s="23" t="s">
        <v>1224</v>
      </c>
      <c r="D503" s="627">
        <v>2</v>
      </c>
      <c r="E503" s="22" t="s">
        <v>379</v>
      </c>
      <c r="F503" s="25" t="s">
        <v>1225</v>
      </c>
      <c r="G503" s="183"/>
    </row>
    <row r="504" spans="1:9" ht="45">
      <c r="A504" s="182"/>
      <c r="B504" s="42"/>
      <c r="C504" s="23" t="s">
        <v>1226</v>
      </c>
      <c r="D504" s="627">
        <v>2</v>
      </c>
      <c r="E504" s="22" t="s">
        <v>379</v>
      </c>
      <c r="F504" s="25" t="s">
        <v>1227</v>
      </c>
      <c r="G504" s="183"/>
    </row>
    <row r="505" spans="1:9" ht="45">
      <c r="A505" s="182" t="s">
        <v>2159</v>
      </c>
      <c r="B505" s="42" t="s">
        <v>1220</v>
      </c>
      <c r="C505" s="50" t="s">
        <v>5329</v>
      </c>
      <c r="D505" s="622">
        <v>2</v>
      </c>
      <c r="E505" s="22" t="s">
        <v>341</v>
      </c>
      <c r="F505" s="66"/>
      <c r="G505" s="183"/>
    </row>
    <row r="506" spans="1:9" ht="30">
      <c r="A506" s="182"/>
      <c r="B506" s="42"/>
      <c r="C506" s="50" t="s">
        <v>1221</v>
      </c>
      <c r="D506" s="622">
        <v>2</v>
      </c>
      <c r="E506" s="22" t="s">
        <v>540</v>
      </c>
      <c r="F506" s="66"/>
      <c r="G506" s="183"/>
    </row>
    <row r="507" spans="1:9">
      <c r="A507" s="182"/>
      <c r="B507" s="42"/>
      <c r="C507" s="50" t="s">
        <v>5330</v>
      </c>
      <c r="D507" s="622">
        <v>2</v>
      </c>
      <c r="E507" s="22" t="s">
        <v>341</v>
      </c>
      <c r="F507" s="66"/>
      <c r="G507" s="183"/>
    </row>
    <row r="508" spans="1:9" ht="30">
      <c r="A508" s="182"/>
      <c r="B508" s="42"/>
      <c r="C508" s="50" t="s">
        <v>5331</v>
      </c>
      <c r="D508" s="622">
        <v>2</v>
      </c>
      <c r="E508" s="22" t="s">
        <v>341</v>
      </c>
      <c r="F508" s="66"/>
      <c r="G508" s="183"/>
    </row>
    <row r="509" spans="1:9" ht="30" hidden="1">
      <c r="A509" s="79" t="s">
        <v>2166</v>
      </c>
      <c r="B509" s="30" t="s">
        <v>1229</v>
      </c>
      <c r="C509" s="66"/>
      <c r="D509" s="626"/>
      <c r="E509" s="22"/>
      <c r="F509" s="66"/>
      <c r="G509" s="66"/>
      <c r="H509" s="99"/>
      <c r="I509" s="99"/>
    </row>
    <row r="510" spans="1:9" ht="30" hidden="1">
      <c r="A510" s="79" t="s">
        <v>1232</v>
      </c>
      <c r="B510" s="30" t="s">
        <v>1233</v>
      </c>
      <c r="C510" s="66"/>
      <c r="D510" s="626"/>
      <c r="E510" s="22"/>
      <c r="F510" s="66"/>
      <c r="G510" s="66"/>
      <c r="H510" s="99"/>
      <c r="I510" s="99"/>
    </row>
    <row r="511" spans="1:9" ht="40.15" customHeight="1">
      <c r="A511" s="117" t="s">
        <v>2169</v>
      </c>
      <c r="B511" s="989" t="s">
        <v>26</v>
      </c>
      <c r="C511" s="997"/>
      <c r="D511" s="997"/>
      <c r="E511" s="997"/>
      <c r="F511" s="997"/>
      <c r="G511" s="998"/>
      <c r="H511" s="29">
        <f>SUM(D512:D520)</f>
        <v>18</v>
      </c>
      <c r="I511" s="29">
        <f>COUNT(D512:D520)*2</f>
        <v>18</v>
      </c>
    </row>
    <row r="512" spans="1:9" ht="45">
      <c r="A512" s="182" t="s">
        <v>2171</v>
      </c>
      <c r="B512" s="191" t="s">
        <v>1235</v>
      </c>
      <c r="C512" s="20" t="s">
        <v>3053</v>
      </c>
      <c r="D512" s="624">
        <v>2</v>
      </c>
      <c r="E512" s="71" t="s">
        <v>341</v>
      </c>
      <c r="F512" s="42" t="s">
        <v>3523</v>
      </c>
      <c r="G512" s="183"/>
    </row>
    <row r="513" spans="1:9" ht="30">
      <c r="A513" s="182"/>
      <c r="B513" s="191"/>
      <c r="C513" s="25" t="s">
        <v>6669</v>
      </c>
      <c r="D513" s="624">
        <v>2</v>
      </c>
      <c r="E513" s="71" t="s">
        <v>341</v>
      </c>
      <c r="F513" s="236"/>
      <c r="G513" s="183"/>
    </row>
    <row r="514" spans="1:9" ht="45">
      <c r="A514" s="182"/>
      <c r="B514" s="191"/>
      <c r="C514" s="23" t="s">
        <v>1236</v>
      </c>
      <c r="D514" s="622">
        <v>2</v>
      </c>
      <c r="E514" s="22" t="s">
        <v>379</v>
      </c>
      <c r="F514" s="66"/>
      <c r="G514" s="183"/>
    </row>
    <row r="515" spans="1:9" ht="45">
      <c r="A515" s="182"/>
      <c r="B515" s="191"/>
      <c r="C515" s="23" t="s">
        <v>1237</v>
      </c>
      <c r="D515" s="622">
        <v>2</v>
      </c>
      <c r="E515" s="22" t="s">
        <v>341</v>
      </c>
      <c r="F515" s="42" t="s">
        <v>3524</v>
      </c>
      <c r="G515" s="183"/>
    </row>
    <row r="516" spans="1:9" ht="30">
      <c r="A516" s="182"/>
      <c r="B516" s="191"/>
      <c r="C516" s="23" t="s">
        <v>1238</v>
      </c>
      <c r="D516" s="622">
        <v>2</v>
      </c>
      <c r="E516" s="22" t="s">
        <v>341</v>
      </c>
      <c r="F516" s="66"/>
      <c r="G516" s="183"/>
    </row>
    <row r="517" spans="1:9" ht="31.5">
      <c r="A517" s="182" t="s">
        <v>2176</v>
      </c>
      <c r="B517" s="191" t="s">
        <v>1240</v>
      </c>
      <c r="C517" s="23" t="s">
        <v>1243</v>
      </c>
      <c r="D517" s="627">
        <v>2</v>
      </c>
      <c r="E517" s="22" t="s">
        <v>379</v>
      </c>
      <c r="F517" s="50" t="s">
        <v>1244</v>
      </c>
      <c r="G517" s="183"/>
    </row>
    <row r="518" spans="1:9" ht="45">
      <c r="A518" s="182"/>
      <c r="B518" s="191"/>
      <c r="C518" s="23" t="s">
        <v>1245</v>
      </c>
      <c r="D518" s="627">
        <v>2</v>
      </c>
      <c r="E518" s="22" t="s">
        <v>420</v>
      </c>
      <c r="F518" s="50" t="s">
        <v>1246</v>
      </c>
      <c r="G518" s="183"/>
    </row>
    <row r="519" spans="1:9" ht="31.5">
      <c r="A519" s="182" t="s">
        <v>2181</v>
      </c>
      <c r="B519" s="191" t="s">
        <v>1248</v>
      </c>
      <c r="C519" s="30" t="s">
        <v>1250</v>
      </c>
      <c r="D519" s="622">
        <v>2</v>
      </c>
      <c r="E519" s="306" t="s">
        <v>271</v>
      </c>
      <c r="G519" s="183"/>
    </row>
    <row r="520" spans="1:9" ht="30">
      <c r="A520" s="182"/>
      <c r="B520" s="191"/>
      <c r="C520" s="50" t="s">
        <v>5332</v>
      </c>
      <c r="D520" s="622">
        <v>2</v>
      </c>
      <c r="E520" s="306" t="s">
        <v>271</v>
      </c>
      <c r="F520" s="66"/>
      <c r="G520" s="183"/>
    </row>
    <row r="521" spans="1:9" ht="18.75">
      <c r="A521" s="98"/>
      <c r="B521" s="1173" t="s">
        <v>2184</v>
      </c>
      <c r="C521" s="1173"/>
      <c r="D521" s="1173"/>
      <c r="E521" s="1173"/>
      <c r="F521" s="1173"/>
      <c r="G521" s="1173"/>
      <c r="H521" s="29">
        <f>H522+H525+H530+H534+H571+H575+H582+H590</f>
        <v>114</v>
      </c>
      <c r="I521" s="29">
        <f>I522+I525+I530+I534+I571+I575+I582+I590</f>
        <v>114</v>
      </c>
    </row>
    <row r="522" spans="1:9" ht="40.15" customHeight="1">
      <c r="A522" s="117" t="s">
        <v>25</v>
      </c>
      <c r="B522" s="989" t="s">
        <v>24</v>
      </c>
      <c r="C522" s="997"/>
      <c r="D522" s="997"/>
      <c r="E522" s="997"/>
      <c r="F522" s="997"/>
      <c r="G522" s="998"/>
      <c r="H522" s="29">
        <f>SUM(D523:D524)</f>
        <v>2</v>
      </c>
      <c r="I522" s="29">
        <f>COUNT(D523:D524)*2</f>
        <v>2</v>
      </c>
    </row>
    <row r="523" spans="1:9" ht="63">
      <c r="A523" s="43" t="s">
        <v>1254</v>
      </c>
      <c r="B523" s="114" t="s">
        <v>1255</v>
      </c>
      <c r="C523" s="74" t="s">
        <v>1256</v>
      </c>
      <c r="D523" s="618">
        <v>2</v>
      </c>
      <c r="E523" s="28" t="s">
        <v>540</v>
      </c>
      <c r="F523" s="26"/>
      <c r="G523" s="53"/>
    </row>
    <row r="524" spans="1:9" ht="30" hidden="1">
      <c r="A524" s="68" t="s">
        <v>1257</v>
      </c>
      <c r="B524" s="30" t="s">
        <v>1258</v>
      </c>
      <c r="C524" s="26"/>
      <c r="D524" s="537"/>
      <c r="E524" s="28"/>
      <c r="F524" s="26"/>
      <c r="G524" s="26"/>
      <c r="H524" s="99"/>
      <c r="I524" s="99"/>
    </row>
    <row r="525" spans="1:9" ht="40.15" customHeight="1">
      <c r="A525" s="135" t="s">
        <v>23</v>
      </c>
      <c r="B525" s="989" t="s">
        <v>22</v>
      </c>
      <c r="C525" s="997"/>
      <c r="D525" s="997"/>
      <c r="E525" s="997"/>
      <c r="F525" s="997"/>
      <c r="G525" s="998"/>
      <c r="H525" s="29">
        <f>SUM(D526:D529)</f>
        <v>4</v>
      </c>
      <c r="I525" s="29">
        <f>COUNT(D526:D527)*2</f>
        <v>4</v>
      </c>
    </row>
    <row r="526" spans="1:9" ht="45">
      <c r="A526" s="43" t="s">
        <v>1259</v>
      </c>
      <c r="B526" s="191" t="s">
        <v>1260</v>
      </c>
      <c r="C526" s="30" t="s">
        <v>5333</v>
      </c>
      <c r="D526" s="618">
        <v>2</v>
      </c>
      <c r="E526" s="28" t="s">
        <v>648</v>
      </c>
      <c r="F526" s="26"/>
      <c r="G526" s="53"/>
    </row>
    <row r="527" spans="1:9" ht="45">
      <c r="A527" s="43"/>
      <c r="B527" s="191"/>
      <c r="C527" s="30" t="s">
        <v>5334</v>
      </c>
      <c r="D527" s="618">
        <v>2</v>
      </c>
      <c r="E527" s="28" t="s">
        <v>648</v>
      </c>
      <c r="F527" s="26"/>
      <c r="G527" s="53"/>
    </row>
    <row r="528" spans="1:9" ht="31.5" hidden="1">
      <c r="A528" s="68" t="s">
        <v>1261</v>
      </c>
      <c r="B528" s="191" t="s">
        <v>1262</v>
      </c>
      <c r="C528" s="26"/>
      <c r="D528" s="537"/>
      <c r="E528" s="28"/>
      <c r="F528" s="26"/>
      <c r="G528" s="26"/>
      <c r="H528" s="99"/>
      <c r="I528" s="99"/>
    </row>
    <row r="529" spans="1:9" ht="31.5" hidden="1">
      <c r="A529" s="68" t="s">
        <v>1263</v>
      </c>
      <c r="B529" s="191" t="s">
        <v>1264</v>
      </c>
      <c r="C529" s="26"/>
      <c r="D529" s="537"/>
      <c r="E529" s="28"/>
      <c r="F529" s="26"/>
      <c r="G529" s="26"/>
      <c r="H529" s="99"/>
      <c r="I529" s="99"/>
    </row>
    <row r="530" spans="1:9" ht="40.15" customHeight="1">
      <c r="A530" s="135" t="s">
        <v>2194</v>
      </c>
      <c r="B530" s="989" t="s">
        <v>20</v>
      </c>
      <c r="C530" s="997"/>
      <c r="D530" s="997"/>
      <c r="E530" s="997"/>
      <c r="F530" s="997"/>
      <c r="G530" s="998"/>
      <c r="H530" s="29">
        <f>SUM(D531:D533)</f>
        <v>6</v>
      </c>
      <c r="I530" s="29">
        <f>COUNT(D531:D533)*2</f>
        <v>6</v>
      </c>
    </row>
    <row r="531" spans="1:9" ht="90">
      <c r="A531" s="18" t="s">
        <v>2196</v>
      </c>
      <c r="B531" s="191" t="s">
        <v>1266</v>
      </c>
      <c r="C531" s="25" t="s">
        <v>2584</v>
      </c>
      <c r="D531" s="618">
        <v>2</v>
      </c>
      <c r="E531" s="28" t="s">
        <v>540</v>
      </c>
      <c r="F531" s="26"/>
      <c r="G531" s="53"/>
    </row>
    <row r="532" spans="1:9" ht="60">
      <c r="A532" s="18" t="s">
        <v>2200</v>
      </c>
      <c r="B532" s="191" t="s">
        <v>1270</v>
      </c>
      <c r="C532" s="30" t="s">
        <v>5335</v>
      </c>
      <c r="D532" s="618">
        <v>2</v>
      </c>
      <c r="E532" s="28" t="s">
        <v>540</v>
      </c>
      <c r="F532" s="26"/>
      <c r="G532" s="53"/>
    </row>
    <row r="533" spans="1:9" ht="47.25">
      <c r="A533" s="18" t="s">
        <v>2202</v>
      </c>
      <c r="B533" s="114" t="s">
        <v>1273</v>
      </c>
      <c r="C533" s="191" t="s">
        <v>1274</v>
      </c>
      <c r="D533" s="618">
        <v>2</v>
      </c>
      <c r="E533" s="28" t="s">
        <v>540</v>
      </c>
      <c r="F533" s="191" t="s">
        <v>1275</v>
      </c>
      <c r="G533" s="53"/>
    </row>
    <row r="534" spans="1:9" ht="40.15" customHeight="1">
      <c r="A534" s="135" t="s">
        <v>2205</v>
      </c>
      <c r="B534" s="989" t="s">
        <v>18</v>
      </c>
      <c r="C534" s="997"/>
      <c r="D534" s="997"/>
      <c r="E534" s="997"/>
      <c r="F534" s="997"/>
      <c r="G534" s="998"/>
      <c r="H534" s="29">
        <f>SUM(D535:D570)</f>
        <v>72</v>
      </c>
      <c r="I534" s="29">
        <f>COUNT(D535:D570)*2</f>
        <v>72</v>
      </c>
    </row>
    <row r="535" spans="1:9" ht="60">
      <c r="A535" s="18" t="s">
        <v>2207</v>
      </c>
      <c r="B535" s="191" t="s">
        <v>1277</v>
      </c>
      <c r="C535" s="123" t="s">
        <v>5336</v>
      </c>
      <c r="D535" s="618">
        <v>2</v>
      </c>
      <c r="E535" s="28" t="s">
        <v>648</v>
      </c>
      <c r="F535" s="50"/>
      <c r="G535" s="53"/>
    </row>
    <row r="536" spans="1:9" ht="45">
      <c r="A536" s="18"/>
      <c r="B536" s="191"/>
      <c r="C536" s="23" t="s">
        <v>1279</v>
      </c>
      <c r="D536" s="534">
        <v>2</v>
      </c>
      <c r="E536" s="28" t="s">
        <v>377</v>
      </c>
      <c r="F536" s="50"/>
      <c r="G536" s="53"/>
    </row>
    <row r="537" spans="1:9" ht="60">
      <c r="A537" s="18"/>
      <c r="B537" s="191"/>
      <c r="C537" s="123" t="s">
        <v>5337</v>
      </c>
      <c r="D537" s="618">
        <v>2</v>
      </c>
      <c r="E537" s="28" t="s">
        <v>648</v>
      </c>
      <c r="F537" s="50"/>
      <c r="G537" s="53"/>
    </row>
    <row r="538" spans="1:9" ht="45">
      <c r="A538" s="18"/>
      <c r="B538" s="191"/>
      <c r="C538" s="23" t="s">
        <v>1279</v>
      </c>
      <c r="D538" s="534">
        <v>2</v>
      </c>
      <c r="E538" s="28" t="s">
        <v>377</v>
      </c>
      <c r="F538" s="50"/>
      <c r="G538" s="53"/>
    </row>
    <row r="539" spans="1:9" ht="60">
      <c r="A539" s="18"/>
      <c r="B539" s="191"/>
      <c r="C539" s="123" t="s">
        <v>5338</v>
      </c>
      <c r="D539" s="618">
        <v>2</v>
      </c>
      <c r="E539" s="28" t="s">
        <v>648</v>
      </c>
      <c r="F539" s="50"/>
      <c r="G539" s="53"/>
    </row>
    <row r="540" spans="1:9" ht="45">
      <c r="A540" s="18"/>
      <c r="B540" s="191"/>
      <c r="C540" s="23" t="s">
        <v>1279</v>
      </c>
      <c r="D540" s="534">
        <v>2</v>
      </c>
      <c r="E540" s="28" t="s">
        <v>377</v>
      </c>
      <c r="F540" s="50"/>
      <c r="G540" s="53"/>
    </row>
    <row r="541" spans="1:9" ht="47.25">
      <c r="A541" s="18" t="s">
        <v>2210</v>
      </c>
      <c r="B541" s="191" t="s">
        <v>1281</v>
      </c>
      <c r="C541" s="50" t="s">
        <v>5339</v>
      </c>
      <c r="D541" s="622">
        <v>2</v>
      </c>
      <c r="E541" s="28" t="s">
        <v>648</v>
      </c>
      <c r="F541" s="50"/>
      <c r="G541" s="53"/>
    </row>
    <row r="542" spans="1:9" ht="60">
      <c r="A542" s="18"/>
      <c r="B542" s="191"/>
      <c r="C542" s="50" t="s">
        <v>5340</v>
      </c>
      <c r="D542" s="622">
        <v>2</v>
      </c>
      <c r="E542" s="28" t="s">
        <v>648</v>
      </c>
      <c r="F542" s="50"/>
      <c r="G542" s="53"/>
    </row>
    <row r="543" spans="1:9" ht="45">
      <c r="A543" s="18"/>
      <c r="B543" s="191"/>
      <c r="C543" s="50" t="s">
        <v>5341</v>
      </c>
      <c r="D543" s="622">
        <v>2</v>
      </c>
      <c r="E543" s="28" t="s">
        <v>648</v>
      </c>
      <c r="F543" s="50"/>
      <c r="G543" s="53"/>
    </row>
    <row r="544" spans="1:9" ht="45">
      <c r="A544" s="18"/>
      <c r="B544" s="191"/>
      <c r="C544" s="50" t="s">
        <v>5342</v>
      </c>
      <c r="D544" s="622">
        <v>2</v>
      </c>
      <c r="E544" s="28" t="s">
        <v>648</v>
      </c>
      <c r="F544" s="50"/>
      <c r="G544" s="53"/>
    </row>
    <row r="545" spans="1:7" ht="45">
      <c r="A545" s="18"/>
      <c r="B545" s="191"/>
      <c r="C545" s="50" t="s">
        <v>5343</v>
      </c>
      <c r="D545" s="622">
        <v>2</v>
      </c>
      <c r="E545" s="28" t="s">
        <v>648</v>
      </c>
      <c r="F545" s="50"/>
      <c r="G545" s="53"/>
    </row>
    <row r="546" spans="1:7" ht="45">
      <c r="A546" s="18"/>
      <c r="B546" s="191"/>
      <c r="C546" s="50" t="s">
        <v>5344</v>
      </c>
      <c r="D546" s="622">
        <v>2</v>
      </c>
      <c r="E546" s="28" t="s">
        <v>648</v>
      </c>
      <c r="F546" s="50"/>
      <c r="G546" s="53"/>
    </row>
    <row r="547" spans="1:7" ht="60">
      <c r="A547" s="18"/>
      <c r="B547" s="191"/>
      <c r="C547" s="50" t="s">
        <v>5345</v>
      </c>
      <c r="D547" s="622">
        <v>2</v>
      </c>
      <c r="E547" s="28" t="s">
        <v>648</v>
      </c>
      <c r="F547" s="50"/>
      <c r="G547" s="53"/>
    </row>
    <row r="548" spans="1:7" ht="45">
      <c r="A548" s="18"/>
      <c r="B548" s="191"/>
      <c r="C548" s="50" t="s">
        <v>5346</v>
      </c>
      <c r="D548" s="622">
        <v>2</v>
      </c>
      <c r="E548" s="28" t="s">
        <v>648</v>
      </c>
      <c r="F548" s="50"/>
      <c r="G548" s="53"/>
    </row>
    <row r="549" spans="1:7" ht="60">
      <c r="A549" s="18"/>
      <c r="B549" s="191"/>
      <c r="C549" s="50" t="s">
        <v>5347</v>
      </c>
      <c r="D549" s="622">
        <v>2</v>
      </c>
      <c r="E549" s="28" t="s">
        <v>648</v>
      </c>
      <c r="F549" s="50"/>
      <c r="G549" s="53"/>
    </row>
    <row r="550" spans="1:7" ht="60">
      <c r="A550" s="18"/>
      <c r="B550" s="191"/>
      <c r="C550" s="50" t="s">
        <v>5348</v>
      </c>
      <c r="D550" s="622">
        <v>2</v>
      </c>
      <c r="E550" s="28" t="s">
        <v>648</v>
      </c>
      <c r="F550" s="50"/>
      <c r="G550" s="53"/>
    </row>
    <row r="551" spans="1:7" ht="45">
      <c r="A551" s="18"/>
      <c r="B551" s="191"/>
      <c r="C551" s="50" t="s">
        <v>5349</v>
      </c>
      <c r="D551" s="622">
        <v>2</v>
      </c>
      <c r="E551" s="28" t="s">
        <v>648</v>
      </c>
      <c r="F551" s="50"/>
      <c r="G551" s="53"/>
    </row>
    <row r="552" spans="1:7" ht="60">
      <c r="A552" s="18"/>
      <c r="B552" s="191"/>
      <c r="C552" s="50" t="s">
        <v>5350</v>
      </c>
      <c r="D552" s="622">
        <v>2</v>
      </c>
      <c r="E552" s="28" t="s">
        <v>648</v>
      </c>
      <c r="F552" s="50"/>
      <c r="G552" s="53"/>
    </row>
    <row r="553" spans="1:7" ht="60">
      <c r="A553" s="18"/>
      <c r="B553" s="191"/>
      <c r="C553" s="50" t="s">
        <v>5351</v>
      </c>
      <c r="D553" s="622">
        <v>2</v>
      </c>
      <c r="E553" s="28" t="s">
        <v>648</v>
      </c>
      <c r="F553" s="50"/>
      <c r="G553" s="53"/>
    </row>
    <row r="554" spans="1:7" ht="60">
      <c r="A554" s="18"/>
      <c r="B554" s="191"/>
      <c r="C554" s="50" t="s">
        <v>5352</v>
      </c>
      <c r="D554" s="622">
        <v>2</v>
      </c>
      <c r="E554" s="28" t="s">
        <v>648</v>
      </c>
      <c r="F554" s="50"/>
      <c r="G554" s="53"/>
    </row>
    <row r="555" spans="1:7" ht="60">
      <c r="A555" s="18"/>
      <c r="B555" s="191"/>
      <c r="C555" s="50" t="s">
        <v>5353</v>
      </c>
      <c r="D555" s="622">
        <v>2</v>
      </c>
      <c r="E555" s="28" t="s">
        <v>648</v>
      </c>
      <c r="F555" s="50"/>
      <c r="G555" s="53"/>
    </row>
    <row r="556" spans="1:7" ht="60">
      <c r="A556" s="18"/>
      <c r="B556" s="191"/>
      <c r="C556" s="50" t="s">
        <v>5354</v>
      </c>
      <c r="D556" s="622">
        <v>2</v>
      </c>
      <c r="E556" s="28" t="s">
        <v>648</v>
      </c>
      <c r="F556" s="50"/>
      <c r="G556" s="53"/>
    </row>
    <row r="557" spans="1:7" ht="75">
      <c r="A557" s="18"/>
      <c r="B557" s="191"/>
      <c r="C557" s="50" t="s">
        <v>5355</v>
      </c>
      <c r="D557" s="622">
        <v>2</v>
      </c>
      <c r="E557" s="28" t="s">
        <v>648</v>
      </c>
      <c r="F557" s="50"/>
      <c r="G557" s="53"/>
    </row>
    <row r="558" spans="1:7" ht="45">
      <c r="A558" s="18"/>
      <c r="B558" s="191"/>
      <c r="C558" s="50" t="s">
        <v>5356</v>
      </c>
      <c r="D558" s="622">
        <v>2</v>
      </c>
      <c r="E558" s="28" t="s">
        <v>648</v>
      </c>
      <c r="F558" s="50"/>
      <c r="G558" s="53"/>
    </row>
    <row r="559" spans="1:7" ht="75">
      <c r="A559" s="18"/>
      <c r="B559" s="191"/>
      <c r="C559" s="50" t="s">
        <v>5357</v>
      </c>
      <c r="D559" s="622">
        <v>2</v>
      </c>
      <c r="E559" s="28" t="s">
        <v>648</v>
      </c>
      <c r="F559" s="50"/>
      <c r="G559" s="53"/>
    </row>
    <row r="560" spans="1:7" ht="45">
      <c r="A560" s="18"/>
      <c r="B560" s="191"/>
      <c r="C560" s="50" t="s">
        <v>5358</v>
      </c>
      <c r="D560" s="622">
        <v>2</v>
      </c>
      <c r="E560" s="28" t="s">
        <v>648</v>
      </c>
      <c r="F560" s="50"/>
      <c r="G560" s="53"/>
    </row>
    <row r="561" spans="1:9" ht="60">
      <c r="A561" s="18"/>
      <c r="B561" s="191"/>
      <c r="C561" s="50" t="s">
        <v>5359</v>
      </c>
      <c r="D561" s="622">
        <v>2</v>
      </c>
      <c r="E561" s="28" t="s">
        <v>648</v>
      </c>
      <c r="F561" s="50"/>
      <c r="G561" s="53"/>
    </row>
    <row r="562" spans="1:9" ht="60">
      <c r="A562" s="18"/>
      <c r="B562" s="191"/>
      <c r="C562" s="50" t="s">
        <v>5360</v>
      </c>
      <c r="D562" s="622">
        <v>2</v>
      </c>
      <c r="E562" s="28" t="s">
        <v>648</v>
      </c>
      <c r="F562" s="50"/>
      <c r="G562" s="53"/>
    </row>
    <row r="563" spans="1:9" ht="45">
      <c r="A563" s="18"/>
      <c r="B563" s="191"/>
      <c r="C563" s="50" t="s">
        <v>5361</v>
      </c>
      <c r="D563" s="622">
        <v>2</v>
      </c>
      <c r="E563" s="28" t="s">
        <v>648</v>
      </c>
      <c r="F563" s="50"/>
      <c r="G563" s="53"/>
    </row>
    <row r="564" spans="1:9" ht="45">
      <c r="A564" s="18"/>
      <c r="B564" s="191"/>
      <c r="C564" s="50" t="s">
        <v>5362</v>
      </c>
      <c r="D564" s="622">
        <v>2</v>
      </c>
      <c r="E564" s="28" t="s">
        <v>648</v>
      </c>
      <c r="F564" s="50"/>
      <c r="G564" s="53"/>
    </row>
    <row r="565" spans="1:9" ht="63" customHeight="1">
      <c r="A565" s="18"/>
      <c r="B565" s="191"/>
      <c r="C565" s="50" t="s">
        <v>5363</v>
      </c>
      <c r="D565" s="622">
        <v>2</v>
      </c>
      <c r="E565" s="28" t="s">
        <v>648</v>
      </c>
      <c r="F565" s="50"/>
      <c r="G565" s="53"/>
    </row>
    <row r="566" spans="1:9" ht="31.5">
      <c r="A566" s="18" t="s">
        <v>2227</v>
      </c>
      <c r="B566" s="191" t="s">
        <v>1296</v>
      </c>
      <c r="C566" s="50" t="s">
        <v>2608</v>
      </c>
      <c r="D566" s="622">
        <v>2</v>
      </c>
      <c r="E566" s="28" t="s">
        <v>540</v>
      </c>
      <c r="F566" s="66"/>
      <c r="G566" s="53"/>
    </row>
    <row r="567" spans="1:9" ht="45">
      <c r="A567" s="18" t="s">
        <v>2231</v>
      </c>
      <c r="B567" s="191" t="s">
        <v>1299</v>
      </c>
      <c r="C567" s="50" t="s">
        <v>5364</v>
      </c>
      <c r="D567" s="622">
        <v>2</v>
      </c>
      <c r="E567" s="28" t="s">
        <v>341</v>
      </c>
      <c r="F567" s="50"/>
      <c r="G567" s="53"/>
    </row>
    <row r="568" spans="1:9" ht="45">
      <c r="A568" s="18"/>
      <c r="C568" s="50" t="s">
        <v>5365</v>
      </c>
      <c r="D568" s="622">
        <v>2</v>
      </c>
      <c r="E568" s="28" t="s">
        <v>341</v>
      </c>
      <c r="F568" s="50"/>
      <c r="G568" s="363"/>
    </row>
    <row r="569" spans="1:9" ht="45">
      <c r="A569" s="18"/>
      <c r="B569" s="191"/>
      <c r="C569" s="50" t="s">
        <v>5366</v>
      </c>
      <c r="D569" s="622">
        <v>2</v>
      </c>
      <c r="E569" s="28" t="s">
        <v>341</v>
      </c>
      <c r="F569" s="50"/>
      <c r="G569" s="363"/>
    </row>
    <row r="570" spans="1:9" ht="45">
      <c r="A570" s="18"/>
      <c r="B570" s="191"/>
      <c r="C570" s="50" t="s">
        <v>5367</v>
      </c>
      <c r="D570" s="622">
        <v>2</v>
      </c>
      <c r="E570" s="28" t="s">
        <v>341</v>
      </c>
      <c r="F570" s="50"/>
      <c r="G570" s="363"/>
    </row>
    <row r="571" spans="1:9" ht="40.15" customHeight="1">
      <c r="A571" s="135" t="s">
        <v>2238</v>
      </c>
      <c r="B571" s="989" t="s">
        <v>16</v>
      </c>
      <c r="C571" s="997"/>
      <c r="D571" s="997"/>
      <c r="E571" s="997"/>
      <c r="F571" s="997"/>
      <c r="G571" s="998"/>
      <c r="H571" s="29">
        <f>SUM(D572:D574)</f>
        <v>6</v>
      </c>
      <c r="I571" s="29">
        <f>COUNT(D572:D574)*2</f>
        <v>6</v>
      </c>
    </row>
    <row r="572" spans="1:9" ht="30">
      <c r="A572" s="18" t="s">
        <v>2240</v>
      </c>
      <c r="B572" s="191" t="s">
        <v>1304</v>
      </c>
      <c r="C572" s="50" t="s">
        <v>1305</v>
      </c>
      <c r="D572" s="618">
        <v>2</v>
      </c>
      <c r="E572" s="28" t="s">
        <v>540</v>
      </c>
      <c r="F572" s="26"/>
      <c r="G572" s="53"/>
    </row>
    <row r="573" spans="1:9" ht="47.25">
      <c r="A573" s="18" t="s">
        <v>2243</v>
      </c>
      <c r="B573" s="191" t="s">
        <v>1307</v>
      </c>
      <c r="C573" s="25" t="s">
        <v>1308</v>
      </c>
      <c r="D573" s="618">
        <v>2</v>
      </c>
      <c r="E573" s="28" t="s">
        <v>540</v>
      </c>
      <c r="F573" s="26"/>
      <c r="G573" s="53"/>
    </row>
    <row r="574" spans="1:9" ht="31.5">
      <c r="A574" s="18" t="s">
        <v>1309</v>
      </c>
      <c r="B574" s="191" t="s">
        <v>1310</v>
      </c>
      <c r="C574" s="23" t="s">
        <v>1311</v>
      </c>
      <c r="D574" s="618">
        <v>2</v>
      </c>
      <c r="E574" s="28" t="s">
        <v>540</v>
      </c>
      <c r="F574" s="26"/>
      <c r="G574" s="53"/>
    </row>
    <row r="575" spans="1:9" ht="40.15" customHeight="1">
      <c r="A575" s="135" t="s">
        <v>2247</v>
      </c>
      <c r="B575" s="916" t="s">
        <v>14</v>
      </c>
      <c r="C575" s="923"/>
      <c r="D575" s="923"/>
      <c r="E575" s="923"/>
      <c r="F575" s="923"/>
      <c r="G575" s="924"/>
      <c r="H575" s="29">
        <f>SUM(D576:D581)</f>
        <v>12</v>
      </c>
      <c r="I575" s="29">
        <f>COUNT(D576:D581)*2</f>
        <v>12</v>
      </c>
    </row>
    <row r="576" spans="1:9" ht="31.5">
      <c r="A576" s="18" t="s">
        <v>2248</v>
      </c>
      <c r="B576" s="19" t="s">
        <v>1313</v>
      </c>
      <c r="C576" s="25" t="s">
        <v>1314</v>
      </c>
      <c r="D576" s="622">
        <v>2</v>
      </c>
      <c r="E576" s="28" t="s">
        <v>653</v>
      </c>
      <c r="F576" s="50" t="s">
        <v>5239</v>
      </c>
      <c r="G576" s="53"/>
    </row>
    <row r="577" spans="1:9" ht="31.5">
      <c r="A577" s="18" t="s">
        <v>1315</v>
      </c>
      <c r="B577" s="19" t="s">
        <v>1316</v>
      </c>
      <c r="C577" s="30" t="s">
        <v>5368</v>
      </c>
      <c r="D577" s="622">
        <v>2</v>
      </c>
      <c r="E577" s="28" t="s">
        <v>653</v>
      </c>
      <c r="F577" s="66"/>
      <c r="G577" s="53"/>
    </row>
    <row r="578" spans="1:9" ht="30">
      <c r="A578" s="18"/>
      <c r="B578" s="19"/>
      <c r="C578" s="30" t="s">
        <v>5369</v>
      </c>
      <c r="D578" s="622">
        <v>2</v>
      </c>
      <c r="E578" s="28" t="s">
        <v>653</v>
      </c>
      <c r="F578" s="66"/>
      <c r="G578" s="53"/>
    </row>
    <row r="579" spans="1:9" ht="47.25">
      <c r="A579" s="18" t="s">
        <v>1320</v>
      </c>
      <c r="B579" s="51" t="s">
        <v>1321</v>
      </c>
      <c r="C579" s="123" t="s">
        <v>1322</v>
      </c>
      <c r="D579" s="618">
        <v>2</v>
      </c>
      <c r="E579" s="28" t="s">
        <v>653</v>
      </c>
      <c r="F579" s="26"/>
      <c r="G579" s="53"/>
    </row>
    <row r="580" spans="1:9" ht="47.25">
      <c r="A580" s="18" t="s">
        <v>2258</v>
      </c>
      <c r="B580" s="19" t="s">
        <v>1324</v>
      </c>
      <c r="C580" s="66" t="s">
        <v>1325</v>
      </c>
      <c r="D580" s="622">
        <v>2</v>
      </c>
      <c r="E580" s="28" t="s">
        <v>653</v>
      </c>
      <c r="F580" s="66"/>
      <c r="G580" s="53"/>
    </row>
    <row r="581" spans="1:9" ht="47.25">
      <c r="A581" s="18" t="s">
        <v>2260</v>
      </c>
      <c r="B581" s="19" t="s">
        <v>3062</v>
      </c>
      <c r="C581" s="25" t="s">
        <v>1328</v>
      </c>
      <c r="D581" s="622">
        <v>2</v>
      </c>
      <c r="E581" s="28" t="s">
        <v>653</v>
      </c>
      <c r="F581" s="66"/>
      <c r="G581" s="53"/>
    </row>
    <row r="582" spans="1:9" ht="40.15" customHeight="1">
      <c r="A582" s="135" t="s">
        <v>2264</v>
      </c>
      <c r="B582" s="933" t="s">
        <v>1329</v>
      </c>
      <c r="C582" s="934"/>
      <c r="D582" s="934"/>
      <c r="E582" s="934"/>
      <c r="F582" s="934"/>
      <c r="G582" s="1004"/>
      <c r="H582" s="29">
        <f>SUM(D583:D589)</f>
        <v>6</v>
      </c>
      <c r="I582" s="29">
        <f>COUNT(D583:D589)*2</f>
        <v>6</v>
      </c>
    </row>
    <row r="583" spans="1:9" ht="153.75" hidden="1" customHeight="1">
      <c r="A583" s="27" t="s">
        <v>1330</v>
      </c>
      <c r="B583" s="50" t="s">
        <v>1332</v>
      </c>
      <c r="C583" s="50" t="s">
        <v>1333</v>
      </c>
      <c r="D583" s="544"/>
      <c r="E583" s="26" t="s">
        <v>540</v>
      </c>
      <c r="F583" s="91" t="s">
        <v>1334</v>
      </c>
      <c r="G583" s="26"/>
      <c r="H583" s="99"/>
      <c r="I583" s="99"/>
    </row>
    <row r="584" spans="1:9" ht="102.75" hidden="1" customHeight="1">
      <c r="A584" s="27" t="s">
        <v>1335</v>
      </c>
      <c r="B584" s="50" t="s">
        <v>1336</v>
      </c>
      <c r="C584" s="50" t="s">
        <v>1337</v>
      </c>
      <c r="D584" s="544"/>
      <c r="E584" s="26" t="s">
        <v>540</v>
      </c>
      <c r="F584" s="91" t="s">
        <v>1338</v>
      </c>
      <c r="G584" s="53"/>
      <c r="H584" s="99"/>
      <c r="I584" s="99"/>
    </row>
    <row r="585" spans="1:9" ht="119.25" hidden="1" customHeight="1">
      <c r="A585" s="27" t="s">
        <v>1339</v>
      </c>
      <c r="B585" s="50" t="s">
        <v>1340</v>
      </c>
      <c r="C585" s="50" t="s">
        <v>1341</v>
      </c>
      <c r="D585" s="544"/>
      <c r="E585" s="26" t="s">
        <v>540</v>
      </c>
      <c r="F585" s="91" t="s">
        <v>1342</v>
      </c>
      <c r="G585" s="53"/>
      <c r="H585" s="99"/>
      <c r="I585" s="99"/>
    </row>
    <row r="586" spans="1:9" ht="136.5" customHeight="1">
      <c r="A586" s="63" t="s">
        <v>1343</v>
      </c>
      <c r="B586" s="50" t="s">
        <v>1344</v>
      </c>
      <c r="C586" s="50" t="s">
        <v>1345</v>
      </c>
      <c r="D586" s="544">
        <v>2</v>
      </c>
      <c r="E586" s="26" t="s">
        <v>540</v>
      </c>
      <c r="F586" s="91" t="s">
        <v>1346</v>
      </c>
      <c r="G586" s="53"/>
    </row>
    <row r="587" spans="1:9" ht="95.25" customHeight="1">
      <c r="A587" s="63" t="s">
        <v>1347</v>
      </c>
      <c r="B587" s="50" t="s">
        <v>1348</v>
      </c>
      <c r="C587" s="50" t="s">
        <v>1349</v>
      </c>
      <c r="D587" s="544">
        <v>2</v>
      </c>
      <c r="E587" s="26" t="s">
        <v>540</v>
      </c>
      <c r="F587" s="91" t="s">
        <v>1350</v>
      </c>
      <c r="G587" s="53"/>
    </row>
    <row r="588" spans="1:9" ht="110.25" hidden="1" customHeight="1">
      <c r="A588" s="27" t="s">
        <v>1351</v>
      </c>
      <c r="B588" s="50" t="s">
        <v>1352</v>
      </c>
      <c r="C588" s="50" t="s">
        <v>1353</v>
      </c>
      <c r="D588" s="544"/>
      <c r="E588" s="26" t="s">
        <v>540</v>
      </c>
      <c r="F588" s="91" t="s">
        <v>1354</v>
      </c>
      <c r="G588" s="53"/>
      <c r="H588" s="99"/>
      <c r="I588" s="99"/>
    </row>
    <row r="589" spans="1:9" ht="124.5" customHeight="1">
      <c r="A589" s="63" t="s">
        <v>1355</v>
      </c>
      <c r="B589" s="50" t="s">
        <v>1356</v>
      </c>
      <c r="C589" s="50" t="s">
        <v>1357</v>
      </c>
      <c r="D589" s="544">
        <v>2</v>
      </c>
      <c r="E589" s="26" t="s">
        <v>540</v>
      </c>
      <c r="F589" s="91" t="s">
        <v>1358</v>
      </c>
      <c r="G589" s="53"/>
    </row>
    <row r="590" spans="1:9" ht="40.15" customHeight="1">
      <c r="A590" s="135" t="s">
        <v>2267</v>
      </c>
      <c r="B590" s="989" t="s">
        <v>11</v>
      </c>
      <c r="C590" s="997"/>
      <c r="D590" s="997"/>
      <c r="E590" s="997"/>
      <c r="F590" s="997"/>
      <c r="G590" s="998"/>
      <c r="H590" s="29">
        <f>SUM(D591:D593)</f>
        <v>6</v>
      </c>
      <c r="I590" s="29">
        <f>COUNT(D591:D593)*2</f>
        <v>6</v>
      </c>
    </row>
    <row r="591" spans="1:9" ht="31.5">
      <c r="A591" s="43" t="s">
        <v>2269</v>
      </c>
      <c r="B591" s="191" t="s">
        <v>1360</v>
      </c>
      <c r="C591" s="23" t="s">
        <v>1361</v>
      </c>
      <c r="D591" s="534">
        <v>2</v>
      </c>
      <c r="E591" s="28" t="s">
        <v>271</v>
      </c>
      <c r="F591" s="28" t="s">
        <v>1362</v>
      </c>
      <c r="G591" s="30"/>
    </row>
    <row r="592" spans="1:9" ht="30">
      <c r="A592" s="43"/>
      <c r="B592" s="191"/>
      <c r="C592" s="55" t="s">
        <v>1363</v>
      </c>
      <c r="D592" s="644">
        <v>2</v>
      </c>
      <c r="E592" s="59" t="s">
        <v>271</v>
      </c>
      <c r="F592" s="59" t="s">
        <v>1364</v>
      </c>
      <c r="G592" s="30"/>
    </row>
    <row r="593" spans="1:9" ht="31.5">
      <c r="A593" s="43" t="s">
        <v>2271</v>
      </c>
      <c r="B593" s="191" t="s">
        <v>1366</v>
      </c>
      <c r="C593" s="28" t="s">
        <v>2273</v>
      </c>
      <c r="D593" s="534">
        <v>2</v>
      </c>
      <c r="E593" s="34" t="s">
        <v>540</v>
      </c>
      <c r="F593" s="23" t="s">
        <v>1367</v>
      </c>
      <c r="G593" s="30"/>
    </row>
    <row r="594" spans="1:9" ht="15.75" hidden="1">
      <c r="A594" s="92" t="s">
        <v>10</v>
      </c>
      <c r="B594" s="930" t="s">
        <v>1368</v>
      </c>
      <c r="C594" s="931"/>
      <c r="D594" s="931"/>
      <c r="E594" s="931"/>
      <c r="F594" s="931"/>
      <c r="G594" s="935"/>
      <c r="H594" s="99">
        <f>SUM(D595:D600)</f>
        <v>0</v>
      </c>
      <c r="I594" s="99">
        <f>COUNT(D595:D600)*2</f>
        <v>0</v>
      </c>
    </row>
    <row r="595" spans="1:9" ht="45" hidden="1">
      <c r="A595" s="92" t="s">
        <v>1369</v>
      </c>
      <c r="B595" s="50" t="s">
        <v>1370</v>
      </c>
      <c r="C595" s="50"/>
      <c r="D595" s="545"/>
      <c r="E595" s="50"/>
      <c r="F595" s="50"/>
      <c r="G595" s="50"/>
      <c r="H595" s="99"/>
      <c r="I595" s="99"/>
    </row>
    <row r="596" spans="1:9" ht="45" hidden="1">
      <c r="A596" s="92" t="s">
        <v>1371</v>
      </c>
      <c r="B596" s="50" t="s">
        <v>1372</v>
      </c>
      <c r="C596" s="50"/>
      <c r="D596" s="545"/>
      <c r="E596" s="50"/>
      <c r="F596" s="50"/>
      <c r="G596" s="50"/>
      <c r="H596" s="99"/>
      <c r="I596" s="99"/>
    </row>
    <row r="597" spans="1:9" ht="45" hidden="1">
      <c r="A597" s="92" t="s">
        <v>1373</v>
      </c>
      <c r="B597" s="50" t="s">
        <v>1374</v>
      </c>
      <c r="C597" s="50"/>
      <c r="D597" s="545"/>
      <c r="E597" s="50"/>
      <c r="F597" s="50"/>
      <c r="G597" s="50"/>
      <c r="H597" s="99"/>
      <c r="I597" s="99"/>
    </row>
    <row r="598" spans="1:9" ht="75" hidden="1">
      <c r="A598" s="92" t="s">
        <v>1375</v>
      </c>
      <c r="B598" s="50" t="s">
        <v>1376</v>
      </c>
      <c r="C598" s="50"/>
      <c r="D598" s="545"/>
      <c r="E598" s="50"/>
      <c r="F598" s="50"/>
      <c r="G598" s="50"/>
      <c r="H598" s="99"/>
      <c r="I598" s="99"/>
    </row>
    <row r="599" spans="1:9" ht="30" hidden="1">
      <c r="A599" s="92" t="s">
        <v>1377</v>
      </c>
      <c r="B599" s="50" t="s">
        <v>1378</v>
      </c>
      <c r="C599" s="50"/>
      <c r="D599" s="545"/>
      <c r="E599" s="50"/>
      <c r="F599" s="50"/>
      <c r="G599" s="50"/>
      <c r="H599" s="99"/>
      <c r="I599" s="99"/>
    </row>
    <row r="600" spans="1:9" ht="30" hidden="1">
      <c r="A600" s="92" t="s">
        <v>1379</v>
      </c>
      <c r="B600" s="50" t="s">
        <v>1380</v>
      </c>
      <c r="C600" s="50"/>
      <c r="D600" s="545"/>
      <c r="E600" s="50"/>
      <c r="F600" s="50"/>
      <c r="G600" s="50"/>
      <c r="H600" s="99"/>
      <c r="I600" s="99"/>
    </row>
    <row r="601" spans="1:9" ht="15.75">
      <c r="A601" s="93" t="s">
        <v>1381</v>
      </c>
      <c r="B601" s="930" t="s">
        <v>8</v>
      </c>
      <c r="C601" s="931"/>
      <c r="D601" s="931"/>
      <c r="E601" s="931"/>
      <c r="F601" s="931"/>
      <c r="G601" s="935"/>
      <c r="H601" s="29">
        <f>SUM(D602:D611)</f>
        <v>2</v>
      </c>
      <c r="I601" s="29">
        <f>COUNT(D602:D611)*2</f>
        <v>2</v>
      </c>
    </row>
    <row r="602" spans="1:9" ht="75" hidden="1">
      <c r="A602" s="92" t="s">
        <v>1382</v>
      </c>
      <c r="B602" s="50" t="s">
        <v>1383</v>
      </c>
      <c r="C602" s="50"/>
      <c r="D602" s="545"/>
      <c r="E602" s="50"/>
      <c r="F602" s="50"/>
      <c r="G602" s="50"/>
      <c r="H602" s="99"/>
      <c r="I602" s="99"/>
    </row>
    <row r="603" spans="1:9" ht="60" hidden="1">
      <c r="A603" s="92" t="s">
        <v>1384</v>
      </c>
      <c r="B603" s="50" t="s">
        <v>1385</v>
      </c>
      <c r="C603" s="50"/>
      <c r="D603" s="545"/>
      <c r="E603" s="50"/>
      <c r="F603" s="50"/>
      <c r="G603" s="50"/>
      <c r="H603" s="99"/>
      <c r="I603" s="99"/>
    </row>
    <row r="604" spans="1:9" ht="60" hidden="1">
      <c r="A604" s="92" t="s">
        <v>1386</v>
      </c>
      <c r="B604" s="50" t="s">
        <v>1387</v>
      </c>
      <c r="C604" s="50"/>
      <c r="D604" s="545"/>
      <c r="E604" s="50"/>
      <c r="F604" s="50"/>
      <c r="G604" s="50"/>
      <c r="H604" s="99"/>
      <c r="I604" s="99"/>
    </row>
    <row r="605" spans="1:9" ht="45" hidden="1">
      <c r="A605" s="92" t="s">
        <v>1388</v>
      </c>
      <c r="B605" s="50" t="s">
        <v>1389</v>
      </c>
      <c r="C605" s="50"/>
      <c r="D605" s="545"/>
      <c r="E605" s="50"/>
      <c r="F605" s="50"/>
      <c r="G605" s="50"/>
      <c r="H605" s="99"/>
      <c r="I605" s="99"/>
    </row>
    <row r="606" spans="1:9" ht="45" hidden="1">
      <c r="A606" s="92" t="s">
        <v>1390</v>
      </c>
      <c r="B606" s="50" t="s">
        <v>1391</v>
      </c>
      <c r="C606" s="50"/>
      <c r="D606" s="545"/>
      <c r="E606" s="50"/>
      <c r="F606" s="50"/>
      <c r="G606" s="50"/>
      <c r="H606" s="99"/>
      <c r="I606" s="99"/>
    </row>
    <row r="607" spans="1:9" ht="75">
      <c r="A607" s="60" t="s">
        <v>1392</v>
      </c>
      <c r="B607" s="50" t="s">
        <v>1393</v>
      </c>
      <c r="C607" s="50" t="s">
        <v>1394</v>
      </c>
      <c r="D607" s="630">
        <v>2</v>
      </c>
      <c r="E607" s="34" t="s">
        <v>540</v>
      </c>
      <c r="F607" s="50" t="s">
        <v>1395</v>
      </c>
      <c r="G607" s="95"/>
    </row>
    <row r="608" spans="1:9" ht="75" hidden="1">
      <c r="A608" s="27" t="s">
        <v>1396</v>
      </c>
      <c r="B608" s="50" t="s">
        <v>1397</v>
      </c>
      <c r="C608" s="50"/>
      <c r="D608" s="545"/>
      <c r="E608" s="50"/>
      <c r="F608" s="50"/>
      <c r="G608" s="50"/>
      <c r="H608" s="99"/>
      <c r="I608" s="99"/>
    </row>
    <row r="609" spans="1:9" ht="30" hidden="1">
      <c r="A609" s="27" t="s">
        <v>1398</v>
      </c>
      <c r="B609" s="50" t="s">
        <v>1399</v>
      </c>
      <c r="C609" s="50"/>
      <c r="D609" s="545"/>
      <c r="E609" s="50"/>
      <c r="F609" s="50"/>
      <c r="G609" s="50"/>
      <c r="H609" s="99"/>
      <c r="I609" s="99"/>
    </row>
    <row r="610" spans="1:9" ht="30" hidden="1">
      <c r="A610" s="27" t="s">
        <v>1400</v>
      </c>
      <c r="B610" s="50" t="s">
        <v>1401</v>
      </c>
      <c r="C610" s="50"/>
      <c r="D610" s="545"/>
      <c r="E610" s="50"/>
      <c r="F610" s="50"/>
      <c r="G610" s="50"/>
      <c r="H610" s="99"/>
      <c r="I610" s="99"/>
    </row>
    <row r="611" spans="1:9" ht="60" hidden="1">
      <c r="A611" s="27" t="s">
        <v>1402</v>
      </c>
      <c r="B611" s="50" t="s">
        <v>1403</v>
      </c>
      <c r="C611" s="50"/>
      <c r="D611" s="545"/>
      <c r="E611" s="50"/>
      <c r="F611" s="50"/>
      <c r="G611" s="50"/>
      <c r="H611" s="99"/>
      <c r="I611" s="99"/>
    </row>
    <row r="612" spans="1:9" ht="18.75">
      <c r="A612" s="18"/>
      <c r="B612" s="1173" t="s">
        <v>1404</v>
      </c>
      <c r="C612" s="1173"/>
      <c r="D612" s="1173"/>
      <c r="E612" s="1173"/>
      <c r="F612" s="1173"/>
      <c r="G612" s="1173"/>
      <c r="H612" s="29">
        <f>H613+H619+H625+H629</f>
        <v>28</v>
      </c>
      <c r="I612" s="29">
        <f>I613+I619+I625+I629</f>
        <v>28</v>
      </c>
    </row>
    <row r="613" spans="1:9" ht="40.15" customHeight="1">
      <c r="A613" s="117" t="s">
        <v>2277</v>
      </c>
      <c r="B613" s="989" t="s">
        <v>6</v>
      </c>
      <c r="C613" s="997"/>
      <c r="D613" s="997"/>
      <c r="E613" s="997"/>
      <c r="F613" s="997"/>
      <c r="G613" s="998"/>
      <c r="H613" s="29">
        <f>SUM(D614:D618)</f>
        <v>8</v>
      </c>
      <c r="I613" s="29">
        <f>COUNT(D614:D618)*2</f>
        <v>8</v>
      </c>
    </row>
    <row r="614" spans="1:9" ht="30">
      <c r="A614" s="18" t="s">
        <v>2278</v>
      </c>
      <c r="B614" s="30" t="s">
        <v>1406</v>
      </c>
      <c r="C614" s="50" t="s">
        <v>5370</v>
      </c>
      <c r="D614" s="622">
        <v>2</v>
      </c>
      <c r="E614" s="22" t="s">
        <v>648</v>
      </c>
      <c r="F614" s="66"/>
      <c r="G614" s="183"/>
    </row>
    <row r="615" spans="1:9" ht="30">
      <c r="A615" s="18"/>
      <c r="B615" s="30"/>
      <c r="C615" s="50" t="s">
        <v>5371</v>
      </c>
      <c r="D615" s="622">
        <v>2</v>
      </c>
      <c r="E615" s="22" t="s">
        <v>648</v>
      </c>
      <c r="F615" s="66"/>
      <c r="G615" s="183"/>
    </row>
    <row r="616" spans="1:9" ht="30">
      <c r="A616" s="18"/>
      <c r="B616" s="30"/>
      <c r="C616" s="66" t="s">
        <v>5372</v>
      </c>
      <c r="D616" s="622">
        <v>2</v>
      </c>
      <c r="E616" s="22" t="s">
        <v>648</v>
      </c>
      <c r="F616" s="50" t="s">
        <v>5373</v>
      </c>
      <c r="G616" s="183"/>
    </row>
    <row r="617" spans="1:9" ht="30">
      <c r="A617" s="18"/>
      <c r="B617" s="30"/>
      <c r="C617" s="22" t="s">
        <v>5374</v>
      </c>
      <c r="D617" s="622">
        <v>2</v>
      </c>
      <c r="E617" s="22" t="s">
        <v>648</v>
      </c>
      <c r="F617" s="50" t="s">
        <v>5375</v>
      </c>
      <c r="G617" s="183"/>
    </row>
    <row r="618" spans="1:9" ht="47.25" hidden="1" customHeight="1">
      <c r="A618" s="27" t="s">
        <v>2282</v>
      </c>
      <c r="B618" s="86" t="s">
        <v>1418</v>
      </c>
      <c r="C618" s="66"/>
      <c r="D618" s="626"/>
      <c r="E618" s="22"/>
      <c r="F618" s="66"/>
      <c r="G618" s="66"/>
      <c r="H618" s="99"/>
      <c r="I618" s="99"/>
    </row>
    <row r="619" spans="1:9" ht="40.15" customHeight="1">
      <c r="A619" s="117" t="s">
        <v>2284</v>
      </c>
      <c r="B619" s="989" t="s">
        <v>4</v>
      </c>
      <c r="C619" s="997"/>
      <c r="D619" s="997"/>
      <c r="E619" s="997"/>
      <c r="F619" s="997"/>
      <c r="G619" s="998"/>
      <c r="H619" s="29">
        <f>SUM(D620:D624)</f>
        <v>8</v>
      </c>
      <c r="I619" s="29">
        <f>COUNT(D620:D624)*2</f>
        <v>8</v>
      </c>
    </row>
    <row r="620" spans="1:9" ht="30">
      <c r="A620" s="18" t="s">
        <v>2285</v>
      </c>
      <c r="B620" s="30" t="s">
        <v>1420</v>
      </c>
      <c r="C620" s="50" t="s">
        <v>5376</v>
      </c>
      <c r="D620" s="622">
        <v>2</v>
      </c>
      <c r="E620" s="22" t="s">
        <v>648</v>
      </c>
      <c r="F620" s="66"/>
      <c r="G620" s="183"/>
    </row>
    <row r="621" spans="1:9" ht="30">
      <c r="A621" s="18"/>
      <c r="B621" s="30"/>
      <c r="C621" s="50" t="s">
        <v>5377</v>
      </c>
      <c r="D621" s="622">
        <v>2</v>
      </c>
      <c r="E621" s="22" t="s">
        <v>648</v>
      </c>
      <c r="F621" s="66"/>
      <c r="G621" s="183"/>
    </row>
    <row r="622" spans="1:9" ht="30">
      <c r="A622" s="18"/>
      <c r="B622" s="30"/>
      <c r="C622" s="50" t="s">
        <v>5378</v>
      </c>
      <c r="D622" s="622">
        <v>2</v>
      </c>
      <c r="E622" s="22" t="s">
        <v>648</v>
      </c>
      <c r="F622" s="50" t="s">
        <v>5379</v>
      </c>
      <c r="G622" s="183"/>
    </row>
    <row r="623" spans="1:9" ht="60">
      <c r="A623" s="18"/>
      <c r="B623" s="30"/>
      <c r="C623" s="50" t="s">
        <v>5380</v>
      </c>
      <c r="D623" s="622">
        <v>2</v>
      </c>
      <c r="E623" s="22" t="s">
        <v>648</v>
      </c>
      <c r="F623" s="50" t="s">
        <v>5381</v>
      </c>
      <c r="G623" s="183"/>
    </row>
    <row r="624" spans="1:9" ht="54.75" hidden="1" customHeight="1">
      <c r="A624" s="27" t="s">
        <v>1428</v>
      </c>
      <c r="B624" s="86" t="s">
        <v>1429</v>
      </c>
      <c r="C624" s="66"/>
      <c r="D624" s="626"/>
      <c r="E624" s="22"/>
      <c r="F624" s="66"/>
      <c r="G624" s="66"/>
      <c r="H624" s="99"/>
      <c r="I624" s="99"/>
    </row>
    <row r="625" spans="1:9" ht="40.15" customHeight="1">
      <c r="A625" s="117" t="s">
        <v>2291</v>
      </c>
      <c r="B625" s="989" t="s">
        <v>2</v>
      </c>
      <c r="C625" s="997"/>
      <c r="D625" s="997"/>
      <c r="E625" s="997"/>
      <c r="F625" s="997"/>
      <c r="G625" s="998"/>
      <c r="H625" s="29">
        <f>SUM(D626:D628)</f>
        <v>4</v>
      </c>
      <c r="I625" s="29">
        <f>COUNT(D626:D628)*2</f>
        <v>4</v>
      </c>
    </row>
    <row r="626" spans="1:9" ht="30">
      <c r="A626" s="18" t="s">
        <v>2292</v>
      </c>
      <c r="B626" s="30" t="s">
        <v>1431</v>
      </c>
      <c r="C626" s="66" t="s">
        <v>3978</v>
      </c>
      <c r="D626" s="622">
        <v>2</v>
      </c>
      <c r="E626" s="22" t="s">
        <v>648</v>
      </c>
      <c r="F626" s="66"/>
      <c r="G626" s="183"/>
    </row>
    <row r="627" spans="1:9">
      <c r="A627" s="18"/>
      <c r="B627" s="30"/>
      <c r="C627" s="66" t="s">
        <v>5382</v>
      </c>
      <c r="D627" s="622">
        <v>2</v>
      </c>
      <c r="E627" s="22" t="s">
        <v>648</v>
      </c>
      <c r="F627" s="66"/>
      <c r="G627" s="183"/>
    </row>
    <row r="628" spans="1:9" ht="69.75" hidden="1" customHeight="1">
      <c r="A628" s="27" t="s">
        <v>1435</v>
      </c>
      <c r="B628" s="23" t="s">
        <v>1436</v>
      </c>
      <c r="C628" s="66"/>
      <c r="D628" s="626"/>
      <c r="E628" s="22"/>
      <c r="F628" s="66"/>
      <c r="G628" s="66"/>
      <c r="H628" s="99"/>
      <c r="I628" s="99"/>
    </row>
    <row r="629" spans="1:9" ht="40.15" customHeight="1">
      <c r="A629" s="117" t="s">
        <v>2308</v>
      </c>
      <c r="B629" s="989" t="s">
        <v>0</v>
      </c>
      <c r="C629" s="997"/>
      <c r="D629" s="997"/>
      <c r="E629" s="997"/>
      <c r="F629" s="997"/>
      <c r="G629" s="998"/>
      <c r="H629" s="29">
        <f>SUM(D630:D634)</f>
        <v>8</v>
      </c>
      <c r="I629" s="29">
        <f>COUNT(D630:D634)*2</f>
        <v>8</v>
      </c>
    </row>
    <row r="630" spans="1:9" ht="30">
      <c r="A630" s="18" t="s">
        <v>2310</v>
      </c>
      <c r="B630" s="30" t="s">
        <v>1438</v>
      </c>
      <c r="C630" s="50" t="s">
        <v>5383</v>
      </c>
      <c r="D630" s="622">
        <v>2</v>
      </c>
      <c r="E630" s="22" t="s">
        <v>648</v>
      </c>
      <c r="F630" s="66"/>
      <c r="G630" s="183"/>
    </row>
    <row r="631" spans="1:9" ht="30">
      <c r="A631" s="18"/>
      <c r="B631" s="30"/>
      <c r="C631" s="50" t="s">
        <v>5384</v>
      </c>
      <c r="D631" s="622">
        <v>2</v>
      </c>
      <c r="E631" s="22" t="s">
        <v>648</v>
      </c>
      <c r="F631" s="66"/>
      <c r="G631" s="183"/>
    </row>
    <row r="632" spans="1:9" ht="30">
      <c r="A632" s="18"/>
      <c r="B632" s="30"/>
      <c r="C632" s="50" t="s">
        <v>5385</v>
      </c>
      <c r="D632" s="622">
        <v>2</v>
      </c>
      <c r="E632" s="22" t="s">
        <v>648</v>
      </c>
      <c r="F632" s="66"/>
      <c r="G632" s="183"/>
    </row>
    <row r="633" spans="1:9" ht="30">
      <c r="A633" s="18"/>
      <c r="B633" s="30"/>
      <c r="C633" s="50" t="s">
        <v>5386</v>
      </c>
      <c r="D633" s="622">
        <v>2</v>
      </c>
      <c r="E633" s="22" t="s">
        <v>648</v>
      </c>
      <c r="F633" s="66"/>
      <c r="G633" s="183"/>
    </row>
    <row r="634" spans="1:9" ht="45" hidden="1" customHeight="1">
      <c r="A634" s="27" t="s">
        <v>1443</v>
      </c>
      <c r="B634" s="23" t="s">
        <v>4960</v>
      </c>
      <c r="C634" s="66"/>
      <c r="D634" s="626"/>
      <c r="E634" s="22"/>
      <c r="F634" s="66"/>
      <c r="G634" s="66"/>
      <c r="H634" s="99"/>
      <c r="I634" s="99"/>
    </row>
    <row r="636" spans="1:9">
      <c r="B636" s="29"/>
      <c r="C636" s="29"/>
      <c r="D636" s="640"/>
      <c r="E636" s="29"/>
      <c r="F636" s="29"/>
      <c r="G636" s="99"/>
    </row>
    <row r="637" spans="1:9">
      <c r="A637" s="717"/>
      <c r="B637" s="101"/>
      <c r="C637" s="101"/>
      <c r="D637" s="738"/>
      <c r="E637" s="101"/>
      <c r="F637" s="101"/>
      <c r="G637" s="100"/>
    </row>
    <row r="638" spans="1:9">
      <c r="A638" s="717"/>
      <c r="B638" s="101" t="s">
        <v>1446</v>
      </c>
      <c r="C638" s="101" t="s">
        <v>2316</v>
      </c>
      <c r="D638" s="738" t="s">
        <v>2795</v>
      </c>
      <c r="E638" s="101">
        <f>H2</f>
        <v>17</v>
      </c>
      <c r="F638" s="101"/>
      <c r="G638" s="100"/>
    </row>
    <row r="639" spans="1:9">
      <c r="A639" s="717" t="s">
        <v>176</v>
      </c>
      <c r="B639" s="101">
        <f>IF(E638=0,0,H42)</f>
        <v>14</v>
      </c>
      <c r="C639" s="101">
        <f>IF(E638=0,0,I42)</f>
        <v>14</v>
      </c>
      <c r="D639" s="754">
        <f>IF(D647=0,0,B639/C639)</f>
        <v>1</v>
      </c>
      <c r="E639" s="101"/>
      <c r="F639" s="101"/>
      <c r="G639" s="100"/>
    </row>
    <row r="640" spans="1:9">
      <c r="A640" s="717" t="s">
        <v>178</v>
      </c>
      <c r="B640" s="101">
        <f>IF(E638=0,0,H97)</f>
        <v>16</v>
      </c>
      <c r="C640" s="101">
        <f>IF(E638=0,0,I97)</f>
        <v>16</v>
      </c>
      <c r="D640" s="754">
        <f>IF(D647=0,0,B640/C640)</f>
        <v>1</v>
      </c>
      <c r="E640" s="101"/>
      <c r="F640" s="101"/>
      <c r="G640" s="100"/>
    </row>
    <row r="641" spans="1:7">
      <c r="A641" s="717" t="s">
        <v>180</v>
      </c>
      <c r="B641" s="101">
        <f>IF(E638=0,0,H143)</f>
        <v>84</v>
      </c>
      <c r="C641" s="101">
        <f>IF(E638=0,0,I143)</f>
        <v>84</v>
      </c>
      <c r="D641" s="754">
        <f>IF(D647=0,0,B641/C641)</f>
        <v>1</v>
      </c>
      <c r="E641" s="101"/>
      <c r="F641" s="101"/>
      <c r="G641" s="100"/>
    </row>
    <row r="642" spans="1:7">
      <c r="A642" s="717" t="s">
        <v>182</v>
      </c>
      <c r="B642" s="716">
        <f>IF(E638=0,0,H214)</f>
        <v>122</v>
      </c>
      <c r="C642" s="716">
        <f>IF(E638=0,0,I214)</f>
        <v>122</v>
      </c>
      <c r="D642" s="754">
        <f>IF(D647=0,0,B642/C642)</f>
        <v>1</v>
      </c>
      <c r="E642" s="101"/>
      <c r="F642" s="101"/>
      <c r="G642" s="100"/>
    </row>
    <row r="643" spans="1:7">
      <c r="A643" s="717" t="s">
        <v>184</v>
      </c>
      <c r="B643" s="716">
        <f>IF(E638=0,0,H310)</f>
        <v>32</v>
      </c>
      <c r="C643" s="716">
        <f>IF(E638=0,0,I310)</f>
        <v>32</v>
      </c>
      <c r="D643" s="754">
        <f>IF(D647=0,0,B643/C643)</f>
        <v>1</v>
      </c>
      <c r="E643" s="101"/>
      <c r="F643" s="101"/>
      <c r="G643" s="100"/>
    </row>
    <row r="644" spans="1:7">
      <c r="A644" s="717" t="s">
        <v>186</v>
      </c>
      <c r="B644" s="716">
        <f>IF(E638=0,0,H467)</f>
        <v>80</v>
      </c>
      <c r="C644" s="716">
        <f>IF(E638=0,0,I467)</f>
        <v>80</v>
      </c>
      <c r="D644" s="754">
        <f>IF(D647=0,0,B644/C644)</f>
        <v>1</v>
      </c>
      <c r="E644" s="101"/>
      <c r="F644" s="101"/>
      <c r="G644" s="100"/>
    </row>
    <row r="645" spans="1:7">
      <c r="A645" s="717" t="s">
        <v>187</v>
      </c>
      <c r="B645" s="716">
        <f>IF(E638=0,0,H521)</f>
        <v>114</v>
      </c>
      <c r="C645" s="716">
        <f>IF(E638=0,0,I521)</f>
        <v>114</v>
      </c>
      <c r="D645" s="754">
        <f>IF(D647=0,0,B645/C645)</f>
        <v>1</v>
      </c>
      <c r="E645" s="101"/>
      <c r="F645" s="101"/>
      <c r="G645" s="100"/>
    </row>
    <row r="646" spans="1:7">
      <c r="A646" s="717" t="s">
        <v>189</v>
      </c>
      <c r="B646" s="716">
        <f>IF(E638=0,0,H612)</f>
        <v>28</v>
      </c>
      <c r="C646" s="716">
        <f>IF(E638=0,0,I612)</f>
        <v>28</v>
      </c>
      <c r="D646" s="754">
        <f>IF(D647=0,0,B646/C646)</f>
        <v>1</v>
      </c>
      <c r="E646" s="101"/>
      <c r="F646" s="101"/>
      <c r="G646" s="100"/>
    </row>
    <row r="647" spans="1:7">
      <c r="A647" s="717" t="s">
        <v>1449</v>
      </c>
      <c r="B647" s="101">
        <f>IF(E638=0,0,SUM(B639:B646))</f>
        <v>490</v>
      </c>
      <c r="C647" s="101">
        <f>IF(E638=0,0,SUM(C639:C646))</f>
        <v>490</v>
      </c>
      <c r="D647" s="754">
        <f>IF(E638=0,0,B647/C647)</f>
        <v>1</v>
      </c>
      <c r="E647" s="101"/>
      <c r="F647" s="101"/>
      <c r="G647" s="100"/>
    </row>
    <row r="648" spans="1:7">
      <c r="A648" s="717"/>
      <c r="B648" s="101"/>
      <c r="C648" s="101"/>
      <c r="D648" s="738"/>
      <c r="E648" s="101"/>
      <c r="F648" s="101"/>
      <c r="G648" s="100"/>
    </row>
    <row r="649" spans="1:7">
      <c r="A649" s="717">
        <v>0</v>
      </c>
      <c r="B649" s="101"/>
      <c r="C649" s="101"/>
      <c r="D649" s="738"/>
      <c r="E649" s="101"/>
      <c r="F649" s="101"/>
      <c r="G649" s="100"/>
    </row>
    <row r="650" spans="1:7">
      <c r="A650" s="717">
        <v>1</v>
      </c>
      <c r="B650" s="101"/>
      <c r="C650" s="101"/>
      <c r="D650" s="738"/>
      <c r="E650" s="101"/>
      <c r="F650" s="101"/>
      <c r="G650" s="100"/>
    </row>
    <row r="651" spans="1:7">
      <c r="A651" s="717">
        <v>2</v>
      </c>
      <c r="B651" s="101"/>
      <c r="C651" s="101"/>
      <c r="D651" s="738"/>
      <c r="E651" s="101"/>
      <c r="F651" s="101"/>
      <c r="G651" s="100"/>
    </row>
    <row r="652" spans="1:7">
      <c r="A652" s="717"/>
      <c r="B652" s="101"/>
      <c r="C652" s="101"/>
      <c r="D652" s="738"/>
      <c r="E652" s="101"/>
      <c r="F652" s="101"/>
      <c r="G652" s="100"/>
    </row>
    <row r="653" spans="1:7">
      <c r="A653" s="801"/>
      <c r="B653" s="100"/>
      <c r="C653" s="100"/>
      <c r="D653" s="793"/>
      <c r="E653" s="100"/>
      <c r="F653" s="100"/>
      <c r="G653" s="100"/>
    </row>
    <row r="654" spans="1:7">
      <c r="A654" s="801"/>
      <c r="B654" s="100"/>
      <c r="C654" s="100"/>
      <c r="D654" s="793"/>
      <c r="E654" s="100"/>
      <c r="F654" s="100"/>
      <c r="G654" s="100"/>
    </row>
    <row r="655" spans="1:7">
      <c r="A655" s="801"/>
      <c r="B655" s="100"/>
      <c r="C655" s="100"/>
      <c r="D655" s="793"/>
      <c r="E655" s="100"/>
      <c r="F655" s="100"/>
      <c r="G655" s="100"/>
    </row>
    <row r="656" spans="1:7">
      <c r="A656" s="324"/>
      <c r="B656" s="99"/>
      <c r="C656" s="99"/>
      <c r="D656" s="631"/>
      <c r="E656" s="99"/>
      <c r="F656" s="99"/>
      <c r="G656" s="99"/>
    </row>
    <row r="657" spans="1:7">
      <c r="A657" s="205"/>
      <c r="B657" s="37"/>
      <c r="C657" s="37"/>
      <c r="D657" s="637"/>
      <c r="F657" s="37"/>
      <c r="G657" s="37"/>
    </row>
    <row r="658" spans="1:7">
      <c r="A658" s="205"/>
      <c r="B658" s="37"/>
      <c r="C658" s="37"/>
      <c r="D658" s="637"/>
      <c r="F658" s="37"/>
      <c r="G658" s="37"/>
    </row>
    <row r="659" spans="1:7">
      <c r="A659" s="205"/>
      <c r="B659" s="37"/>
      <c r="C659" s="37"/>
      <c r="D659" s="637"/>
      <c r="F659" s="37"/>
      <c r="G659" s="37"/>
    </row>
    <row r="660" spans="1:7">
      <c r="A660" s="205"/>
      <c r="B660" s="37"/>
      <c r="C660" s="37"/>
      <c r="D660" s="637"/>
      <c r="F660" s="37"/>
      <c r="G660" s="37"/>
    </row>
    <row r="661" spans="1:7">
      <c r="A661" s="205"/>
      <c r="B661" s="37"/>
      <c r="C661" s="37"/>
      <c r="D661" s="637"/>
      <c r="F661" s="37"/>
      <c r="G661" s="37"/>
    </row>
    <row r="662" spans="1:7">
      <c r="A662" s="205"/>
      <c r="B662" s="37"/>
      <c r="C662" s="37"/>
      <c r="D662" s="637"/>
      <c r="F662" s="37"/>
      <c r="G662" s="37"/>
    </row>
    <row r="663" spans="1:7">
      <c r="A663" s="205"/>
      <c r="B663" s="37"/>
      <c r="C663" s="37"/>
      <c r="D663" s="637"/>
      <c r="F663" s="37"/>
      <c r="G663" s="37"/>
    </row>
    <row r="664" spans="1:7">
      <c r="A664" s="205"/>
      <c r="B664" s="37"/>
      <c r="C664" s="37"/>
      <c r="D664" s="637"/>
      <c r="F664" s="37"/>
      <c r="G664" s="37"/>
    </row>
    <row r="665" spans="1:7">
      <c r="A665" s="205"/>
      <c r="B665" s="37"/>
      <c r="C665" s="37"/>
      <c r="D665" s="637"/>
      <c r="F665" s="37"/>
      <c r="G665" s="37"/>
    </row>
    <row r="666" spans="1:7">
      <c r="A666" s="205"/>
      <c r="B666" s="37"/>
      <c r="C666" s="37"/>
      <c r="D666" s="637"/>
      <c r="F666" s="37"/>
      <c r="G666" s="37"/>
    </row>
    <row r="667" spans="1:7">
      <c r="A667" s="205"/>
      <c r="B667" s="37"/>
      <c r="C667" s="37"/>
      <c r="D667" s="637"/>
      <c r="F667" s="37"/>
      <c r="G667" s="37"/>
    </row>
    <row r="668" spans="1:7">
      <c r="A668" s="205"/>
      <c r="B668" s="37"/>
      <c r="C668" s="37"/>
      <c r="D668" s="637"/>
      <c r="F668" s="37"/>
      <c r="G668" s="37"/>
    </row>
    <row r="669" spans="1:7">
      <c r="A669" s="205"/>
      <c r="B669" s="37"/>
      <c r="C669" s="37"/>
      <c r="D669" s="637"/>
      <c r="F669" s="37"/>
      <c r="G669" s="37"/>
    </row>
    <row r="670" spans="1:7">
      <c r="A670" s="205"/>
      <c r="B670" s="37"/>
      <c r="C670" s="37"/>
      <c r="D670" s="637"/>
      <c r="F670" s="37"/>
      <c r="G670" s="37"/>
    </row>
    <row r="671" spans="1:7">
      <c r="A671" s="205"/>
      <c r="B671" s="37"/>
      <c r="C671" s="37"/>
      <c r="D671" s="637"/>
      <c r="F671" s="37"/>
      <c r="G671" s="37"/>
    </row>
    <row r="672" spans="1:7">
      <c r="A672" s="205"/>
      <c r="B672" s="37"/>
      <c r="C672" s="37"/>
      <c r="D672" s="637"/>
      <c r="F672" s="37"/>
      <c r="G672" s="37"/>
    </row>
    <row r="673" spans="1:7">
      <c r="A673" s="205"/>
      <c r="B673" s="37"/>
      <c r="C673" s="37"/>
      <c r="D673" s="637"/>
      <c r="F673" s="37"/>
      <c r="G673" s="37"/>
    </row>
    <row r="674" spans="1:7">
      <c r="A674" s="205"/>
      <c r="B674" s="37"/>
      <c r="C674" s="37"/>
      <c r="D674" s="637"/>
      <c r="F674" s="37"/>
      <c r="G674" s="37"/>
    </row>
    <row r="675" spans="1:7">
      <c r="A675" s="205"/>
      <c r="B675" s="37"/>
      <c r="C675" s="37"/>
      <c r="D675" s="637"/>
      <c r="F675" s="37"/>
      <c r="G675" s="37"/>
    </row>
    <row r="676" spans="1:7">
      <c r="A676" s="205"/>
      <c r="B676" s="37"/>
      <c r="C676" s="37"/>
      <c r="D676" s="637"/>
      <c r="F676" s="37"/>
      <c r="G676" s="37"/>
    </row>
    <row r="677" spans="1:7">
      <c r="A677" s="205"/>
      <c r="B677" s="37"/>
      <c r="C677" s="37"/>
      <c r="D677" s="637"/>
      <c r="F677" s="37"/>
      <c r="G677" s="37"/>
    </row>
    <row r="678" spans="1:7">
      <c r="A678" s="205"/>
      <c r="B678" s="37"/>
      <c r="C678" s="37"/>
      <c r="D678" s="637"/>
      <c r="F678" s="37"/>
      <c r="G678" s="37"/>
    </row>
    <row r="679" spans="1:7">
      <c r="A679" s="205"/>
      <c r="B679" s="37"/>
      <c r="C679" s="37"/>
      <c r="D679" s="637"/>
      <c r="F679" s="37"/>
      <c r="G679" s="37"/>
    </row>
    <row r="680" spans="1:7">
      <c r="A680" s="205"/>
      <c r="B680" s="37"/>
      <c r="C680" s="37"/>
      <c r="D680" s="637"/>
      <c r="F680" s="37"/>
      <c r="G680" s="37"/>
    </row>
    <row r="681" spans="1:7">
      <c r="A681" s="205"/>
      <c r="B681" s="37"/>
      <c r="C681" s="37"/>
      <c r="D681" s="637"/>
      <c r="F681" s="37"/>
      <c r="G681" s="37"/>
    </row>
    <row r="682" spans="1:7">
      <c r="A682" s="205"/>
      <c r="B682" s="37"/>
      <c r="C682" s="37"/>
      <c r="D682" s="637"/>
      <c r="F682" s="37"/>
      <c r="G682" s="37"/>
    </row>
    <row r="683" spans="1:7">
      <c r="A683" s="205"/>
      <c r="B683" s="37"/>
      <c r="C683" s="37"/>
      <c r="D683" s="637"/>
      <c r="F683" s="37"/>
      <c r="G683" s="37"/>
    </row>
    <row r="684" spans="1:7">
      <c r="A684" s="205"/>
      <c r="B684" s="37"/>
      <c r="C684" s="37"/>
      <c r="D684" s="637"/>
      <c r="F684" s="37"/>
      <c r="G684" s="37"/>
    </row>
    <row r="685" spans="1:7">
      <c r="A685" s="205"/>
      <c r="B685" s="37"/>
      <c r="C685" s="37"/>
      <c r="D685" s="637"/>
      <c r="F685" s="37"/>
      <c r="G685" s="37"/>
    </row>
    <row r="686" spans="1:7">
      <c r="A686" s="205"/>
      <c r="B686" s="37"/>
      <c r="C686" s="37"/>
      <c r="D686" s="637"/>
      <c r="F686" s="37"/>
      <c r="G686" s="37"/>
    </row>
    <row r="687" spans="1:7">
      <c r="A687" s="205"/>
      <c r="B687" s="37"/>
      <c r="C687" s="37"/>
      <c r="D687" s="637"/>
      <c r="F687" s="37"/>
      <c r="G687" s="37"/>
    </row>
    <row r="688" spans="1:7">
      <c r="A688" s="205"/>
      <c r="B688" s="37"/>
      <c r="C688" s="37"/>
      <c r="D688" s="637"/>
      <c r="F688" s="37"/>
      <c r="G688" s="37"/>
    </row>
    <row r="689" spans="1:7">
      <c r="A689" s="205"/>
      <c r="B689" s="37"/>
      <c r="C689" s="37"/>
      <c r="D689" s="637"/>
      <c r="F689" s="37"/>
      <c r="G689" s="37"/>
    </row>
    <row r="690" spans="1:7">
      <c r="A690" s="205"/>
      <c r="B690" s="37"/>
      <c r="C690" s="37"/>
      <c r="D690" s="637"/>
      <c r="F690" s="37"/>
      <c r="G690" s="37"/>
    </row>
    <row r="691" spans="1:7">
      <c r="A691" s="205"/>
      <c r="B691" s="37"/>
      <c r="C691" s="37"/>
      <c r="D691" s="637"/>
      <c r="F691" s="37"/>
      <c r="G691" s="37"/>
    </row>
    <row r="692" spans="1:7">
      <c r="A692" s="205"/>
      <c r="B692" s="37"/>
      <c r="C692" s="37"/>
      <c r="D692" s="637"/>
      <c r="F692" s="37"/>
      <c r="G692" s="37"/>
    </row>
    <row r="693" spans="1:7">
      <c r="A693" s="205"/>
      <c r="B693" s="37"/>
      <c r="C693" s="37"/>
      <c r="D693" s="637"/>
      <c r="F693" s="37"/>
      <c r="G693" s="37"/>
    </row>
    <row r="694" spans="1:7">
      <c r="A694" s="205"/>
      <c r="B694" s="37"/>
      <c r="C694" s="37"/>
      <c r="D694" s="637"/>
      <c r="F694" s="37"/>
      <c r="G694" s="37"/>
    </row>
    <row r="695" spans="1:7">
      <c r="A695" s="205"/>
      <c r="B695" s="37"/>
      <c r="C695" s="37"/>
      <c r="D695" s="637"/>
      <c r="F695" s="37"/>
      <c r="G695" s="37"/>
    </row>
    <row r="696" spans="1:7">
      <c r="A696" s="205"/>
      <c r="B696" s="37"/>
      <c r="C696" s="37"/>
      <c r="D696" s="637"/>
      <c r="F696" s="37"/>
      <c r="G696" s="37"/>
    </row>
    <row r="697" spans="1:7">
      <c r="A697" s="205"/>
      <c r="B697" s="37"/>
      <c r="C697" s="37"/>
      <c r="D697" s="637"/>
      <c r="F697" s="37"/>
      <c r="G697" s="37"/>
    </row>
    <row r="698" spans="1:7">
      <c r="A698" s="205"/>
      <c r="B698" s="37"/>
      <c r="C698" s="37"/>
      <c r="D698" s="637"/>
      <c r="F698" s="37"/>
      <c r="G698" s="37"/>
    </row>
    <row r="699" spans="1:7">
      <c r="A699" s="205"/>
      <c r="B699" s="37"/>
      <c r="C699" s="37"/>
      <c r="D699" s="637"/>
      <c r="F699" s="37"/>
      <c r="G699" s="37"/>
    </row>
    <row r="700" spans="1:7">
      <c r="A700" s="205"/>
      <c r="B700" s="37"/>
      <c r="C700" s="37"/>
      <c r="D700" s="637"/>
      <c r="F700" s="37"/>
      <c r="G700" s="37"/>
    </row>
    <row r="701" spans="1:7">
      <c r="A701" s="205"/>
      <c r="B701" s="37"/>
      <c r="C701" s="37"/>
      <c r="D701" s="637"/>
      <c r="F701" s="37"/>
      <c r="G701" s="37"/>
    </row>
    <row r="702" spans="1:7">
      <c r="A702" s="205"/>
      <c r="B702" s="37"/>
      <c r="C702" s="37"/>
      <c r="D702" s="637"/>
      <c r="F702" s="37"/>
      <c r="G702" s="37"/>
    </row>
    <row r="703" spans="1:7">
      <c r="A703" s="205"/>
      <c r="B703" s="37"/>
      <c r="C703" s="37"/>
      <c r="D703" s="637"/>
      <c r="F703" s="37"/>
      <c r="G703" s="37"/>
    </row>
    <row r="704" spans="1:7">
      <c r="A704" s="205"/>
      <c r="B704" s="37"/>
      <c r="C704" s="37"/>
      <c r="D704" s="637"/>
      <c r="F704" s="37"/>
      <c r="G704" s="37"/>
    </row>
    <row r="705" spans="1:7">
      <c r="A705" s="205"/>
      <c r="B705" s="37"/>
      <c r="C705" s="37"/>
      <c r="D705" s="637"/>
      <c r="F705" s="37"/>
      <c r="G705" s="37"/>
    </row>
    <row r="706" spans="1:7">
      <c r="A706" s="205"/>
      <c r="B706" s="37"/>
      <c r="C706" s="37"/>
      <c r="D706" s="637"/>
      <c r="F706" s="37"/>
      <c r="G706" s="37"/>
    </row>
    <row r="707" spans="1:7">
      <c r="A707" s="205"/>
      <c r="B707" s="37"/>
      <c r="C707" s="37"/>
      <c r="D707" s="637"/>
      <c r="F707" s="37"/>
      <c r="G707" s="37"/>
    </row>
    <row r="708" spans="1:7">
      <c r="A708" s="205"/>
      <c r="B708" s="37"/>
      <c r="C708" s="37"/>
      <c r="D708" s="637"/>
      <c r="F708" s="37"/>
      <c r="G708" s="37"/>
    </row>
    <row r="709" spans="1:7">
      <c r="A709" s="205"/>
      <c r="B709" s="37"/>
      <c r="C709" s="37"/>
      <c r="D709" s="637"/>
      <c r="F709" s="37"/>
      <c r="G709" s="37"/>
    </row>
    <row r="710" spans="1:7">
      <c r="A710" s="205"/>
      <c r="B710" s="37"/>
      <c r="C710" s="37"/>
      <c r="D710" s="637"/>
      <c r="F710" s="37"/>
      <c r="G710" s="37"/>
    </row>
    <row r="711" spans="1:7">
      <c r="A711" s="205"/>
      <c r="B711" s="37"/>
      <c r="C711" s="37"/>
      <c r="D711" s="637"/>
      <c r="F711" s="37"/>
      <c r="G711" s="37"/>
    </row>
    <row r="712" spans="1:7">
      <c r="A712" s="205"/>
      <c r="B712" s="37"/>
      <c r="C712" s="37"/>
      <c r="D712" s="637"/>
      <c r="F712" s="37"/>
      <c r="G712" s="37"/>
    </row>
    <row r="713" spans="1:7">
      <c r="A713" s="205"/>
      <c r="B713" s="37"/>
      <c r="C713" s="37"/>
      <c r="D713" s="637"/>
      <c r="F713" s="37"/>
      <c r="G713" s="37"/>
    </row>
    <row r="714" spans="1:7">
      <c r="A714" s="205"/>
      <c r="B714" s="37"/>
      <c r="C714" s="37"/>
      <c r="D714" s="637"/>
      <c r="F714" s="37"/>
      <c r="G714" s="37"/>
    </row>
    <row r="715" spans="1:7">
      <c r="A715" s="205"/>
      <c r="B715" s="37"/>
      <c r="C715" s="37"/>
      <c r="D715" s="637"/>
      <c r="F715" s="37"/>
      <c r="G715" s="37"/>
    </row>
    <row r="716" spans="1:7">
      <c r="A716" s="205"/>
      <c r="B716" s="37"/>
      <c r="C716" s="37"/>
      <c r="D716" s="637"/>
      <c r="F716" s="37"/>
      <c r="G716" s="37"/>
    </row>
    <row r="717" spans="1:7">
      <c r="A717" s="205"/>
      <c r="B717" s="37"/>
      <c r="C717" s="37"/>
      <c r="D717" s="637"/>
      <c r="F717" s="37"/>
      <c r="G717" s="37"/>
    </row>
    <row r="718" spans="1:7">
      <c r="A718" s="205"/>
      <c r="B718" s="37"/>
      <c r="C718" s="37"/>
      <c r="D718" s="637"/>
      <c r="F718" s="37"/>
      <c r="G718" s="37"/>
    </row>
    <row r="719" spans="1:7">
      <c r="A719" s="205"/>
      <c r="B719" s="37"/>
      <c r="C719" s="37"/>
      <c r="D719" s="637"/>
      <c r="F719" s="37"/>
      <c r="G719" s="37"/>
    </row>
    <row r="720" spans="1:7">
      <c r="A720" s="205"/>
      <c r="B720" s="37"/>
      <c r="C720" s="37"/>
      <c r="D720" s="637"/>
      <c r="F720" s="37"/>
      <c r="G720" s="37"/>
    </row>
    <row r="721" spans="1:7">
      <c r="A721" s="205"/>
      <c r="B721" s="37"/>
      <c r="C721" s="37"/>
      <c r="D721" s="637"/>
      <c r="F721" s="37"/>
      <c r="G721" s="37"/>
    </row>
    <row r="722" spans="1:7">
      <c r="A722" s="205"/>
      <c r="B722" s="37"/>
      <c r="C722" s="37"/>
      <c r="D722" s="637"/>
      <c r="F722" s="37"/>
      <c r="G722" s="37"/>
    </row>
    <row r="723" spans="1:7">
      <c r="A723" s="205"/>
      <c r="B723" s="37"/>
      <c r="C723" s="37"/>
      <c r="D723" s="637"/>
      <c r="F723" s="37"/>
      <c r="G723" s="37"/>
    </row>
    <row r="724" spans="1:7">
      <c r="A724" s="205"/>
      <c r="B724" s="37"/>
      <c r="C724" s="37"/>
      <c r="D724" s="637"/>
      <c r="F724" s="37"/>
      <c r="G724" s="37"/>
    </row>
    <row r="725" spans="1:7">
      <c r="A725" s="205"/>
      <c r="B725" s="37"/>
      <c r="C725" s="37"/>
      <c r="D725" s="637"/>
      <c r="F725" s="37"/>
      <c r="G725" s="37"/>
    </row>
    <row r="726" spans="1:7">
      <c r="A726" s="205"/>
      <c r="B726" s="37"/>
      <c r="C726" s="37"/>
      <c r="D726" s="637"/>
      <c r="F726" s="37"/>
      <c r="G726" s="37"/>
    </row>
    <row r="727" spans="1:7">
      <c r="A727" s="205"/>
      <c r="B727" s="37"/>
      <c r="C727" s="37"/>
      <c r="D727" s="637"/>
      <c r="F727" s="37"/>
      <c r="G727" s="37"/>
    </row>
    <row r="728" spans="1:7">
      <c r="A728" s="205"/>
      <c r="B728" s="37"/>
      <c r="C728" s="37"/>
      <c r="D728" s="637"/>
      <c r="F728" s="37"/>
      <c r="G728" s="37"/>
    </row>
    <row r="729" spans="1:7">
      <c r="A729" s="205"/>
      <c r="B729" s="37"/>
      <c r="C729" s="37"/>
      <c r="D729" s="637"/>
      <c r="F729" s="37"/>
      <c r="G729" s="37"/>
    </row>
    <row r="730" spans="1:7">
      <c r="A730" s="205"/>
      <c r="B730" s="37"/>
      <c r="C730" s="37"/>
      <c r="D730" s="637"/>
      <c r="F730" s="37"/>
      <c r="G730" s="37"/>
    </row>
    <row r="731" spans="1:7">
      <c r="A731" s="205"/>
      <c r="B731" s="37"/>
      <c r="C731" s="37"/>
      <c r="D731" s="637"/>
      <c r="F731" s="37"/>
      <c r="G731" s="37"/>
    </row>
    <row r="732" spans="1:7">
      <c r="A732" s="205"/>
      <c r="B732" s="37"/>
      <c r="C732" s="37"/>
      <c r="D732" s="637"/>
      <c r="F732" s="37"/>
      <c r="G732" s="37"/>
    </row>
    <row r="733" spans="1:7">
      <c r="A733" s="205"/>
      <c r="B733" s="37"/>
      <c r="C733" s="37"/>
      <c r="D733" s="637"/>
      <c r="F733" s="37"/>
      <c r="G733" s="37"/>
    </row>
    <row r="734" spans="1:7">
      <c r="A734" s="205"/>
      <c r="B734" s="37"/>
      <c r="C734" s="37"/>
      <c r="D734" s="637"/>
      <c r="F734" s="37"/>
      <c r="G734" s="37"/>
    </row>
    <row r="735" spans="1:7">
      <c r="A735" s="205"/>
      <c r="B735" s="37"/>
      <c r="C735" s="37"/>
      <c r="D735" s="637"/>
      <c r="F735" s="37"/>
      <c r="G735" s="37"/>
    </row>
    <row r="736" spans="1:7">
      <c r="A736" s="205"/>
      <c r="B736" s="37"/>
      <c r="C736" s="37"/>
      <c r="D736" s="637"/>
      <c r="F736" s="37"/>
      <c r="G736" s="37"/>
    </row>
    <row r="737" spans="1:7">
      <c r="A737" s="205"/>
      <c r="B737" s="37"/>
      <c r="C737" s="37"/>
      <c r="D737" s="637"/>
      <c r="F737" s="37"/>
      <c r="G737" s="37"/>
    </row>
    <row r="738" spans="1:7">
      <c r="A738" s="205"/>
      <c r="B738" s="37"/>
      <c r="C738" s="37"/>
      <c r="D738" s="637"/>
      <c r="F738" s="37"/>
      <c r="G738" s="37"/>
    </row>
    <row r="739" spans="1:7">
      <c r="A739" s="205"/>
      <c r="B739" s="37"/>
      <c r="C739" s="37"/>
      <c r="D739" s="637"/>
      <c r="F739" s="37"/>
      <c r="G739" s="37"/>
    </row>
    <row r="740" spans="1:7">
      <c r="A740" s="205"/>
      <c r="B740" s="37"/>
      <c r="C740" s="37"/>
      <c r="D740" s="637"/>
      <c r="F740" s="37"/>
      <c r="G740" s="37"/>
    </row>
    <row r="741" spans="1:7">
      <c r="A741" s="205"/>
      <c r="B741" s="37"/>
      <c r="C741" s="37"/>
      <c r="D741" s="637"/>
      <c r="F741" s="37"/>
      <c r="G741" s="37"/>
    </row>
    <row r="742" spans="1:7">
      <c r="A742" s="205"/>
      <c r="B742" s="37"/>
      <c r="C742" s="37"/>
      <c r="D742" s="637"/>
      <c r="F742" s="37"/>
      <c r="G742" s="37"/>
    </row>
    <row r="743" spans="1:7">
      <c r="A743" s="205"/>
      <c r="B743" s="37"/>
      <c r="C743" s="37"/>
      <c r="D743" s="637"/>
      <c r="F743" s="37"/>
      <c r="G743" s="37"/>
    </row>
    <row r="744" spans="1:7">
      <c r="A744" s="205"/>
      <c r="B744" s="37"/>
      <c r="C744" s="37"/>
      <c r="D744" s="637"/>
      <c r="F744" s="37"/>
      <c r="G744" s="37"/>
    </row>
    <row r="745" spans="1:7">
      <c r="A745" s="205"/>
      <c r="B745" s="37"/>
      <c r="C745" s="37"/>
      <c r="D745" s="637"/>
      <c r="F745" s="37"/>
      <c r="G745" s="37"/>
    </row>
    <row r="746" spans="1:7">
      <c r="A746" s="205"/>
      <c r="B746" s="37"/>
      <c r="C746" s="37"/>
      <c r="D746" s="637"/>
      <c r="F746" s="37"/>
      <c r="G746" s="37"/>
    </row>
    <row r="747" spans="1:7">
      <c r="A747" s="205"/>
      <c r="B747" s="37"/>
      <c r="C747" s="37"/>
      <c r="D747" s="637"/>
      <c r="F747" s="37"/>
      <c r="G747" s="37"/>
    </row>
    <row r="748" spans="1:7">
      <c r="A748" s="205"/>
      <c r="B748" s="37"/>
      <c r="C748" s="37"/>
      <c r="D748" s="637"/>
      <c r="F748" s="37"/>
      <c r="G748" s="37"/>
    </row>
    <row r="749" spans="1:7">
      <c r="A749" s="205"/>
      <c r="B749" s="37"/>
      <c r="C749" s="37"/>
      <c r="D749" s="637"/>
      <c r="F749" s="37"/>
      <c r="G749" s="37"/>
    </row>
    <row r="750" spans="1:7">
      <c r="A750" s="205"/>
      <c r="B750" s="37"/>
      <c r="C750" s="37"/>
      <c r="D750" s="637"/>
      <c r="F750" s="37"/>
      <c r="G750" s="37"/>
    </row>
    <row r="751" spans="1:7">
      <c r="A751" s="205"/>
      <c r="B751" s="37"/>
      <c r="C751" s="37"/>
      <c r="D751" s="637"/>
      <c r="F751" s="37"/>
      <c r="G751" s="37"/>
    </row>
    <row r="752" spans="1:7">
      <c r="A752" s="205"/>
      <c r="B752" s="37"/>
      <c r="C752" s="37"/>
      <c r="D752" s="637"/>
      <c r="F752" s="37"/>
      <c r="G752" s="37"/>
    </row>
    <row r="753" spans="1:7">
      <c r="A753" s="205"/>
      <c r="B753" s="37"/>
      <c r="C753" s="37"/>
      <c r="D753" s="637"/>
      <c r="F753" s="37"/>
      <c r="G753" s="37"/>
    </row>
    <row r="754" spans="1:7">
      <c r="A754" s="205"/>
      <c r="B754" s="37"/>
      <c r="C754" s="37"/>
      <c r="D754" s="637"/>
      <c r="F754" s="37"/>
      <c r="G754" s="37"/>
    </row>
    <row r="755" spans="1:7">
      <c r="A755" s="205"/>
      <c r="B755" s="37"/>
      <c r="C755" s="37"/>
      <c r="D755" s="637"/>
      <c r="F755" s="37"/>
      <c r="G755" s="37"/>
    </row>
    <row r="756" spans="1:7">
      <c r="A756" s="205"/>
      <c r="B756" s="37"/>
      <c r="C756" s="37"/>
      <c r="D756" s="637"/>
      <c r="F756" s="37"/>
      <c r="G756" s="37"/>
    </row>
    <row r="757" spans="1:7">
      <c r="A757" s="205"/>
      <c r="B757" s="37"/>
      <c r="C757" s="37"/>
      <c r="D757" s="637"/>
      <c r="F757" s="37"/>
      <c r="G757" s="37"/>
    </row>
    <row r="758" spans="1:7">
      <c r="A758" s="205"/>
      <c r="B758" s="37"/>
      <c r="C758" s="37"/>
      <c r="D758" s="637"/>
      <c r="F758" s="37"/>
      <c r="G758" s="37"/>
    </row>
    <row r="759" spans="1:7">
      <c r="A759" s="205"/>
      <c r="B759" s="37"/>
      <c r="C759" s="37"/>
      <c r="D759" s="637"/>
      <c r="F759" s="37"/>
      <c r="G759" s="37"/>
    </row>
    <row r="760" spans="1:7">
      <c r="A760" s="205"/>
      <c r="B760" s="37"/>
      <c r="C760" s="37"/>
      <c r="D760" s="637"/>
      <c r="F760" s="37"/>
      <c r="G760" s="37"/>
    </row>
    <row r="761" spans="1:7">
      <c r="A761" s="205"/>
      <c r="B761" s="37"/>
      <c r="C761" s="37"/>
      <c r="D761" s="637"/>
      <c r="F761" s="37"/>
      <c r="G761" s="37"/>
    </row>
    <row r="762" spans="1:7">
      <c r="A762" s="205"/>
      <c r="B762" s="37"/>
      <c r="C762" s="37"/>
      <c r="D762" s="637"/>
      <c r="F762" s="37"/>
      <c r="G762" s="37"/>
    </row>
    <row r="763" spans="1:7">
      <c r="A763" s="205"/>
      <c r="B763" s="37"/>
      <c r="C763" s="37"/>
      <c r="D763" s="637"/>
      <c r="F763" s="37"/>
      <c r="G763" s="37"/>
    </row>
    <row r="764" spans="1:7">
      <c r="A764" s="205"/>
      <c r="B764" s="37"/>
      <c r="C764" s="37"/>
      <c r="D764" s="637"/>
      <c r="F764" s="37"/>
      <c r="G764" s="37"/>
    </row>
    <row r="765" spans="1:7">
      <c r="A765" s="205"/>
      <c r="B765" s="37"/>
      <c r="C765" s="37"/>
      <c r="D765" s="637"/>
      <c r="F765" s="37"/>
      <c r="G765" s="37"/>
    </row>
    <row r="766" spans="1:7">
      <c r="A766" s="205"/>
      <c r="B766" s="37"/>
      <c r="C766" s="37"/>
      <c r="D766" s="637"/>
      <c r="F766" s="37"/>
      <c r="G766" s="37"/>
    </row>
    <row r="767" spans="1:7">
      <c r="A767" s="205"/>
      <c r="B767" s="37"/>
      <c r="C767" s="37"/>
      <c r="D767" s="637"/>
      <c r="F767" s="37"/>
      <c r="G767" s="37"/>
    </row>
    <row r="768" spans="1:7">
      <c r="A768" s="205"/>
      <c r="B768" s="37"/>
      <c r="C768" s="37"/>
      <c r="D768" s="637"/>
      <c r="F768" s="37"/>
      <c r="G768" s="37"/>
    </row>
    <row r="769" spans="1:7">
      <c r="A769" s="205"/>
      <c r="B769" s="37"/>
      <c r="C769" s="37"/>
      <c r="D769" s="637"/>
      <c r="F769" s="37"/>
      <c r="G769" s="37"/>
    </row>
    <row r="770" spans="1:7">
      <c r="A770" s="205"/>
      <c r="B770" s="37"/>
      <c r="C770" s="37"/>
      <c r="D770" s="637"/>
      <c r="F770" s="37"/>
      <c r="G770" s="37"/>
    </row>
    <row r="771" spans="1:7">
      <c r="A771" s="205"/>
      <c r="B771" s="37"/>
      <c r="C771" s="37"/>
      <c r="D771" s="637"/>
      <c r="F771" s="37"/>
      <c r="G771" s="37"/>
    </row>
    <row r="772" spans="1:7">
      <c r="A772" s="205"/>
      <c r="B772" s="37"/>
      <c r="C772" s="37"/>
      <c r="D772" s="637"/>
      <c r="F772" s="37"/>
      <c r="G772" s="37"/>
    </row>
    <row r="773" spans="1:7">
      <c r="A773" s="205"/>
      <c r="B773" s="37"/>
      <c r="C773" s="37"/>
      <c r="D773" s="637"/>
      <c r="F773" s="37"/>
      <c r="G773" s="37"/>
    </row>
    <row r="774" spans="1:7">
      <c r="A774" s="205"/>
      <c r="B774" s="37"/>
      <c r="C774" s="37"/>
      <c r="D774" s="637"/>
      <c r="F774" s="37"/>
      <c r="G774" s="37"/>
    </row>
    <row r="775" spans="1:7">
      <c r="A775" s="205"/>
      <c r="B775" s="37"/>
      <c r="C775" s="37"/>
      <c r="D775" s="637"/>
      <c r="F775" s="37"/>
      <c r="G775" s="37"/>
    </row>
    <row r="776" spans="1:7">
      <c r="A776" s="205"/>
      <c r="B776" s="37"/>
      <c r="C776" s="37"/>
      <c r="D776" s="637"/>
      <c r="F776" s="37"/>
      <c r="G776" s="37"/>
    </row>
    <row r="777" spans="1:7">
      <c r="A777" s="205"/>
      <c r="B777" s="37"/>
      <c r="C777" s="37"/>
      <c r="D777" s="637"/>
      <c r="F777" s="37"/>
      <c r="G777" s="37"/>
    </row>
    <row r="778" spans="1:7">
      <c r="A778" s="205"/>
      <c r="B778" s="37"/>
      <c r="C778" s="37"/>
      <c r="D778" s="637"/>
      <c r="F778" s="37"/>
      <c r="G778" s="37"/>
    </row>
    <row r="779" spans="1:7">
      <c r="A779" s="205"/>
      <c r="B779" s="37"/>
      <c r="C779" s="37"/>
      <c r="D779" s="637"/>
      <c r="F779" s="37"/>
      <c r="G779" s="37"/>
    </row>
    <row r="780" spans="1:7">
      <c r="A780" s="205"/>
      <c r="B780" s="37"/>
      <c r="C780" s="37"/>
      <c r="D780" s="637"/>
      <c r="F780" s="37"/>
      <c r="G780" s="37"/>
    </row>
    <row r="781" spans="1:7">
      <c r="A781" s="205"/>
      <c r="B781" s="37"/>
      <c r="C781" s="37"/>
      <c r="D781" s="637"/>
      <c r="F781" s="37"/>
      <c r="G781" s="37"/>
    </row>
    <row r="782" spans="1:7">
      <c r="A782" s="205"/>
      <c r="B782" s="37"/>
      <c r="C782" s="37"/>
      <c r="D782" s="637"/>
      <c r="F782" s="37"/>
      <c r="G782" s="37"/>
    </row>
    <row r="783" spans="1:7">
      <c r="A783" s="205"/>
      <c r="B783" s="37"/>
      <c r="C783" s="37"/>
      <c r="D783" s="637"/>
      <c r="F783" s="37"/>
      <c r="G783" s="37"/>
    </row>
    <row r="784" spans="1:7">
      <c r="A784" s="205"/>
      <c r="B784" s="37"/>
      <c r="C784" s="37"/>
      <c r="D784" s="637"/>
      <c r="F784" s="37"/>
      <c r="G784" s="37"/>
    </row>
  </sheetData>
  <sheetProtection sheet="1" objects="1" scenarios="1"/>
  <protectedRanges>
    <protectedRange sqref="D586:D589" name="Range3"/>
    <protectedRange sqref="D208:D212" name="Range1"/>
    <protectedRange sqref="G208:G212" name="Range2"/>
  </protectedRanges>
  <autoFilter ref="A41:G634">
    <filterColumn colId="0">
      <colorFilter dxfId="5"/>
    </filterColumn>
  </autoFilter>
  <mergeCells count="124">
    <mergeCell ref="B613:G613"/>
    <mergeCell ref="B619:G619"/>
    <mergeCell ref="B625:G625"/>
    <mergeCell ref="B629:G629"/>
    <mergeCell ref="B575:G575"/>
    <mergeCell ref="B582:G582"/>
    <mergeCell ref="B590:G590"/>
    <mergeCell ref="B594:G594"/>
    <mergeCell ref="B601:G601"/>
    <mergeCell ref="B612:G612"/>
    <mergeCell ref="B521:G521"/>
    <mergeCell ref="B522:G522"/>
    <mergeCell ref="B525:G525"/>
    <mergeCell ref="B530:G530"/>
    <mergeCell ref="B534:G534"/>
    <mergeCell ref="B571:G571"/>
    <mergeCell ref="B468:G468"/>
    <mergeCell ref="B476:G476"/>
    <mergeCell ref="B484:G484"/>
    <mergeCell ref="B491:G491"/>
    <mergeCell ref="B497:G497"/>
    <mergeCell ref="B511:G511"/>
    <mergeCell ref="B425:G425"/>
    <mergeCell ref="B432:G432"/>
    <mergeCell ref="B443:G443"/>
    <mergeCell ref="B450:G450"/>
    <mergeCell ref="B456:G456"/>
    <mergeCell ref="B467:G467"/>
    <mergeCell ref="B381:G381"/>
    <mergeCell ref="B392:G392"/>
    <mergeCell ref="B396:G396"/>
    <mergeCell ref="B401:G401"/>
    <mergeCell ref="B406:G406"/>
    <mergeCell ref="B413:G413"/>
    <mergeCell ref="B405:G405"/>
    <mergeCell ref="B455:G455"/>
    <mergeCell ref="B336:G336"/>
    <mergeCell ref="B342:G342"/>
    <mergeCell ref="B362:G362"/>
    <mergeCell ref="B366:G366"/>
    <mergeCell ref="B370:G370"/>
    <mergeCell ref="B377:G377"/>
    <mergeCell ref="B311:G311"/>
    <mergeCell ref="B316:G316"/>
    <mergeCell ref="B319:G319"/>
    <mergeCell ref="B324:G324"/>
    <mergeCell ref="B330:G330"/>
    <mergeCell ref="B333:G333"/>
    <mergeCell ref="B290:G290"/>
    <mergeCell ref="B293:G293"/>
    <mergeCell ref="B296:G296"/>
    <mergeCell ref="B300:G300"/>
    <mergeCell ref="B307:G307"/>
    <mergeCell ref="B310:G310"/>
    <mergeCell ref="B220:G220"/>
    <mergeCell ref="B229:G229"/>
    <mergeCell ref="B241:G241"/>
    <mergeCell ref="B254:G254"/>
    <mergeCell ref="B258:G258"/>
    <mergeCell ref="B274:G274"/>
    <mergeCell ref="B165:G165"/>
    <mergeCell ref="B172:G172"/>
    <mergeCell ref="B181:G181"/>
    <mergeCell ref="B186:G186"/>
    <mergeCell ref="B214:G214"/>
    <mergeCell ref="B215:G215"/>
    <mergeCell ref="B113:G113"/>
    <mergeCell ref="B118:G118"/>
    <mergeCell ref="B124:G124"/>
    <mergeCell ref="B143:G143"/>
    <mergeCell ref="B144:G144"/>
    <mergeCell ref="B159:G159"/>
    <mergeCell ref="B131:G131"/>
    <mergeCell ref="B199:G199"/>
    <mergeCell ref="B72:G72"/>
    <mergeCell ref="B85:G85"/>
    <mergeCell ref="B94:G94"/>
    <mergeCell ref="B97:G97"/>
    <mergeCell ref="B98:G98"/>
    <mergeCell ref="B107:G107"/>
    <mergeCell ref="B37:I37"/>
    <mergeCell ref="A38:I40"/>
    <mergeCell ref="B42:G42"/>
    <mergeCell ref="B43:G43"/>
    <mergeCell ref="B62:G62"/>
    <mergeCell ref="B68:G68"/>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B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conditionalFormatting sqref="C155:C157">
    <cfRule type="duplicateValues" dxfId="4" priority="1"/>
  </conditionalFormatting>
  <dataValidations count="7">
    <dataValidation type="list" allowBlank="1" showInputMessage="1" showErrorMessage="1" sqref="D595:D600">
      <formula1>$A$649:$A$652</formula1>
    </dataValidation>
    <dataValidation type="list" allowBlank="1" showInputMessage="1" showErrorMessage="1" sqref="D595:D600">
      <formula1>$A$718:$A$720</formula1>
    </dataValidation>
    <dataValidation type="list" allowBlank="1" showInputMessage="1" showErrorMessage="1" sqref="D582">
      <formula1>$A$778:$A$780</formula1>
    </dataValidation>
    <dataValidation type="list" allowBlank="1" showInputMessage="1" showErrorMessage="1" sqref="D649:D1048576 D583:D593 D132:D198 D41:D83 D85:D130 D602:D638 D200:D454 D456:D581">
      <formula1>$A$649:$A$651</formula1>
    </dataValidation>
    <dataValidation type="list" allowBlank="1" showInputMessage="1" showErrorMessage="1" sqref="D405">
      <formula1>$A$770:$A$772</formula1>
    </dataValidation>
    <dataValidation type="list" allowBlank="1" showInputMessage="1" showErrorMessage="1" sqref="D455">
      <formula1>$A$916:$A$918</formula1>
    </dataValidation>
    <dataValidation type="list" allowBlank="1" showInputMessage="1" showErrorMessage="1" sqref="D84">
      <formula1>$A$1200:$A$1202</formula1>
    </dataValidation>
  </dataValidations>
  <pageMargins left="0.70866141732283472" right="0.70866141732283472" top="0.74803149606299213" bottom="0.74803149606299213" header="0.31496062992125984" footer="0.31496062992125984"/>
  <pageSetup paperSize="9" scale="47" orientation="portrait" r:id="rId1"/>
  <headerFooter>
    <oddHeader>&amp;LChecklist No. 16&amp;CSupport Services &amp;RVersion- NHSRC/3.0</oddHeader>
    <oddFooter>Page &amp;P</oddFooter>
  </headerFooter>
</worksheet>
</file>

<file path=xl/worksheets/sheet19.xml><?xml version="1.0" encoding="utf-8"?>
<worksheet xmlns="http://schemas.openxmlformats.org/spreadsheetml/2006/main" xmlns:r="http://schemas.openxmlformats.org/officeDocument/2006/relationships">
  <sheetPr filterMode="1">
    <tabColor rgb="FF00B050"/>
  </sheetPr>
  <dimension ref="A1:I620"/>
  <sheetViews>
    <sheetView view="pageBreakPreview" topLeftCell="A576" zoomScale="60" zoomScaleNormal="77" zoomScalePageLayoutView="60" workbookViewId="0">
      <selection activeCell="G585" sqref="G585"/>
    </sheetView>
  </sheetViews>
  <sheetFormatPr defaultColWidth="8.7109375" defaultRowHeight="15"/>
  <cols>
    <col min="1" max="1" width="15" style="203" customWidth="1"/>
    <col min="2" max="2" width="40.7109375" style="277" customWidth="1"/>
    <col min="3" max="3" width="28.42578125" style="277" customWidth="1"/>
    <col min="4" max="4" width="14.85546875" style="687" customWidth="1"/>
    <col min="5" max="5" width="10.42578125" style="297" customWidth="1"/>
    <col min="6" max="6" width="26.5703125" style="817" customWidth="1"/>
    <col min="7" max="7" width="25.28515625" customWidth="1"/>
    <col min="8" max="8" width="4.85546875" style="756" customWidth="1"/>
    <col min="9" max="9" width="3.85546875" style="756" customWidth="1"/>
  </cols>
  <sheetData>
    <row r="1" spans="1:9" ht="33.75">
      <c r="A1" s="941" t="s">
        <v>162</v>
      </c>
      <c r="B1" s="1320"/>
      <c r="C1" s="1320"/>
      <c r="D1" s="941"/>
      <c r="E1" s="941"/>
      <c r="F1" s="1320"/>
      <c r="G1" s="1112" t="s">
        <v>7017</v>
      </c>
      <c r="H1" s="1113"/>
      <c r="I1" s="1114"/>
    </row>
    <row r="2" spans="1:9" ht="33.75">
      <c r="A2" s="857" t="s">
        <v>5387</v>
      </c>
      <c r="B2" s="1321"/>
      <c r="C2" s="1321"/>
      <c r="D2" s="858"/>
      <c r="E2" s="858"/>
      <c r="F2" s="1321"/>
      <c r="G2" s="858"/>
      <c r="H2" s="964">
        <v>18</v>
      </c>
      <c r="I2" s="965"/>
    </row>
    <row r="3" spans="1:9" ht="28.5">
      <c r="A3" s="895" t="s">
        <v>166</v>
      </c>
      <c r="B3" s="1322"/>
      <c r="C3" s="1322"/>
      <c r="D3" s="895"/>
      <c r="E3" s="895"/>
      <c r="F3" s="1322"/>
      <c r="G3" s="895"/>
      <c r="H3" s="897"/>
      <c r="I3" s="897"/>
    </row>
    <row r="4" spans="1:9" ht="28.5">
      <c r="A4" s="967" t="s">
        <v>167</v>
      </c>
      <c r="B4" s="967"/>
      <c r="C4" s="1025"/>
      <c r="D4" s="885"/>
      <c r="E4" s="885"/>
      <c r="F4" s="8" t="s">
        <v>168</v>
      </c>
      <c r="G4" s="885"/>
      <c r="H4" s="886"/>
      <c r="I4" s="886"/>
    </row>
    <row r="5" spans="1:9" ht="28.5">
      <c r="A5" s="881" t="s">
        <v>169</v>
      </c>
      <c r="B5" s="882"/>
      <c r="C5" s="1057"/>
      <c r="D5" s="883"/>
      <c r="E5" s="883"/>
      <c r="F5" s="791" t="s">
        <v>170</v>
      </c>
      <c r="G5" s="885"/>
      <c r="H5" s="886"/>
      <c r="I5" s="886"/>
    </row>
    <row r="6" spans="1:9" ht="42">
      <c r="A6" s="887" t="s">
        <v>171</v>
      </c>
      <c r="B6" s="887"/>
      <c r="C6" s="1327"/>
      <c r="D6" s="888"/>
      <c r="E6" s="888"/>
      <c r="F6" s="791" t="s">
        <v>172</v>
      </c>
      <c r="G6" s="885"/>
      <c r="H6" s="886"/>
      <c r="I6" s="886"/>
    </row>
    <row r="7" spans="1:9" ht="33.75">
      <c r="A7" s="1127" t="s">
        <v>5388</v>
      </c>
      <c r="B7" s="1328"/>
      <c r="C7" s="1328"/>
      <c r="D7" s="1128"/>
      <c r="E7" s="1128"/>
      <c r="F7" s="1328"/>
      <c r="G7" s="1128"/>
      <c r="H7" s="1294"/>
      <c r="I7" s="1294"/>
    </row>
    <row r="8" spans="1:9" ht="33.75">
      <c r="A8" s="1009" t="s">
        <v>174</v>
      </c>
      <c r="B8" s="1329"/>
      <c r="C8" s="1329"/>
      <c r="D8" s="948" t="s">
        <v>5389</v>
      </c>
      <c r="E8" s="948"/>
      <c r="F8" s="1330"/>
      <c r="G8" s="948"/>
      <c r="H8" s="949"/>
      <c r="I8" s="949"/>
    </row>
    <row r="9" spans="1:9" ht="33.6" customHeight="1">
      <c r="A9" s="450" t="s">
        <v>176</v>
      </c>
      <c r="B9" s="413" t="s">
        <v>177</v>
      </c>
      <c r="C9" s="808">
        <f>'Mortuary '!D582</f>
        <v>1</v>
      </c>
      <c r="D9" s="951">
        <f>D590</f>
        <v>1</v>
      </c>
      <c r="E9" s="952"/>
      <c r="F9" s="1331"/>
      <c r="G9" s="952"/>
      <c r="H9" s="1332"/>
      <c r="I9" s="1333"/>
    </row>
    <row r="10" spans="1:9" ht="33.6" customHeight="1">
      <c r="A10" s="450" t="s">
        <v>178</v>
      </c>
      <c r="B10" s="413" t="s">
        <v>179</v>
      </c>
      <c r="C10" s="808">
        <f>'Mortuary '!D583</f>
        <v>1</v>
      </c>
      <c r="D10" s="955"/>
      <c r="E10" s="956"/>
      <c r="F10" s="1334"/>
      <c r="G10" s="956"/>
      <c r="H10" s="1335"/>
      <c r="I10" s="1336"/>
    </row>
    <row r="11" spans="1:9" ht="33.6" customHeight="1">
      <c r="A11" s="450" t="s">
        <v>180</v>
      </c>
      <c r="B11" s="413" t="s">
        <v>181</v>
      </c>
      <c r="C11" s="808">
        <f>'Mortuary '!D584</f>
        <v>1</v>
      </c>
      <c r="D11" s="955"/>
      <c r="E11" s="956"/>
      <c r="F11" s="1334"/>
      <c r="G11" s="956"/>
      <c r="H11" s="1335"/>
      <c r="I11" s="1336"/>
    </row>
    <row r="12" spans="1:9" ht="33.6" customHeight="1">
      <c r="A12" s="450" t="s">
        <v>182</v>
      </c>
      <c r="B12" s="413" t="s">
        <v>183</v>
      </c>
      <c r="C12" s="808">
        <f>'Mortuary '!D585</f>
        <v>1</v>
      </c>
      <c r="D12" s="955"/>
      <c r="E12" s="956"/>
      <c r="F12" s="1334"/>
      <c r="G12" s="956"/>
      <c r="H12" s="1335"/>
      <c r="I12" s="1336"/>
    </row>
    <row r="13" spans="1:9" ht="33.6" customHeight="1">
      <c r="A13" s="450" t="s">
        <v>184</v>
      </c>
      <c r="B13" s="413" t="s">
        <v>185</v>
      </c>
      <c r="C13" s="808">
        <f>'Mortuary '!D586</f>
        <v>1</v>
      </c>
      <c r="D13" s="955"/>
      <c r="E13" s="956"/>
      <c r="F13" s="1334"/>
      <c r="G13" s="956"/>
      <c r="H13" s="1335"/>
      <c r="I13" s="1336"/>
    </row>
    <row r="14" spans="1:9" ht="33.6" customHeight="1">
      <c r="A14" s="450" t="s">
        <v>186</v>
      </c>
      <c r="B14" s="413" t="s">
        <v>146</v>
      </c>
      <c r="C14" s="808">
        <f>'Mortuary '!D587</f>
        <v>1</v>
      </c>
      <c r="D14" s="955"/>
      <c r="E14" s="956"/>
      <c r="F14" s="1334"/>
      <c r="G14" s="956"/>
      <c r="H14" s="1335"/>
      <c r="I14" s="1336"/>
    </row>
    <row r="15" spans="1:9" ht="33.6" customHeight="1">
      <c r="A15" s="450" t="s">
        <v>187</v>
      </c>
      <c r="B15" s="413" t="s">
        <v>1454</v>
      </c>
      <c r="C15" s="808">
        <f>'Mortuary '!D588</f>
        <v>1</v>
      </c>
      <c r="D15" s="955"/>
      <c r="E15" s="956"/>
      <c r="F15" s="1334"/>
      <c r="G15" s="956"/>
      <c r="H15" s="1335"/>
      <c r="I15" s="1336"/>
    </row>
    <row r="16" spans="1:9" ht="33.6" customHeight="1">
      <c r="A16" s="450" t="s">
        <v>189</v>
      </c>
      <c r="B16" s="413" t="s">
        <v>190</v>
      </c>
      <c r="C16" s="808">
        <f>'Mortuary '!D589</f>
        <v>1</v>
      </c>
      <c r="D16" s="959"/>
      <c r="E16" s="960"/>
      <c r="F16" s="1337"/>
      <c r="G16" s="960"/>
      <c r="H16" s="1338"/>
      <c r="I16" s="1339"/>
    </row>
    <row r="17" spans="1:9" ht="33.6" customHeight="1">
      <c r="A17" s="976"/>
      <c r="B17" s="1340"/>
      <c r="C17" s="1340"/>
      <c r="D17" s="977"/>
      <c r="E17" s="977"/>
      <c r="F17" s="1340"/>
      <c r="G17" s="977"/>
      <c r="H17" s="1341"/>
      <c r="I17" s="1342"/>
    </row>
    <row r="18" spans="1:9" ht="33.6" customHeight="1">
      <c r="A18" s="12"/>
      <c r="B18" s="909" t="s">
        <v>191</v>
      </c>
      <c r="C18" s="909"/>
      <c r="D18" s="909"/>
      <c r="E18" s="909"/>
      <c r="F18" s="909"/>
      <c r="G18" s="909"/>
      <c r="H18" s="911"/>
      <c r="I18" s="911"/>
    </row>
    <row r="19" spans="1:9" ht="33.6" customHeight="1">
      <c r="A19" s="13">
        <v>1</v>
      </c>
      <c r="B19" s="903"/>
      <c r="C19" s="903"/>
      <c r="D19" s="854"/>
      <c r="E19" s="854"/>
      <c r="F19" s="903"/>
      <c r="G19" s="854"/>
      <c r="H19" s="856"/>
      <c r="I19" s="856"/>
    </row>
    <row r="20" spans="1:9" ht="33.6" customHeight="1">
      <c r="A20" s="13">
        <v>2</v>
      </c>
      <c r="B20" s="903"/>
      <c r="C20" s="903"/>
      <c r="D20" s="854"/>
      <c r="E20" s="854"/>
      <c r="F20" s="903"/>
      <c r="G20" s="854"/>
      <c r="H20" s="856"/>
      <c r="I20" s="856"/>
    </row>
    <row r="21" spans="1:9" ht="33.6" customHeight="1">
      <c r="A21" s="13">
        <v>3</v>
      </c>
      <c r="B21" s="903"/>
      <c r="C21" s="903"/>
      <c r="D21" s="854"/>
      <c r="E21" s="854"/>
      <c r="F21" s="903"/>
      <c r="G21" s="854"/>
      <c r="H21" s="856"/>
      <c r="I21" s="856"/>
    </row>
    <row r="22" spans="1:9" ht="33.6" customHeight="1">
      <c r="A22" s="13">
        <v>4</v>
      </c>
      <c r="B22" s="903"/>
      <c r="C22" s="903"/>
      <c r="D22" s="854"/>
      <c r="E22" s="854"/>
      <c r="F22" s="903"/>
      <c r="G22" s="854"/>
      <c r="H22" s="856"/>
      <c r="I22" s="856"/>
    </row>
    <row r="23" spans="1:9" ht="33.6" customHeight="1">
      <c r="A23" s="13">
        <v>5</v>
      </c>
      <c r="B23" s="903"/>
      <c r="C23" s="903"/>
      <c r="D23" s="854"/>
      <c r="E23" s="854"/>
      <c r="F23" s="903"/>
      <c r="G23" s="854"/>
      <c r="H23" s="856"/>
      <c r="I23" s="856"/>
    </row>
    <row r="24" spans="1:9" ht="33.6" customHeight="1">
      <c r="A24" s="12"/>
      <c r="B24" s="972" t="s">
        <v>192</v>
      </c>
      <c r="C24" s="973"/>
      <c r="D24" s="973"/>
      <c r="E24" s="973"/>
      <c r="F24" s="973"/>
      <c r="G24" s="973"/>
      <c r="H24" s="1323"/>
      <c r="I24" s="1324"/>
    </row>
    <row r="25" spans="1:9" ht="33.6" customHeight="1">
      <c r="A25" s="13">
        <v>1</v>
      </c>
      <c r="B25" s="903"/>
      <c r="C25" s="903"/>
      <c r="D25" s="854"/>
      <c r="E25" s="854"/>
      <c r="F25" s="903"/>
      <c r="G25" s="854"/>
      <c r="H25" s="856"/>
      <c r="I25" s="856"/>
    </row>
    <row r="26" spans="1:9" ht="33.6" customHeight="1">
      <c r="A26" s="13">
        <v>2</v>
      </c>
      <c r="B26" s="903"/>
      <c r="C26" s="903"/>
      <c r="D26" s="854"/>
      <c r="E26" s="854"/>
      <c r="F26" s="903"/>
      <c r="G26" s="854"/>
      <c r="H26" s="856"/>
      <c r="I26" s="856"/>
    </row>
    <row r="27" spans="1:9" ht="33.6" customHeight="1">
      <c r="A27" s="13">
        <v>3</v>
      </c>
      <c r="B27" s="903"/>
      <c r="C27" s="903"/>
      <c r="D27" s="854"/>
      <c r="E27" s="854"/>
      <c r="F27" s="903"/>
      <c r="G27" s="854"/>
      <c r="H27" s="856"/>
      <c r="I27" s="856"/>
    </row>
    <row r="28" spans="1:9" ht="33.6" customHeight="1">
      <c r="A28" s="13">
        <v>4</v>
      </c>
      <c r="B28" s="984"/>
      <c r="C28" s="985"/>
      <c r="D28" s="969"/>
      <c r="E28" s="969"/>
      <c r="F28" s="985"/>
      <c r="G28" s="969"/>
      <c r="H28" s="1325"/>
      <c r="I28" s="1326"/>
    </row>
    <row r="29" spans="1:9" ht="33.6" customHeight="1">
      <c r="A29" s="13">
        <v>5</v>
      </c>
      <c r="B29" s="984"/>
      <c r="C29" s="985"/>
      <c r="D29" s="969"/>
      <c r="E29" s="969"/>
      <c r="F29" s="985"/>
      <c r="G29" s="969"/>
      <c r="H29" s="1325"/>
      <c r="I29" s="1326"/>
    </row>
    <row r="30" spans="1:9" ht="33.6" customHeight="1">
      <c r="A30" s="12"/>
      <c r="B30" s="909" t="s">
        <v>193</v>
      </c>
      <c r="C30" s="909"/>
      <c r="D30" s="909"/>
      <c r="E30" s="909"/>
      <c r="F30" s="909"/>
      <c r="G30" s="909"/>
      <c r="H30" s="911"/>
      <c r="I30" s="911"/>
    </row>
    <row r="31" spans="1:9" ht="33.6" customHeight="1">
      <c r="A31" s="13">
        <v>1</v>
      </c>
      <c r="B31" s="903"/>
      <c r="C31" s="903"/>
      <c r="D31" s="854"/>
      <c r="E31" s="854"/>
      <c r="F31" s="903"/>
      <c r="G31" s="854"/>
      <c r="H31" s="856"/>
      <c r="I31" s="856"/>
    </row>
    <row r="32" spans="1:9" ht="33.6" customHeight="1">
      <c r="A32" s="13">
        <v>2</v>
      </c>
      <c r="B32" s="903"/>
      <c r="C32" s="903"/>
      <c r="D32" s="854"/>
      <c r="E32" s="854"/>
      <c r="F32" s="903"/>
      <c r="G32" s="854"/>
      <c r="H32" s="856"/>
      <c r="I32" s="856"/>
    </row>
    <row r="33" spans="1:9" ht="33.6" customHeight="1">
      <c r="A33" s="13">
        <v>3</v>
      </c>
      <c r="B33" s="903"/>
      <c r="C33" s="903"/>
      <c r="D33" s="854"/>
      <c r="E33" s="854"/>
      <c r="F33" s="903"/>
      <c r="G33" s="854"/>
      <c r="H33" s="856"/>
      <c r="I33" s="856"/>
    </row>
    <row r="34" spans="1:9" ht="33.6" customHeight="1">
      <c r="A34" s="13">
        <v>4</v>
      </c>
      <c r="B34" s="903"/>
      <c r="C34" s="903"/>
      <c r="D34" s="854"/>
      <c r="E34" s="854"/>
      <c r="F34" s="903"/>
      <c r="G34" s="854"/>
      <c r="H34" s="856"/>
      <c r="I34" s="856"/>
    </row>
    <row r="35" spans="1:9" ht="33.6" customHeight="1">
      <c r="A35" s="13">
        <v>5</v>
      </c>
      <c r="B35" s="984"/>
      <c r="C35" s="985"/>
      <c r="D35" s="969"/>
      <c r="E35" s="969"/>
      <c r="F35" s="985"/>
      <c r="G35" s="969"/>
      <c r="H35" s="1325"/>
      <c r="I35" s="1326"/>
    </row>
    <row r="36" spans="1:9" ht="33.6" customHeight="1">
      <c r="A36" s="12"/>
      <c r="B36" s="980" t="s">
        <v>194</v>
      </c>
      <c r="C36" s="981"/>
      <c r="D36" s="981"/>
      <c r="E36" s="981"/>
      <c r="F36" s="981"/>
      <c r="G36" s="981"/>
      <c r="H36" s="1344"/>
      <c r="I36" s="1345"/>
    </row>
    <row r="37" spans="1:9" ht="33.6" customHeight="1">
      <c r="A37" s="12"/>
      <c r="B37" s="903" t="s">
        <v>195</v>
      </c>
      <c r="C37" s="903"/>
      <c r="D37" s="903"/>
      <c r="E37" s="903"/>
      <c r="F37" s="903"/>
      <c r="G37" s="903"/>
      <c r="H37" s="905"/>
      <c r="I37" s="905"/>
    </row>
    <row r="38" spans="1:9" ht="33.6" customHeight="1">
      <c r="A38" s="906" t="s">
        <v>5390</v>
      </c>
      <c r="B38" s="1346"/>
      <c r="C38" s="1346"/>
      <c r="D38" s="906"/>
      <c r="E38" s="906"/>
      <c r="F38" s="1346"/>
      <c r="G38" s="906"/>
      <c r="H38" s="907"/>
      <c r="I38" s="907"/>
    </row>
    <row r="39" spans="1:9" ht="9" customHeight="1">
      <c r="A39" s="906"/>
      <c r="B39" s="1346"/>
      <c r="C39" s="1346"/>
      <c r="D39" s="906"/>
      <c r="E39" s="906"/>
      <c r="F39" s="1346"/>
      <c r="G39" s="906"/>
      <c r="H39" s="907"/>
      <c r="I39" s="907"/>
    </row>
    <row r="40" spans="1:9" hidden="1">
      <c r="A40" s="906"/>
      <c r="B40" s="906"/>
      <c r="C40" s="906"/>
      <c r="D40" s="906"/>
      <c r="E40" s="906"/>
      <c r="F40" s="906"/>
      <c r="G40" s="906"/>
      <c r="H40" s="906"/>
      <c r="I40" s="906"/>
    </row>
    <row r="41" spans="1:9" ht="30">
      <c r="A41" s="210" t="s">
        <v>197</v>
      </c>
      <c r="B41" s="781" t="s">
        <v>2800</v>
      </c>
      <c r="C41" s="781" t="s">
        <v>5391</v>
      </c>
      <c r="D41" s="285" t="s">
        <v>2324</v>
      </c>
      <c r="E41" s="211" t="s">
        <v>2325</v>
      </c>
      <c r="F41" s="811" t="s">
        <v>5392</v>
      </c>
      <c r="G41" s="285" t="s">
        <v>5393</v>
      </c>
    </row>
    <row r="42" spans="1:9" ht="21" customHeight="1">
      <c r="A42" s="178"/>
      <c r="B42" s="1343" t="s">
        <v>204</v>
      </c>
      <c r="C42" s="1146"/>
      <c r="D42" s="1146"/>
      <c r="E42" s="1146"/>
      <c r="F42" s="1146"/>
      <c r="G42" s="1147"/>
      <c r="H42" s="756">
        <f>H43+H85+H62+H68+H72+H97</f>
        <v>10</v>
      </c>
      <c r="I42" s="756">
        <f>I43+I85+I62+I68+I72+I97</f>
        <v>10</v>
      </c>
    </row>
    <row r="43" spans="1:9" ht="18.75">
      <c r="A43" s="18" t="s">
        <v>1459</v>
      </c>
      <c r="B43" s="1156" t="s">
        <v>1460</v>
      </c>
      <c r="C43" s="1087"/>
      <c r="D43" s="1087"/>
      <c r="E43" s="1087"/>
      <c r="F43" s="1087"/>
      <c r="G43" s="1157"/>
      <c r="H43" s="756">
        <f>SUM(D44:D61)</f>
        <v>2</v>
      </c>
      <c r="I43" s="756">
        <f>COUNT(D57)*2</f>
        <v>2</v>
      </c>
    </row>
    <row r="44" spans="1:9" ht="15.4" hidden="1" customHeight="1">
      <c r="A44" s="27" t="s">
        <v>1461</v>
      </c>
      <c r="B44" s="688" t="s">
        <v>206</v>
      </c>
      <c r="C44" s="50"/>
      <c r="D44" s="626"/>
      <c r="E44" s="22"/>
      <c r="F44" s="66"/>
      <c r="G44" s="66"/>
      <c r="H44" s="323"/>
      <c r="I44" s="323"/>
    </row>
    <row r="45" spans="1:9" ht="15.4" hidden="1" customHeight="1">
      <c r="A45" s="27" t="s">
        <v>1462</v>
      </c>
      <c r="B45" s="688" t="s">
        <v>211</v>
      </c>
      <c r="C45" s="50"/>
      <c r="D45" s="626"/>
      <c r="E45" s="22"/>
      <c r="F45" s="66"/>
      <c r="G45" s="66"/>
      <c r="H45" s="323"/>
      <c r="I45" s="323"/>
    </row>
    <row r="46" spans="1:9" ht="15.4" hidden="1" customHeight="1">
      <c r="A46" s="27" t="s">
        <v>1463</v>
      </c>
      <c r="B46" s="688" t="s">
        <v>215</v>
      </c>
      <c r="C46" s="50"/>
      <c r="D46" s="626"/>
      <c r="E46" s="22"/>
      <c r="F46" s="66"/>
      <c r="G46" s="66"/>
      <c r="H46" s="323"/>
      <c r="I46" s="323"/>
    </row>
    <row r="47" spans="1:9" ht="15.4" hidden="1" customHeight="1">
      <c r="A47" s="27" t="s">
        <v>1464</v>
      </c>
      <c r="B47" s="688" t="s">
        <v>1465</v>
      </c>
      <c r="C47" s="50"/>
      <c r="D47" s="626"/>
      <c r="E47" s="22"/>
      <c r="F47" s="66"/>
      <c r="G47" s="66"/>
      <c r="H47" s="323"/>
      <c r="I47" s="323"/>
    </row>
    <row r="48" spans="1:9" ht="15.4" hidden="1" customHeight="1">
      <c r="A48" s="27" t="s">
        <v>1466</v>
      </c>
      <c r="B48" s="688" t="s">
        <v>223</v>
      </c>
      <c r="C48" s="50"/>
      <c r="D48" s="626"/>
      <c r="E48" s="22"/>
      <c r="F48" s="66"/>
      <c r="G48" s="66"/>
      <c r="H48" s="323"/>
      <c r="I48" s="323"/>
    </row>
    <row r="49" spans="1:9" ht="15.4" hidden="1" customHeight="1">
      <c r="A49" s="27" t="s">
        <v>1467</v>
      </c>
      <c r="B49" s="688" t="s">
        <v>227</v>
      </c>
      <c r="C49" s="50"/>
      <c r="D49" s="626"/>
      <c r="E49" s="22"/>
      <c r="F49" s="66"/>
      <c r="G49" s="66"/>
      <c r="H49" s="323"/>
      <c r="I49" s="323"/>
    </row>
    <row r="50" spans="1:9" ht="15.4" hidden="1" customHeight="1">
      <c r="A50" s="27" t="s">
        <v>1468</v>
      </c>
      <c r="B50" s="688" t="s">
        <v>231</v>
      </c>
      <c r="C50" s="50"/>
      <c r="D50" s="626"/>
      <c r="E50" s="22"/>
      <c r="F50" s="66"/>
      <c r="G50" s="66"/>
      <c r="H50" s="323"/>
      <c r="I50" s="323"/>
    </row>
    <row r="51" spans="1:9" ht="15.4" hidden="1" customHeight="1">
      <c r="A51" s="27" t="s">
        <v>234</v>
      </c>
      <c r="B51" s="688" t="s">
        <v>235</v>
      </c>
      <c r="C51" s="50"/>
      <c r="D51" s="626"/>
      <c r="E51" s="22"/>
      <c r="F51" s="66"/>
      <c r="G51" s="66"/>
      <c r="H51" s="323"/>
      <c r="I51" s="323"/>
    </row>
    <row r="52" spans="1:9" ht="15.4" hidden="1" customHeight="1">
      <c r="A52" s="27" t="s">
        <v>1469</v>
      </c>
      <c r="B52" s="688" t="s">
        <v>237</v>
      </c>
      <c r="C52" s="50"/>
      <c r="D52" s="626"/>
      <c r="E52" s="22"/>
      <c r="F52" s="66"/>
      <c r="G52" s="66"/>
      <c r="H52" s="323"/>
      <c r="I52" s="323"/>
    </row>
    <row r="53" spans="1:9" ht="15.4" hidden="1" customHeight="1">
      <c r="A53" s="27" t="s">
        <v>240</v>
      </c>
      <c r="B53" s="688" t="s">
        <v>241</v>
      </c>
      <c r="C53" s="50"/>
      <c r="D53" s="626"/>
      <c r="E53" s="22"/>
      <c r="F53" s="66"/>
      <c r="G53" s="66"/>
      <c r="H53" s="323"/>
      <c r="I53" s="323"/>
    </row>
    <row r="54" spans="1:9" ht="15.4" hidden="1" customHeight="1">
      <c r="A54" s="27" t="s">
        <v>242</v>
      </c>
      <c r="B54" s="688" t="s">
        <v>243</v>
      </c>
      <c r="C54" s="50"/>
      <c r="D54" s="626"/>
      <c r="E54" s="22"/>
      <c r="F54" s="66"/>
      <c r="G54" s="66"/>
      <c r="H54" s="323"/>
      <c r="I54" s="323"/>
    </row>
    <row r="55" spans="1:9" ht="15.4" hidden="1" customHeight="1">
      <c r="A55" s="27" t="s">
        <v>244</v>
      </c>
      <c r="B55" s="688" t="s">
        <v>245</v>
      </c>
      <c r="C55" s="50"/>
      <c r="D55" s="626"/>
      <c r="E55" s="22"/>
      <c r="F55" s="66"/>
      <c r="G55" s="66"/>
      <c r="H55" s="323"/>
      <c r="I55" s="323"/>
    </row>
    <row r="56" spans="1:9" ht="15.4" hidden="1" customHeight="1">
      <c r="A56" s="27" t="s">
        <v>1470</v>
      </c>
      <c r="B56" s="688" t="s">
        <v>247</v>
      </c>
      <c r="C56" s="223"/>
      <c r="D56" s="626"/>
      <c r="E56" s="22"/>
      <c r="F56" s="66"/>
      <c r="G56" s="66"/>
      <c r="H56" s="323"/>
      <c r="I56" s="323"/>
    </row>
    <row r="57" spans="1:9" ht="36.4" customHeight="1">
      <c r="A57" s="18" t="s">
        <v>1471</v>
      </c>
      <c r="B57" s="114" t="s">
        <v>253</v>
      </c>
      <c r="C57" s="236" t="s">
        <v>5394</v>
      </c>
      <c r="D57" s="622">
        <v>2</v>
      </c>
      <c r="E57" s="632" t="s">
        <v>540</v>
      </c>
      <c r="F57" s="385"/>
      <c r="G57" s="622"/>
    </row>
    <row r="58" spans="1:9" ht="15.4" hidden="1" customHeight="1">
      <c r="A58" s="27" t="s">
        <v>256</v>
      </c>
      <c r="B58" s="688" t="s">
        <v>257</v>
      </c>
      <c r="C58" s="50"/>
      <c r="D58" s="626"/>
      <c r="E58" s="22"/>
      <c r="F58" s="66"/>
      <c r="G58" s="66"/>
      <c r="H58" s="323"/>
      <c r="I58" s="323"/>
    </row>
    <row r="59" spans="1:9" ht="15.4" hidden="1" customHeight="1">
      <c r="A59" s="27" t="s">
        <v>1474</v>
      </c>
      <c r="B59" s="688" t="s">
        <v>259</v>
      </c>
      <c r="C59" s="50"/>
      <c r="D59" s="626"/>
      <c r="E59" s="22"/>
      <c r="F59" s="66"/>
      <c r="G59" s="66"/>
      <c r="H59" s="323"/>
      <c r="I59" s="323"/>
    </row>
    <row r="60" spans="1:9" ht="15.4" hidden="1" customHeight="1">
      <c r="A60" s="27" t="s">
        <v>262</v>
      </c>
      <c r="B60" s="688" t="s">
        <v>263</v>
      </c>
      <c r="C60" s="50"/>
      <c r="D60" s="626"/>
      <c r="E60" s="22"/>
      <c r="F60" s="66"/>
      <c r="G60" s="66"/>
      <c r="H60" s="323"/>
      <c r="I60" s="323"/>
    </row>
    <row r="61" spans="1:9" ht="15.4" hidden="1" customHeight="1">
      <c r="A61" s="27" t="s">
        <v>264</v>
      </c>
      <c r="B61" s="688" t="s">
        <v>265</v>
      </c>
      <c r="C61" s="50"/>
      <c r="D61" s="626"/>
      <c r="E61" s="22"/>
      <c r="F61" s="66"/>
      <c r="G61" s="66"/>
      <c r="H61" s="323"/>
      <c r="I61" s="323"/>
    </row>
    <row r="62" spans="1:9" ht="15.75" hidden="1">
      <c r="A62" s="27" t="s">
        <v>141</v>
      </c>
      <c r="B62" s="1163" t="s">
        <v>1475</v>
      </c>
      <c r="C62" s="1164"/>
      <c r="D62" s="1164"/>
      <c r="E62" s="1164"/>
      <c r="F62" s="1164"/>
      <c r="G62" s="1165"/>
      <c r="H62" s="323">
        <f>SUM(D63:D67)</f>
        <v>0</v>
      </c>
      <c r="I62" s="323">
        <f>COUNT(D63:D67)*2</f>
        <v>0</v>
      </c>
    </row>
    <row r="63" spans="1:9" ht="15.4" hidden="1" customHeight="1">
      <c r="A63" s="27" t="s">
        <v>266</v>
      </c>
      <c r="B63" s="688" t="s">
        <v>267</v>
      </c>
      <c r="C63" s="50"/>
      <c r="D63" s="626"/>
      <c r="E63" s="22"/>
      <c r="F63" s="66"/>
      <c r="G63" s="66"/>
      <c r="H63" s="323"/>
      <c r="I63" s="323"/>
    </row>
    <row r="64" spans="1:9" ht="15.4" hidden="1" customHeight="1">
      <c r="A64" s="27" t="s">
        <v>268</v>
      </c>
      <c r="B64" s="688" t="s">
        <v>269</v>
      </c>
      <c r="C64" s="50"/>
      <c r="D64" s="626"/>
      <c r="E64" s="22"/>
      <c r="F64" s="66"/>
      <c r="G64" s="66"/>
      <c r="H64" s="323"/>
      <c r="I64" s="323"/>
    </row>
    <row r="65" spans="1:9" ht="15.4" hidden="1" customHeight="1">
      <c r="A65" s="27" t="s">
        <v>272</v>
      </c>
      <c r="B65" s="688" t="s">
        <v>273</v>
      </c>
      <c r="C65" s="50"/>
      <c r="D65" s="626"/>
      <c r="E65" s="22"/>
      <c r="F65" s="66"/>
      <c r="G65" s="66"/>
      <c r="H65" s="323"/>
      <c r="I65" s="323"/>
    </row>
    <row r="66" spans="1:9" ht="15.4" hidden="1" customHeight="1">
      <c r="A66" s="27" t="s">
        <v>274</v>
      </c>
      <c r="B66" s="688" t="s">
        <v>275</v>
      </c>
      <c r="C66" s="50"/>
      <c r="D66" s="626"/>
      <c r="E66" s="22"/>
      <c r="F66" s="66"/>
      <c r="G66" s="66"/>
      <c r="H66" s="323"/>
      <c r="I66" s="323"/>
    </row>
    <row r="67" spans="1:9" ht="15.4" hidden="1" customHeight="1">
      <c r="A67" s="27" t="s">
        <v>277</v>
      </c>
      <c r="B67" s="688" t="s">
        <v>278</v>
      </c>
      <c r="C67" s="50"/>
      <c r="D67" s="626"/>
      <c r="E67" s="22"/>
      <c r="F67" s="66"/>
      <c r="G67" s="66"/>
      <c r="H67" s="323"/>
      <c r="I67" s="323"/>
    </row>
    <row r="68" spans="1:9" ht="15.75" hidden="1">
      <c r="A68" s="27" t="s">
        <v>279</v>
      </c>
      <c r="B68" s="1163" t="s">
        <v>1494</v>
      </c>
      <c r="C68" s="1164"/>
      <c r="D68" s="1164"/>
      <c r="E68" s="1164"/>
      <c r="F68" s="1164"/>
      <c r="G68" s="1165"/>
      <c r="H68" s="323">
        <f>SUM(D69:D71)</f>
        <v>0</v>
      </c>
      <c r="I68" s="323">
        <f>COUNT(D69:D71)*2</f>
        <v>0</v>
      </c>
    </row>
    <row r="69" spans="1:9" ht="15.4" hidden="1" customHeight="1">
      <c r="A69" s="27" t="s">
        <v>1495</v>
      </c>
      <c r="B69" s="688" t="s">
        <v>281</v>
      </c>
      <c r="C69" s="50"/>
      <c r="D69" s="626"/>
      <c r="E69" s="22"/>
      <c r="F69" s="66"/>
      <c r="G69" s="66"/>
      <c r="H69" s="323"/>
      <c r="I69" s="323"/>
    </row>
    <row r="70" spans="1:9" ht="15.4" hidden="1" customHeight="1">
      <c r="A70" s="27" t="s">
        <v>1496</v>
      </c>
      <c r="B70" s="688" t="s">
        <v>286</v>
      </c>
      <c r="C70" s="50"/>
      <c r="D70" s="626"/>
      <c r="E70" s="22"/>
      <c r="F70" s="66"/>
      <c r="G70" s="66"/>
      <c r="H70" s="323"/>
      <c r="I70" s="323"/>
    </row>
    <row r="71" spans="1:9" ht="15.4" hidden="1" customHeight="1">
      <c r="A71" s="27" t="s">
        <v>1499</v>
      </c>
      <c r="B71" s="688" t="s">
        <v>290</v>
      </c>
      <c r="C71" s="50"/>
      <c r="D71" s="626"/>
      <c r="E71" s="22"/>
      <c r="F71" s="66"/>
      <c r="G71" s="66"/>
      <c r="H71" s="323"/>
      <c r="I71" s="323"/>
    </row>
    <row r="72" spans="1:9" ht="31.5" hidden="1" customHeight="1">
      <c r="A72" s="27" t="s">
        <v>137</v>
      </c>
      <c r="B72" s="1163" t="s">
        <v>1500</v>
      </c>
      <c r="C72" s="1164"/>
      <c r="D72" s="1164"/>
      <c r="E72" s="1164"/>
      <c r="F72" s="1164"/>
      <c r="G72" s="1165"/>
      <c r="H72" s="323">
        <f>SUM(D73:D84)</f>
        <v>0</v>
      </c>
      <c r="I72" s="323">
        <f>COUNT(D73:D84)*2</f>
        <v>0</v>
      </c>
    </row>
    <row r="73" spans="1:9" ht="31.15" hidden="1" customHeight="1">
      <c r="A73" s="27" t="s">
        <v>292</v>
      </c>
      <c r="B73" s="688" t="s">
        <v>293</v>
      </c>
      <c r="C73" s="50"/>
      <c r="D73" s="626"/>
      <c r="E73" s="22"/>
      <c r="F73" s="66"/>
      <c r="G73" s="66"/>
      <c r="H73" s="323"/>
      <c r="I73" s="323"/>
    </row>
    <row r="74" spans="1:9" ht="31.15" hidden="1" customHeight="1">
      <c r="A74" s="27" t="s">
        <v>294</v>
      </c>
      <c r="B74" s="688" t="s">
        <v>295</v>
      </c>
      <c r="C74" s="50"/>
      <c r="D74" s="626"/>
      <c r="E74" s="22"/>
      <c r="F74" s="66"/>
      <c r="G74" s="66"/>
      <c r="H74" s="323"/>
      <c r="I74" s="323"/>
    </row>
    <row r="75" spans="1:9" ht="31.15" hidden="1" customHeight="1">
      <c r="A75" s="27" t="s">
        <v>296</v>
      </c>
      <c r="B75" s="688" t="s">
        <v>297</v>
      </c>
      <c r="C75" s="50"/>
      <c r="D75" s="626"/>
      <c r="E75" s="22"/>
      <c r="F75" s="66"/>
      <c r="G75" s="66"/>
      <c r="H75" s="323"/>
      <c r="I75" s="323"/>
    </row>
    <row r="76" spans="1:9" ht="31.15" hidden="1" customHeight="1">
      <c r="A76" s="27" t="s">
        <v>298</v>
      </c>
      <c r="B76" s="688" t="s">
        <v>299</v>
      </c>
      <c r="C76" s="50"/>
      <c r="D76" s="626"/>
      <c r="E76" s="22"/>
      <c r="F76" s="66"/>
      <c r="G76" s="66"/>
      <c r="H76" s="323"/>
      <c r="I76" s="323"/>
    </row>
    <row r="77" spans="1:9" ht="31.15" hidden="1" customHeight="1">
      <c r="A77" s="27" t="s">
        <v>300</v>
      </c>
      <c r="B77" s="688" t="s">
        <v>1501</v>
      </c>
      <c r="C77" s="50"/>
      <c r="D77" s="626"/>
      <c r="E77" s="22"/>
      <c r="F77" s="66"/>
      <c r="G77" s="66"/>
      <c r="H77" s="323"/>
      <c r="I77" s="323"/>
    </row>
    <row r="78" spans="1:9" ht="31.15" hidden="1" customHeight="1">
      <c r="A78" s="27" t="s">
        <v>302</v>
      </c>
      <c r="B78" s="688" t="s">
        <v>303</v>
      </c>
      <c r="C78" s="50"/>
      <c r="D78" s="626"/>
      <c r="E78" s="22"/>
      <c r="F78" s="66"/>
      <c r="G78" s="66"/>
      <c r="H78" s="323"/>
      <c r="I78" s="323"/>
    </row>
    <row r="79" spans="1:9" ht="31.15" hidden="1" customHeight="1">
      <c r="A79" s="27" t="s">
        <v>304</v>
      </c>
      <c r="B79" s="688" t="s">
        <v>305</v>
      </c>
      <c r="C79" s="50"/>
      <c r="D79" s="626"/>
      <c r="E79" s="22"/>
      <c r="F79" s="66"/>
      <c r="G79" s="66"/>
      <c r="H79" s="323"/>
      <c r="I79" s="323"/>
    </row>
    <row r="80" spans="1:9" ht="46.9" hidden="1" customHeight="1">
      <c r="A80" s="27" t="s">
        <v>306</v>
      </c>
      <c r="B80" s="688" t="s">
        <v>307</v>
      </c>
      <c r="C80" s="50"/>
      <c r="D80" s="626"/>
      <c r="E80" s="22"/>
      <c r="F80" s="66"/>
      <c r="G80" s="66"/>
      <c r="H80" s="323"/>
      <c r="I80" s="323"/>
    </row>
    <row r="81" spans="1:9" ht="31.15" hidden="1" customHeight="1">
      <c r="A81" s="27" t="s">
        <v>308</v>
      </c>
      <c r="B81" s="688" t="s">
        <v>309</v>
      </c>
      <c r="C81" s="50"/>
      <c r="D81" s="626"/>
      <c r="E81" s="22"/>
      <c r="F81" s="66"/>
      <c r="G81" s="66"/>
      <c r="H81" s="323"/>
      <c r="I81" s="323"/>
    </row>
    <row r="82" spans="1:9" ht="31.15" hidden="1" customHeight="1">
      <c r="A82" s="27" t="s">
        <v>310</v>
      </c>
      <c r="B82" s="688" t="s">
        <v>311</v>
      </c>
      <c r="C82" s="50"/>
      <c r="D82" s="626"/>
      <c r="E82" s="22"/>
      <c r="F82" s="66"/>
      <c r="G82" s="66"/>
      <c r="H82" s="323"/>
      <c r="I82" s="323"/>
    </row>
    <row r="83" spans="1:9" ht="14.65" hidden="1" customHeight="1">
      <c r="A83" s="27" t="s">
        <v>312</v>
      </c>
      <c r="B83" s="619" t="s">
        <v>313</v>
      </c>
      <c r="C83" s="50"/>
      <c r="D83" s="626"/>
      <c r="E83" s="22"/>
      <c r="F83" s="66"/>
      <c r="G83" s="66"/>
      <c r="H83" s="323"/>
      <c r="I83" s="323"/>
    </row>
    <row r="84" spans="1:9" ht="14.65" hidden="1" customHeight="1">
      <c r="A84" s="425" t="s">
        <v>3093</v>
      </c>
      <c r="B84" s="636" t="s">
        <v>6186</v>
      </c>
      <c r="C84" s="30"/>
      <c r="D84" s="52"/>
      <c r="E84" s="28"/>
      <c r="F84" s="26"/>
      <c r="G84" s="479"/>
      <c r="H84" s="323"/>
      <c r="I84" s="323"/>
    </row>
    <row r="85" spans="1:9" ht="18.75">
      <c r="A85" s="18" t="s">
        <v>1502</v>
      </c>
      <c r="B85" s="1156" t="s">
        <v>1503</v>
      </c>
      <c r="C85" s="1087"/>
      <c r="D85" s="1087"/>
      <c r="E85" s="1087"/>
      <c r="F85" s="1087"/>
      <c r="G85" s="1157"/>
      <c r="H85" s="756">
        <f>SUM(D86:D96)</f>
        <v>8</v>
      </c>
      <c r="I85" s="756">
        <f>COUNT(D86:D96)*2</f>
        <v>8</v>
      </c>
    </row>
    <row r="86" spans="1:9" ht="15.4" hidden="1" customHeight="1">
      <c r="A86" s="27" t="s">
        <v>314</v>
      </c>
      <c r="B86" s="688" t="s">
        <v>315</v>
      </c>
      <c r="C86" s="50"/>
      <c r="D86" s="626"/>
      <c r="E86" s="22"/>
      <c r="F86" s="66"/>
      <c r="G86" s="66"/>
      <c r="H86" s="323"/>
      <c r="I86" s="323"/>
    </row>
    <row r="87" spans="1:9" ht="15.4" hidden="1" customHeight="1">
      <c r="A87" s="27" t="s">
        <v>316</v>
      </c>
      <c r="B87" s="688" t="s">
        <v>317</v>
      </c>
      <c r="C87" s="50"/>
      <c r="D87" s="626"/>
      <c r="E87" s="22"/>
      <c r="F87" s="66"/>
      <c r="G87" s="66"/>
      <c r="H87" s="323"/>
      <c r="I87" s="323"/>
    </row>
    <row r="88" spans="1:9" ht="15.4" hidden="1" customHeight="1">
      <c r="A88" s="27" t="s">
        <v>1504</v>
      </c>
      <c r="B88" s="688" t="s">
        <v>319</v>
      </c>
      <c r="C88" s="50"/>
      <c r="D88" s="626"/>
      <c r="E88" s="22"/>
      <c r="F88" s="66"/>
      <c r="G88" s="66"/>
      <c r="H88" s="323"/>
      <c r="I88" s="323"/>
    </row>
    <row r="89" spans="1:9" ht="15.4" hidden="1" customHeight="1">
      <c r="A89" s="27" t="s">
        <v>321</v>
      </c>
      <c r="B89" s="688" t="s">
        <v>322</v>
      </c>
      <c r="C89" s="50"/>
      <c r="D89" s="626"/>
      <c r="E89" s="22"/>
      <c r="F89" s="66"/>
      <c r="G89" s="66"/>
      <c r="H89" s="323"/>
      <c r="I89" s="323"/>
    </row>
    <row r="90" spans="1:9" ht="15.4" hidden="1" customHeight="1">
      <c r="A90" s="27" t="s">
        <v>323</v>
      </c>
      <c r="B90" s="688" t="s">
        <v>324</v>
      </c>
      <c r="C90" s="50"/>
      <c r="D90" s="626"/>
      <c r="E90" s="22"/>
      <c r="F90" s="66"/>
      <c r="G90" s="66"/>
      <c r="H90" s="323"/>
      <c r="I90" s="323"/>
    </row>
    <row r="91" spans="1:9" ht="15.4" hidden="1" customHeight="1">
      <c r="A91" s="27" t="s">
        <v>325</v>
      </c>
      <c r="B91" s="688" t="s">
        <v>326</v>
      </c>
      <c r="C91" s="50"/>
      <c r="D91" s="626"/>
      <c r="E91" s="22"/>
      <c r="F91" s="66"/>
      <c r="G91" s="66"/>
      <c r="H91" s="323"/>
      <c r="I91" s="323"/>
    </row>
    <row r="92" spans="1:9" ht="15.4" hidden="1" customHeight="1">
      <c r="A92" s="27" t="s">
        <v>1505</v>
      </c>
      <c r="B92" s="688" t="s">
        <v>328</v>
      </c>
      <c r="C92" s="50"/>
      <c r="D92" s="626"/>
      <c r="E92" s="22"/>
      <c r="F92" s="66"/>
      <c r="G92" s="66"/>
      <c r="H92" s="323"/>
      <c r="I92" s="323"/>
    </row>
    <row r="93" spans="1:9" ht="63.4" customHeight="1">
      <c r="A93" s="18" t="s">
        <v>3095</v>
      </c>
      <c r="B93" s="114" t="s">
        <v>3096</v>
      </c>
      <c r="C93" s="236" t="s">
        <v>5395</v>
      </c>
      <c r="D93" s="622">
        <v>2</v>
      </c>
      <c r="E93" s="632" t="s">
        <v>540</v>
      </c>
      <c r="F93" s="385"/>
      <c r="G93" s="622"/>
    </row>
    <row r="94" spans="1:9" ht="43.15" customHeight="1">
      <c r="A94" s="18"/>
      <c r="B94" s="236"/>
      <c r="C94" s="236" t="s">
        <v>5396</v>
      </c>
      <c r="D94" s="622">
        <v>2</v>
      </c>
      <c r="E94" s="632" t="s">
        <v>540</v>
      </c>
      <c r="F94" s="385"/>
      <c r="G94" s="622"/>
    </row>
    <row r="95" spans="1:9" ht="28.9" customHeight="1">
      <c r="A95" s="18"/>
      <c r="C95" s="236" t="s">
        <v>5397</v>
      </c>
      <c r="D95" s="622">
        <v>2</v>
      </c>
      <c r="E95" s="632" t="s">
        <v>540</v>
      </c>
      <c r="F95" s="385"/>
      <c r="G95" s="622"/>
    </row>
    <row r="96" spans="1:9" ht="28.9" customHeight="1">
      <c r="A96" s="18"/>
      <c r="B96" s="114"/>
      <c r="C96" s="236" t="s">
        <v>5398</v>
      </c>
      <c r="D96" s="622">
        <v>2</v>
      </c>
      <c r="E96" s="632" t="s">
        <v>540</v>
      </c>
      <c r="F96" s="385"/>
      <c r="G96" s="622"/>
    </row>
    <row r="97" spans="1:9" ht="31.5" hidden="1" customHeight="1">
      <c r="A97" s="27" t="s">
        <v>1506</v>
      </c>
      <c r="B97" s="1163" t="s">
        <v>132</v>
      </c>
      <c r="C97" s="1164"/>
      <c r="D97" s="1164"/>
      <c r="E97" s="1164"/>
      <c r="F97" s="1164"/>
      <c r="G97" s="1165"/>
      <c r="H97" s="323">
        <f>SUM(D98:D99)</f>
        <v>0</v>
      </c>
      <c r="I97" s="323">
        <f>COUNT(D98:D99)*2</f>
        <v>0</v>
      </c>
    </row>
    <row r="98" spans="1:9" ht="31.15" hidden="1" customHeight="1">
      <c r="A98" s="27" t="s">
        <v>1507</v>
      </c>
      <c r="B98" s="688" t="s">
        <v>331</v>
      </c>
      <c r="C98" s="50"/>
      <c r="D98" s="626"/>
      <c r="E98" s="22"/>
      <c r="F98" s="66"/>
      <c r="G98" s="66"/>
      <c r="H98" s="323"/>
      <c r="I98" s="323"/>
    </row>
    <row r="99" spans="1:9" ht="46.9" hidden="1" customHeight="1">
      <c r="A99" s="27" t="s">
        <v>334</v>
      </c>
      <c r="B99" s="688" t="s">
        <v>335</v>
      </c>
      <c r="C99" s="50"/>
      <c r="D99" s="626"/>
      <c r="E99" s="22"/>
      <c r="F99" s="66"/>
      <c r="G99" s="66"/>
      <c r="H99" s="323"/>
      <c r="I99" s="323"/>
    </row>
    <row r="100" spans="1:9" ht="21" customHeight="1">
      <c r="A100" s="178"/>
      <c r="B100" s="1343" t="s">
        <v>337</v>
      </c>
      <c r="C100" s="1146"/>
      <c r="D100" s="1146"/>
      <c r="E100" s="1146"/>
      <c r="F100" s="1146"/>
      <c r="G100" s="1147"/>
      <c r="H100" s="756">
        <f>H101+H111+H117+H122+H128+H135</f>
        <v>22</v>
      </c>
      <c r="I100" s="756">
        <f>I101+I111+I117+I122+I128+I135</f>
        <v>22</v>
      </c>
    </row>
    <row r="101" spans="1:9" ht="18.75">
      <c r="A101" s="464" t="s">
        <v>1508</v>
      </c>
      <c r="B101" s="989" t="s">
        <v>1509</v>
      </c>
      <c r="C101" s="997"/>
      <c r="D101" s="997"/>
      <c r="E101" s="997"/>
      <c r="F101" s="997"/>
      <c r="G101" s="998"/>
      <c r="H101" s="756">
        <f>SUM(D102:D110)</f>
        <v>8</v>
      </c>
      <c r="I101" s="756">
        <f>COUNT(D102:D110)*2</f>
        <v>8</v>
      </c>
    </row>
    <row r="102" spans="1:9" ht="28.9" customHeight="1">
      <c r="A102" s="43" t="s">
        <v>1510</v>
      </c>
      <c r="B102" s="218" t="s">
        <v>339</v>
      </c>
      <c r="C102" s="30" t="s">
        <v>5399</v>
      </c>
      <c r="D102" s="622">
        <v>2</v>
      </c>
      <c r="E102" s="632" t="s">
        <v>341</v>
      </c>
      <c r="F102" s="385"/>
      <c r="G102" s="622"/>
    </row>
    <row r="103" spans="1:9" ht="31.15" customHeight="1">
      <c r="A103" s="43"/>
      <c r="B103" s="218"/>
      <c r="C103" s="218" t="s">
        <v>3774</v>
      </c>
      <c r="D103" s="622">
        <v>2</v>
      </c>
      <c r="E103" s="632" t="s">
        <v>341</v>
      </c>
      <c r="F103" s="385"/>
      <c r="G103" s="622"/>
    </row>
    <row r="104" spans="1:9" ht="31.15" hidden="1" customHeight="1">
      <c r="A104" s="68" t="s">
        <v>1513</v>
      </c>
      <c r="B104" s="290" t="s">
        <v>347</v>
      </c>
      <c r="C104" s="50"/>
      <c r="D104" s="626"/>
      <c r="E104" s="22"/>
      <c r="F104" s="66"/>
      <c r="G104" s="66"/>
      <c r="H104" s="323"/>
      <c r="I104" s="323"/>
    </row>
    <row r="105" spans="1:9" ht="31.15" hidden="1" customHeight="1">
      <c r="A105" s="68" t="s">
        <v>352</v>
      </c>
      <c r="B105" s="290" t="s">
        <v>353</v>
      </c>
      <c r="C105" s="50"/>
      <c r="D105" s="626"/>
      <c r="E105" s="22"/>
      <c r="F105" s="66"/>
      <c r="G105" s="66"/>
      <c r="H105" s="323"/>
      <c r="I105" s="323"/>
    </row>
    <row r="106" spans="1:9" ht="31.15" hidden="1" customHeight="1">
      <c r="A106" s="68" t="s">
        <v>1516</v>
      </c>
      <c r="B106" s="290" t="s">
        <v>355</v>
      </c>
      <c r="C106" s="50"/>
      <c r="D106" s="626"/>
      <c r="E106" s="22"/>
      <c r="F106" s="66"/>
      <c r="G106" s="66"/>
      <c r="H106" s="323"/>
      <c r="I106" s="323"/>
    </row>
    <row r="107" spans="1:9" ht="31.15" hidden="1" customHeight="1">
      <c r="A107" s="68" t="s">
        <v>356</v>
      </c>
      <c r="B107" s="290" t="s">
        <v>357</v>
      </c>
      <c r="C107" s="50"/>
      <c r="D107" s="626"/>
      <c r="E107" s="22"/>
      <c r="F107" s="66"/>
      <c r="G107" s="66"/>
      <c r="H107" s="323"/>
      <c r="I107" s="323"/>
    </row>
    <row r="108" spans="1:9" ht="31.15" customHeight="1">
      <c r="A108" s="43" t="s">
        <v>1518</v>
      </c>
      <c r="B108" s="218" t="s">
        <v>360</v>
      </c>
      <c r="C108" s="90" t="s">
        <v>5400</v>
      </c>
      <c r="D108" s="622">
        <v>2</v>
      </c>
      <c r="E108" s="632" t="s">
        <v>341</v>
      </c>
      <c r="F108" s="385"/>
      <c r="G108" s="622"/>
    </row>
    <row r="109" spans="1:9" ht="31.15" hidden="1" customHeight="1">
      <c r="A109" s="68" t="s">
        <v>1520</v>
      </c>
      <c r="B109" s="290" t="s">
        <v>363</v>
      </c>
      <c r="C109" s="465"/>
      <c r="D109" s="626"/>
      <c r="E109" s="22"/>
      <c r="F109" s="66"/>
      <c r="G109" s="66"/>
      <c r="H109" s="323"/>
      <c r="I109" s="323"/>
    </row>
    <row r="110" spans="1:9" ht="43.15" customHeight="1">
      <c r="A110" s="43" t="s">
        <v>366</v>
      </c>
      <c r="B110" s="218" t="s">
        <v>367</v>
      </c>
      <c r="C110" s="236" t="s">
        <v>5401</v>
      </c>
      <c r="D110" s="622">
        <v>2</v>
      </c>
      <c r="E110" s="632" t="s">
        <v>341</v>
      </c>
      <c r="F110" s="385"/>
      <c r="G110" s="622"/>
    </row>
    <row r="111" spans="1:9" ht="18.75">
      <c r="A111" s="43" t="s">
        <v>1521</v>
      </c>
      <c r="B111" s="989" t="s">
        <v>5402</v>
      </c>
      <c r="C111" s="997"/>
      <c r="D111" s="997"/>
      <c r="E111" s="997"/>
      <c r="F111" s="997"/>
      <c r="G111" s="998"/>
      <c r="H111" s="756">
        <f>SUM(D112:D116)</f>
        <v>4</v>
      </c>
      <c r="I111" s="756">
        <f>COUNT(D112:D116)*2</f>
        <v>4</v>
      </c>
    </row>
    <row r="112" spans="1:9" ht="15.4" hidden="1" customHeight="1">
      <c r="A112" s="68" t="s">
        <v>1523</v>
      </c>
      <c r="B112" s="221" t="s">
        <v>371</v>
      </c>
      <c r="C112" s="90"/>
      <c r="D112" s="626"/>
      <c r="E112" s="22"/>
      <c r="F112" s="66"/>
      <c r="G112" s="66"/>
      <c r="H112" s="323"/>
      <c r="I112" s="323"/>
    </row>
    <row r="113" spans="1:9" ht="57.4" customHeight="1">
      <c r="A113" s="43" t="s">
        <v>382</v>
      </c>
      <c r="B113" s="224" t="s">
        <v>383</v>
      </c>
      <c r="C113" s="236" t="s">
        <v>5403</v>
      </c>
      <c r="D113" s="622">
        <v>2</v>
      </c>
      <c r="E113" s="632" t="s">
        <v>660</v>
      </c>
      <c r="F113" s="385"/>
      <c r="G113" s="622"/>
    </row>
    <row r="114" spans="1:9" ht="43.15" customHeight="1">
      <c r="A114" s="43" t="s">
        <v>1526</v>
      </c>
      <c r="B114" s="782" t="s">
        <v>385</v>
      </c>
      <c r="C114" s="90" t="s">
        <v>5404</v>
      </c>
      <c r="D114" s="622">
        <v>2</v>
      </c>
      <c r="E114" s="632" t="s">
        <v>341</v>
      </c>
      <c r="F114" s="385"/>
      <c r="G114" s="622"/>
    </row>
    <row r="115" spans="1:9" ht="31.15" hidden="1" customHeight="1">
      <c r="A115" s="68" t="s">
        <v>1531</v>
      </c>
      <c r="B115" s="221" t="s">
        <v>393</v>
      </c>
      <c r="C115" s="50"/>
      <c r="D115" s="626"/>
      <c r="E115" s="22"/>
      <c r="F115" s="66"/>
      <c r="G115" s="66"/>
      <c r="H115" s="323"/>
      <c r="I115" s="323"/>
    </row>
    <row r="116" spans="1:9" ht="31.15" hidden="1" customHeight="1">
      <c r="A116" s="68" t="s">
        <v>394</v>
      </c>
      <c r="B116" s="689" t="s">
        <v>395</v>
      </c>
      <c r="C116" s="50"/>
      <c r="D116" s="626"/>
      <c r="E116" s="22"/>
      <c r="F116" s="66"/>
      <c r="G116" s="66"/>
      <c r="H116" s="323"/>
      <c r="I116" s="323"/>
    </row>
    <row r="117" spans="1:9" ht="18.75">
      <c r="A117" s="43" t="s">
        <v>1534</v>
      </c>
      <c r="B117" s="989" t="s">
        <v>1535</v>
      </c>
      <c r="C117" s="997"/>
      <c r="D117" s="997"/>
      <c r="E117" s="997"/>
      <c r="F117" s="997"/>
      <c r="G117" s="998"/>
      <c r="H117" s="756">
        <f>SUM(D118:D121)</f>
        <v>8</v>
      </c>
      <c r="I117" s="756">
        <f>COUNT(D118:D121)*2</f>
        <v>8</v>
      </c>
    </row>
    <row r="118" spans="1:9" ht="72" customHeight="1">
      <c r="A118" s="43" t="s">
        <v>1536</v>
      </c>
      <c r="B118" s="224" t="s">
        <v>397</v>
      </c>
      <c r="C118" s="236" t="s">
        <v>5405</v>
      </c>
      <c r="D118" s="622">
        <v>2</v>
      </c>
      <c r="E118" s="632" t="s">
        <v>341</v>
      </c>
      <c r="F118" s="236" t="s">
        <v>5406</v>
      </c>
      <c r="G118" s="622"/>
    </row>
    <row r="119" spans="1:9" ht="31.15" customHeight="1">
      <c r="A119" s="43" t="s">
        <v>1543</v>
      </c>
      <c r="B119" s="224" t="s">
        <v>401</v>
      </c>
      <c r="C119" s="90" t="s">
        <v>5407</v>
      </c>
      <c r="D119" s="622">
        <v>2</v>
      </c>
      <c r="E119" s="632" t="s">
        <v>653</v>
      </c>
      <c r="F119" s="385"/>
      <c r="G119" s="622"/>
    </row>
    <row r="120" spans="1:9" ht="31.15" customHeight="1">
      <c r="A120" s="43" t="s">
        <v>1546</v>
      </c>
      <c r="B120" s="224" t="s">
        <v>405</v>
      </c>
      <c r="C120" s="23" t="s">
        <v>5408</v>
      </c>
      <c r="D120" s="622">
        <v>2</v>
      </c>
      <c r="E120" s="632" t="s">
        <v>680</v>
      </c>
      <c r="F120" s="385"/>
      <c r="G120" s="622"/>
    </row>
    <row r="121" spans="1:9" ht="46.9" customHeight="1">
      <c r="A121" s="43" t="s">
        <v>1557</v>
      </c>
      <c r="B121" s="224" t="s">
        <v>409</v>
      </c>
      <c r="C121" s="90" t="s">
        <v>5409</v>
      </c>
      <c r="D121" s="622">
        <v>2</v>
      </c>
      <c r="E121" s="632" t="s">
        <v>653</v>
      </c>
      <c r="F121" s="385"/>
      <c r="G121" s="622"/>
    </row>
    <row r="122" spans="1:9" ht="31.9" customHeight="1">
      <c r="A122" s="43" t="s">
        <v>1560</v>
      </c>
      <c r="B122" s="989" t="s">
        <v>1561</v>
      </c>
      <c r="C122" s="997"/>
      <c r="D122" s="997"/>
      <c r="E122" s="997"/>
      <c r="F122" s="997"/>
      <c r="G122" s="998"/>
      <c r="H122" s="756">
        <f>SUM(D123:D127)</f>
        <v>2</v>
      </c>
      <c r="I122" s="756">
        <f>COUNT(D123:D127)*2</f>
        <v>2</v>
      </c>
    </row>
    <row r="123" spans="1:9" ht="31.15" hidden="1" customHeight="1">
      <c r="A123" s="68" t="s">
        <v>1562</v>
      </c>
      <c r="B123" s="221" t="s">
        <v>412</v>
      </c>
      <c r="C123" s="50"/>
      <c r="D123" s="626"/>
      <c r="E123" s="22"/>
      <c r="F123" s="66"/>
      <c r="G123" s="66"/>
      <c r="H123" s="323"/>
      <c r="I123" s="323"/>
    </row>
    <row r="124" spans="1:9" ht="15.4" hidden="1" customHeight="1">
      <c r="A124" s="68" t="s">
        <v>1566</v>
      </c>
      <c r="B124" s="221" t="s">
        <v>415</v>
      </c>
      <c r="C124" s="90"/>
      <c r="D124" s="626"/>
      <c r="E124" s="22"/>
      <c r="F124" s="66"/>
      <c r="G124" s="66"/>
      <c r="H124" s="323"/>
      <c r="I124" s="323"/>
    </row>
    <row r="125" spans="1:9" ht="15.4" hidden="1" customHeight="1">
      <c r="A125" s="68" t="s">
        <v>1567</v>
      </c>
      <c r="B125" s="221" t="s">
        <v>418</v>
      </c>
      <c r="C125" s="90"/>
      <c r="D125" s="626"/>
      <c r="E125" s="22"/>
      <c r="F125" s="66"/>
      <c r="G125" s="66"/>
      <c r="H125" s="323"/>
      <c r="I125" s="323"/>
    </row>
    <row r="126" spans="1:9" ht="31.15" hidden="1" customHeight="1">
      <c r="A126" s="68" t="s">
        <v>1568</v>
      </c>
      <c r="B126" s="221" t="s">
        <v>422</v>
      </c>
      <c r="C126" s="50"/>
      <c r="D126" s="626"/>
      <c r="E126" s="22"/>
      <c r="F126" s="66"/>
      <c r="G126" s="66"/>
      <c r="H126" s="323"/>
      <c r="I126" s="323"/>
    </row>
    <row r="127" spans="1:9" ht="57.4" customHeight="1">
      <c r="A127" s="43" t="s">
        <v>1571</v>
      </c>
      <c r="B127" s="114" t="s">
        <v>5410</v>
      </c>
      <c r="C127" s="71" t="s">
        <v>5411</v>
      </c>
      <c r="D127" s="622">
        <v>2</v>
      </c>
      <c r="E127" s="632" t="s">
        <v>341</v>
      </c>
      <c r="F127" s="385"/>
      <c r="G127" s="622"/>
    </row>
    <row r="128" spans="1:9" ht="33.75" hidden="1" customHeight="1">
      <c r="A128" s="68" t="s">
        <v>1572</v>
      </c>
      <c r="B128" s="1133" t="s">
        <v>1573</v>
      </c>
      <c r="C128" s="932"/>
      <c r="D128" s="932"/>
      <c r="E128" s="932"/>
      <c r="F128" s="932"/>
      <c r="G128" s="1134"/>
      <c r="H128" s="323">
        <f>SUM(D129:D134)</f>
        <v>0</v>
      </c>
      <c r="I128" s="323">
        <f>COUNT(D129:D134)*2</f>
        <v>0</v>
      </c>
    </row>
    <row r="129" spans="1:9" ht="31.15" hidden="1" customHeight="1">
      <c r="A129" s="68" t="s">
        <v>429</v>
      </c>
      <c r="B129" s="221" t="s">
        <v>430</v>
      </c>
      <c r="C129" s="50"/>
      <c r="D129" s="626"/>
      <c r="E129" s="22"/>
      <c r="F129" s="66"/>
      <c r="G129" s="66"/>
      <c r="H129" s="323"/>
      <c r="I129" s="323"/>
    </row>
    <row r="130" spans="1:9" ht="31.15" hidden="1" customHeight="1">
      <c r="A130" s="68" t="s">
        <v>1576</v>
      </c>
      <c r="B130" s="221" t="s">
        <v>434</v>
      </c>
      <c r="C130" s="50"/>
      <c r="D130" s="626"/>
      <c r="E130" s="22"/>
      <c r="F130" s="66"/>
      <c r="G130" s="66"/>
      <c r="H130" s="323"/>
      <c r="I130" s="323"/>
    </row>
    <row r="131" spans="1:9" ht="31.15" hidden="1" customHeight="1">
      <c r="A131" s="68" t="s">
        <v>1577</v>
      </c>
      <c r="B131" s="221" t="s">
        <v>437</v>
      </c>
      <c r="C131" s="50"/>
      <c r="D131" s="626"/>
      <c r="E131" s="22"/>
      <c r="F131" s="66"/>
      <c r="G131" s="66"/>
      <c r="H131" s="323"/>
      <c r="I131" s="323"/>
    </row>
    <row r="132" spans="1:9" ht="31.15" hidden="1" customHeight="1">
      <c r="A132" s="68" t="s">
        <v>1578</v>
      </c>
      <c r="B132" s="221" t="s">
        <v>440</v>
      </c>
      <c r="C132" s="50"/>
      <c r="D132" s="626"/>
      <c r="E132" s="22"/>
      <c r="F132" s="66"/>
      <c r="G132" s="66"/>
      <c r="H132" s="323"/>
      <c r="I132" s="323"/>
    </row>
    <row r="133" spans="1:9" ht="31.15" hidden="1" customHeight="1">
      <c r="A133" s="68" t="s">
        <v>2384</v>
      </c>
      <c r="B133" s="221" t="s">
        <v>444</v>
      </c>
      <c r="C133" s="50"/>
      <c r="D133" s="626"/>
      <c r="E133" s="22"/>
      <c r="F133" s="66"/>
      <c r="G133" s="66"/>
      <c r="H133" s="323"/>
      <c r="I133" s="323"/>
    </row>
    <row r="134" spans="1:9" ht="31.15" hidden="1" customHeight="1">
      <c r="A134" s="68" t="s">
        <v>445</v>
      </c>
      <c r="B134" s="690" t="s">
        <v>446</v>
      </c>
      <c r="C134" s="50"/>
      <c r="D134" s="626"/>
      <c r="E134" s="22"/>
      <c r="F134" s="66"/>
      <c r="G134" s="66"/>
      <c r="H134" s="323"/>
      <c r="I134" s="323"/>
    </row>
    <row r="135" spans="1:9" ht="31.15" hidden="1" customHeight="1">
      <c r="A135" s="32" t="s">
        <v>6233</v>
      </c>
      <c r="B135" s="930" t="s">
        <v>3118</v>
      </c>
      <c r="C135" s="931"/>
      <c r="D135" s="931"/>
      <c r="E135" s="931"/>
      <c r="F135" s="931"/>
      <c r="G135" s="935"/>
      <c r="H135" s="323">
        <f>SUM(D136:D146)</f>
        <v>0</v>
      </c>
      <c r="I135" s="323">
        <f>COUNT(D136:D146)*2</f>
        <v>0</v>
      </c>
    </row>
    <row r="136" spans="1:9" ht="31.15" hidden="1" customHeight="1">
      <c r="A136" s="32" t="s">
        <v>3119</v>
      </c>
      <c r="B136" s="545" t="s">
        <v>3120</v>
      </c>
      <c r="C136" s="50" t="s">
        <v>6187</v>
      </c>
      <c r="D136" s="538"/>
      <c r="E136" s="26"/>
      <c r="F136" s="50" t="s">
        <v>6188</v>
      </c>
      <c r="G136" s="482"/>
      <c r="H136" s="323"/>
      <c r="I136" s="323"/>
    </row>
    <row r="137" spans="1:9" ht="31.15" hidden="1" customHeight="1">
      <c r="A137" s="32" t="s">
        <v>3121</v>
      </c>
      <c r="B137" s="545" t="s">
        <v>3122</v>
      </c>
      <c r="C137" s="50" t="s">
        <v>6189</v>
      </c>
      <c r="D137" s="538"/>
      <c r="E137" s="26"/>
      <c r="F137" s="50" t="s">
        <v>6190</v>
      </c>
      <c r="G137" s="482"/>
      <c r="H137" s="323"/>
      <c r="I137" s="323"/>
    </row>
    <row r="138" spans="1:9" ht="31.15" hidden="1" customHeight="1">
      <c r="A138" s="32" t="s">
        <v>3123</v>
      </c>
      <c r="B138" s="545" t="s">
        <v>3124</v>
      </c>
      <c r="C138" s="50" t="s">
        <v>6191</v>
      </c>
      <c r="D138" s="538"/>
      <c r="E138" s="26"/>
      <c r="F138" s="50" t="s">
        <v>6192</v>
      </c>
      <c r="G138" s="482"/>
      <c r="H138" s="323"/>
      <c r="I138" s="323"/>
    </row>
    <row r="139" spans="1:9" ht="31.15" hidden="1" customHeight="1">
      <c r="A139" s="32" t="s">
        <v>3125</v>
      </c>
      <c r="B139" s="545" t="s">
        <v>3126</v>
      </c>
      <c r="C139" s="50" t="s">
        <v>6193</v>
      </c>
      <c r="D139" s="538"/>
      <c r="E139" s="26"/>
      <c r="F139" s="50" t="s">
        <v>6194</v>
      </c>
      <c r="G139" s="482"/>
      <c r="H139" s="323"/>
      <c r="I139" s="323"/>
    </row>
    <row r="140" spans="1:9" ht="31.15" hidden="1" customHeight="1">
      <c r="A140" s="32" t="s">
        <v>3127</v>
      </c>
      <c r="B140" s="545" t="s">
        <v>3128</v>
      </c>
      <c r="C140" s="50" t="s">
        <v>6195</v>
      </c>
      <c r="D140" s="538"/>
      <c r="E140" s="26"/>
      <c r="F140" s="50" t="s">
        <v>6196</v>
      </c>
      <c r="G140" s="482"/>
      <c r="H140" s="323"/>
      <c r="I140" s="323"/>
    </row>
    <row r="141" spans="1:9" ht="31.15" hidden="1" customHeight="1">
      <c r="A141" s="32" t="s">
        <v>3129</v>
      </c>
      <c r="B141" s="545" t="s">
        <v>3130</v>
      </c>
      <c r="C141" s="55"/>
      <c r="D141" s="618"/>
      <c r="E141" s="59"/>
      <c r="F141" s="55"/>
      <c r="G141" s="482"/>
      <c r="H141" s="323"/>
      <c r="I141" s="323"/>
    </row>
    <row r="142" spans="1:9" ht="31.15" hidden="1" customHeight="1">
      <c r="A142" s="32" t="s">
        <v>6234</v>
      </c>
      <c r="B142" s="545" t="s">
        <v>3132</v>
      </c>
      <c r="C142" s="50" t="s">
        <v>4137</v>
      </c>
      <c r="D142" s="618"/>
      <c r="E142" s="28"/>
      <c r="F142" s="26"/>
      <c r="G142" s="482"/>
      <c r="H142" s="323"/>
      <c r="I142" s="323"/>
    </row>
    <row r="143" spans="1:9" ht="31.15" hidden="1" customHeight="1">
      <c r="A143" s="32" t="s">
        <v>3133</v>
      </c>
      <c r="B143" s="545" t="s">
        <v>3134</v>
      </c>
      <c r="C143" s="50" t="s">
        <v>6197</v>
      </c>
      <c r="D143" s="538"/>
      <c r="E143" s="26"/>
      <c r="F143" s="50" t="s">
        <v>6198</v>
      </c>
      <c r="G143" s="482"/>
      <c r="H143" s="323"/>
      <c r="I143" s="323"/>
    </row>
    <row r="144" spans="1:9" ht="31.15" hidden="1" customHeight="1">
      <c r="A144" s="32" t="s">
        <v>3135</v>
      </c>
      <c r="B144" s="545" t="s">
        <v>3136</v>
      </c>
      <c r="C144" s="50" t="s">
        <v>6199</v>
      </c>
      <c r="D144" s="538"/>
      <c r="E144" s="26"/>
      <c r="F144" s="50" t="s">
        <v>6200</v>
      </c>
      <c r="G144" s="482"/>
      <c r="H144" s="323"/>
      <c r="I144" s="323"/>
    </row>
    <row r="145" spans="1:9" ht="31.15" hidden="1" customHeight="1">
      <c r="A145" s="32" t="s">
        <v>3137</v>
      </c>
      <c r="B145" s="545" t="s">
        <v>3138</v>
      </c>
      <c r="C145" s="50" t="s">
        <v>6201</v>
      </c>
      <c r="D145" s="538"/>
      <c r="E145" s="26"/>
      <c r="F145" s="50" t="s">
        <v>6202</v>
      </c>
      <c r="G145" s="482"/>
      <c r="H145" s="323"/>
      <c r="I145" s="323"/>
    </row>
    <row r="146" spans="1:9" ht="31.15" hidden="1" customHeight="1">
      <c r="A146" s="32" t="s">
        <v>3139</v>
      </c>
      <c r="B146" s="545" t="s">
        <v>3140</v>
      </c>
      <c r="C146" s="50" t="s">
        <v>6203</v>
      </c>
      <c r="D146" s="539"/>
      <c r="E146" s="7"/>
      <c r="F146" s="50" t="s">
        <v>6204</v>
      </c>
      <c r="G146" s="482"/>
      <c r="H146" s="323"/>
      <c r="I146" s="323"/>
    </row>
    <row r="147" spans="1:9" ht="21" customHeight="1">
      <c r="A147" s="178"/>
      <c r="B147" s="1343" t="s">
        <v>447</v>
      </c>
      <c r="C147" s="1146"/>
      <c r="D147" s="1146"/>
      <c r="E147" s="1146"/>
      <c r="F147" s="1146"/>
      <c r="G147" s="1147"/>
      <c r="H147" s="756">
        <f>H148+H165+H172+H177+H184+H189+H200</f>
        <v>84</v>
      </c>
      <c r="I147" s="756">
        <f>I148+I165+I172+I177+I184+I189+I200</f>
        <v>84</v>
      </c>
    </row>
    <row r="148" spans="1:9" ht="18.75">
      <c r="A148" s="43" t="s">
        <v>1579</v>
      </c>
      <c r="B148" s="1156" t="s">
        <v>120</v>
      </c>
      <c r="C148" s="1087"/>
      <c r="D148" s="1087"/>
      <c r="E148" s="1087"/>
      <c r="F148" s="1087"/>
      <c r="G148" s="1157"/>
      <c r="H148" s="756">
        <f>SUM(D149:D164)</f>
        <v>32</v>
      </c>
      <c r="I148" s="756">
        <f>COUNT(D149:D164)*2</f>
        <v>32</v>
      </c>
    </row>
    <row r="149" spans="1:9" ht="59.25" customHeight="1">
      <c r="A149" s="43" t="s">
        <v>1580</v>
      </c>
      <c r="B149" s="227" t="s">
        <v>449</v>
      </c>
      <c r="C149" s="236" t="s">
        <v>5412</v>
      </c>
      <c r="D149" s="622">
        <v>2</v>
      </c>
      <c r="E149" s="632" t="s">
        <v>341</v>
      </c>
      <c r="F149" s="385"/>
      <c r="G149" s="622"/>
    </row>
    <row r="150" spans="1:9" ht="59.25" customHeight="1">
      <c r="A150" s="43"/>
      <c r="B150" s="227"/>
      <c r="C150" s="236"/>
      <c r="D150" s="622">
        <v>2</v>
      </c>
      <c r="E150" s="632" t="s">
        <v>341</v>
      </c>
      <c r="F150" s="385"/>
      <c r="G150" s="622"/>
    </row>
    <row r="151" spans="1:9" ht="59.25" customHeight="1">
      <c r="A151" s="43" t="s">
        <v>1583</v>
      </c>
      <c r="B151" s="298" t="s">
        <v>454</v>
      </c>
      <c r="C151" s="236" t="s">
        <v>452</v>
      </c>
      <c r="D151" s="622">
        <v>2</v>
      </c>
      <c r="E151" s="632" t="s">
        <v>341</v>
      </c>
      <c r="F151" s="385"/>
      <c r="G151" s="622"/>
    </row>
    <row r="152" spans="1:9" ht="15.4" customHeight="1">
      <c r="A152" s="43"/>
      <c r="B152" s="298"/>
      <c r="C152" s="236" t="s">
        <v>3802</v>
      </c>
      <c r="D152" s="622">
        <v>2</v>
      </c>
      <c r="E152" s="632" t="s">
        <v>341</v>
      </c>
      <c r="F152" s="385"/>
      <c r="G152" s="622"/>
    </row>
    <row r="153" spans="1:9" ht="15.4" customHeight="1">
      <c r="A153" s="43"/>
      <c r="B153" s="298"/>
      <c r="C153" s="236" t="s">
        <v>5413</v>
      </c>
      <c r="D153" s="622">
        <v>2</v>
      </c>
      <c r="E153" s="632" t="s">
        <v>341</v>
      </c>
      <c r="F153" s="385"/>
      <c r="G153" s="622"/>
    </row>
    <row r="154" spans="1:9" ht="15.4" customHeight="1">
      <c r="A154" s="43"/>
      <c r="B154" s="298"/>
      <c r="C154" s="236" t="s">
        <v>457</v>
      </c>
      <c r="D154" s="622">
        <v>2</v>
      </c>
      <c r="E154" s="632"/>
      <c r="F154" s="385"/>
      <c r="G154" s="622"/>
    </row>
    <row r="155" spans="1:9" ht="72" customHeight="1">
      <c r="A155" s="43" t="s">
        <v>1587</v>
      </c>
      <c r="B155" s="227" t="s">
        <v>459</v>
      </c>
      <c r="C155" s="236" t="s">
        <v>5414</v>
      </c>
      <c r="D155" s="622">
        <v>2</v>
      </c>
      <c r="E155" s="632" t="s">
        <v>341</v>
      </c>
      <c r="F155" s="236" t="s">
        <v>5415</v>
      </c>
      <c r="G155" s="622"/>
    </row>
    <row r="156" spans="1:9" ht="86.65" customHeight="1">
      <c r="A156" s="43"/>
      <c r="B156" s="227"/>
      <c r="C156" s="236" t="s">
        <v>5416</v>
      </c>
      <c r="D156" s="622">
        <v>2</v>
      </c>
      <c r="E156" s="632" t="s">
        <v>341</v>
      </c>
      <c r="F156" s="236" t="s">
        <v>5417</v>
      </c>
      <c r="G156" s="622"/>
    </row>
    <row r="157" spans="1:9" ht="72" customHeight="1">
      <c r="A157" s="43"/>
      <c r="B157" s="227"/>
      <c r="C157" s="236" t="s">
        <v>5418</v>
      </c>
      <c r="D157" s="622">
        <v>2</v>
      </c>
      <c r="E157" s="632" t="s">
        <v>341</v>
      </c>
      <c r="F157" s="236" t="s">
        <v>5419</v>
      </c>
      <c r="G157" s="622"/>
    </row>
    <row r="158" spans="1:9" ht="86.65" customHeight="1">
      <c r="A158" s="43"/>
      <c r="B158" s="227"/>
      <c r="C158" s="236" t="s">
        <v>5420</v>
      </c>
      <c r="D158" s="622">
        <v>2</v>
      </c>
      <c r="E158" s="632" t="s">
        <v>341</v>
      </c>
      <c r="F158" s="236" t="s">
        <v>5421</v>
      </c>
      <c r="G158" s="622"/>
    </row>
    <row r="159" spans="1:9" ht="57.4" customHeight="1">
      <c r="A159" s="43"/>
      <c r="B159" s="227"/>
      <c r="C159" s="236" t="s">
        <v>5422</v>
      </c>
      <c r="D159" s="622">
        <v>2</v>
      </c>
      <c r="E159" s="632" t="s">
        <v>341</v>
      </c>
      <c r="F159" s="236" t="s">
        <v>5423</v>
      </c>
      <c r="G159" s="622"/>
    </row>
    <row r="160" spans="1:9" ht="57.4" customHeight="1">
      <c r="A160" s="43"/>
      <c r="B160" s="227"/>
      <c r="C160" s="236" t="s">
        <v>5424</v>
      </c>
      <c r="D160" s="622">
        <v>2</v>
      </c>
      <c r="E160" s="632" t="s">
        <v>341</v>
      </c>
      <c r="F160" s="236" t="s">
        <v>5425</v>
      </c>
      <c r="G160" s="622"/>
    </row>
    <row r="161" spans="1:9" ht="43.15" customHeight="1">
      <c r="A161" s="43" t="s">
        <v>1602</v>
      </c>
      <c r="B161" s="227" t="s">
        <v>477</v>
      </c>
      <c r="C161" s="809" t="s">
        <v>5426</v>
      </c>
      <c r="D161" s="622">
        <v>2</v>
      </c>
      <c r="E161" s="632" t="s">
        <v>341</v>
      </c>
      <c r="F161" s="385" t="s">
        <v>5427</v>
      </c>
      <c r="G161" s="622"/>
    </row>
    <row r="162" spans="1:9" ht="31.15" customHeight="1">
      <c r="A162" s="43" t="s">
        <v>1605</v>
      </c>
      <c r="B162" s="227" t="s">
        <v>481</v>
      </c>
      <c r="C162" s="236" t="s">
        <v>5428</v>
      </c>
      <c r="D162" s="622">
        <v>2</v>
      </c>
      <c r="E162" s="632" t="s">
        <v>341</v>
      </c>
      <c r="F162" s="385"/>
      <c r="G162" s="622"/>
    </row>
    <row r="163" spans="1:9" ht="28.9" customHeight="1">
      <c r="A163" s="43" t="s">
        <v>1608</v>
      </c>
      <c r="B163" s="227" t="s">
        <v>485</v>
      </c>
      <c r="C163" s="236" t="s">
        <v>5429</v>
      </c>
      <c r="D163" s="622">
        <v>2</v>
      </c>
      <c r="E163" s="632" t="s">
        <v>341</v>
      </c>
      <c r="F163" s="385"/>
      <c r="G163" s="622"/>
    </row>
    <row r="164" spans="1:9" ht="46.9" customHeight="1">
      <c r="A164" s="43" t="s">
        <v>1611</v>
      </c>
      <c r="B164" s="227" t="s">
        <v>490</v>
      </c>
      <c r="C164" s="236" t="s">
        <v>5430</v>
      </c>
      <c r="D164" s="622">
        <v>2</v>
      </c>
      <c r="E164" s="632" t="s">
        <v>341</v>
      </c>
      <c r="F164" s="385"/>
      <c r="G164" s="622"/>
    </row>
    <row r="165" spans="1:9" ht="18.75">
      <c r="A165" s="43" t="s">
        <v>1616</v>
      </c>
      <c r="B165" s="1156" t="s">
        <v>118</v>
      </c>
      <c r="C165" s="1087"/>
      <c r="D165" s="1087"/>
      <c r="E165" s="1087"/>
      <c r="F165" s="1087"/>
      <c r="G165" s="1157"/>
      <c r="H165" s="756">
        <f>SUM(D166:D171)</f>
        <v>10</v>
      </c>
      <c r="I165" s="756">
        <f>COUNT(D166:D171)*2</f>
        <v>10</v>
      </c>
    </row>
    <row r="166" spans="1:9" ht="129.4" customHeight="1">
      <c r="A166" s="43" t="s">
        <v>497</v>
      </c>
      <c r="B166" s="298" t="s">
        <v>498</v>
      </c>
      <c r="C166" s="23" t="s">
        <v>499</v>
      </c>
      <c r="D166" s="622">
        <v>2</v>
      </c>
      <c r="E166" s="52" t="s">
        <v>341</v>
      </c>
      <c r="F166" s="23" t="s">
        <v>500</v>
      </c>
      <c r="G166" s="622"/>
    </row>
    <row r="167" spans="1:9" ht="31.15" hidden="1" customHeight="1">
      <c r="A167" s="68" t="s">
        <v>501</v>
      </c>
      <c r="B167" s="692" t="s">
        <v>502</v>
      </c>
      <c r="C167" s="50"/>
      <c r="D167" s="626"/>
      <c r="E167" s="22"/>
      <c r="F167" s="66"/>
      <c r="G167" s="66"/>
      <c r="H167" s="323"/>
      <c r="I167" s="323"/>
    </row>
    <row r="168" spans="1:9" ht="43.15" customHeight="1">
      <c r="A168" s="43" t="s">
        <v>1618</v>
      </c>
      <c r="B168" s="298" t="s">
        <v>504</v>
      </c>
      <c r="C168" s="90" t="s">
        <v>5431</v>
      </c>
      <c r="D168" s="622">
        <v>2</v>
      </c>
      <c r="E168" s="632" t="s">
        <v>341</v>
      </c>
      <c r="F168" s="385"/>
      <c r="G168" s="622"/>
    </row>
    <row r="169" spans="1:9" ht="31.15" customHeight="1">
      <c r="A169" s="43" t="s">
        <v>1621</v>
      </c>
      <c r="B169" s="291" t="s">
        <v>507</v>
      </c>
      <c r="C169" s="30" t="s">
        <v>5432</v>
      </c>
      <c r="D169" s="622">
        <v>2</v>
      </c>
      <c r="E169" s="632" t="s">
        <v>341</v>
      </c>
      <c r="F169" s="385"/>
      <c r="G169" s="622"/>
    </row>
    <row r="170" spans="1:9" ht="28.9" customHeight="1">
      <c r="A170" s="43"/>
      <c r="B170" s="291"/>
      <c r="C170" s="236" t="s">
        <v>5433</v>
      </c>
      <c r="D170" s="622">
        <v>2</v>
      </c>
      <c r="E170" s="632" t="s">
        <v>341</v>
      </c>
      <c r="F170" s="385"/>
      <c r="G170" s="622"/>
    </row>
    <row r="171" spans="1:9" ht="28.9" customHeight="1">
      <c r="A171" s="43"/>
      <c r="B171" s="291"/>
      <c r="C171" s="272" t="s">
        <v>5434</v>
      </c>
      <c r="D171" s="622">
        <v>2</v>
      </c>
      <c r="E171" s="632" t="s">
        <v>341</v>
      </c>
      <c r="F171" s="385"/>
      <c r="G171" s="622"/>
    </row>
    <row r="172" spans="1:9" ht="18.75">
      <c r="A172" s="43" t="s">
        <v>1624</v>
      </c>
      <c r="B172" s="1156" t="s">
        <v>116</v>
      </c>
      <c r="C172" s="1087"/>
      <c r="D172" s="1087"/>
      <c r="E172" s="1087"/>
      <c r="F172" s="1087"/>
      <c r="G172" s="1157"/>
      <c r="H172" s="756">
        <f>SUM(D174:D176)</f>
        <v>6</v>
      </c>
      <c r="I172" s="756">
        <f>COUNT(D174:D176)*2</f>
        <v>6</v>
      </c>
    </row>
    <row r="173" spans="1:9" ht="15.4" hidden="1" customHeight="1">
      <c r="A173" s="68" t="s">
        <v>1625</v>
      </c>
      <c r="B173" s="692" t="s">
        <v>511</v>
      </c>
      <c r="C173" s="42"/>
      <c r="D173" s="626"/>
      <c r="E173" s="22"/>
      <c r="F173" s="66"/>
      <c r="G173" s="66"/>
      <c r="H173" s="323"/>
      <c r="I173" s="323"/>
    </row>
    <row r="174" spans="1:9" ht="43.15" customHeight="1">
      <c r="A174" s="43" t="s">
        <v>1627</v>
      </c>
      <c r="B174" s="332" t="s">
        <v>515</v>
      </c>
      <c r="C174" s="30" t="s">
        <v>5435</v>
      </c>
      <c r="D174" s="622">
        <v>2</v>
      </c>
      <c r="E174" s="52" t="s">
        <v>341</v>
      </c>
      <c r="F174" s="385"/>
      <c r="G174" s="622"/>
    </row>
    <row r="175" spans="1:9" ht="72" customHeight="1">
      <c r="A175" s="43"/>
      <c r="B175" s="332"/>
      <c r="C175" s="30" t="s">
        <v>517</v>
      </c>
      <c r="D175" s="622">
        <v>2</v>
      </c>
      <c r="E175" s="52" t="s">
        <v>377</v>
      </c>
      <c r="F175" s="385"/>
      <c r="G175" s="622"/>
    </row>
    <row r="176" spans="1:9" ht="46.9" customHeight="1">
      <c r="A176" s="43" t="s">
        <v>1630</v>
      </c>
      <c r="B176" s="298" t="s">
        <v>519</v>
      </c>
      <c r="C176" s="23" t="s">
        <v>520</v>
      </c>
      <c r="D176" s="622">
        <v>2</v>
      </c>
      <c r="E176" s="52" t="s">
        <v>255</v>
      </c>
      <c r="F176" s="385"/>
      <c r="G176" s="622"/>
    </row>
    <row r="177" spans="1:9" ht="18.75">
      <c r="A177" s="43" t="s">
        <v>1632</v>
      </c>
      <c r="B177" s="1156" t="s">
        <v>114</v>
      </c>
      <c r="C177" s="1087"/>
      <c r="D177" s="1087"/>
      <c r="E177" s="1087"/>
      <c r="F177" s="1087"/>
      <c r="G177" s="1157"/>
      <c r="H177" s="756">
        <f>SUM(D178:D183)</f>
        <v>8</v>
      </c>
      <c r="I177" s="756">
        <f>COUNT(D178:D183)*2</f>
        <v>8</v>
      </c>
    </row>
    <row r="178" spans="1:9" ht="43.15" customHeight="1">
      <c r="A178" s="43" t="s">
        <v>1633</v>
      </c>
      <c r="B178" s="227" t="s">
        <v>522</v>
      </c>
      <c r="C178" s="236" t="s">
        <v>5436</v>
      </c>
      <c r="D178" s="622">
        <v>2</v>
      </c>
      <c r="E178" s="632" t="s">
        <v>377</v>
      </c>
      <c r="F178" s="385"/>
      <c r="G178" s="622"/>
    </row>
    <row r="179" spans="1:9" ht="31.15" hidden="1" customHeight="1">
      <c r="A179" s="68" t="s">
        <v>1638</v>
      </c>
      <c r="B179" s="691" t="s">
        <v>526</v>
      </c>
      <c r="C179" s="50"/>
      <c r="D179" s="626"/>
      <c r="E179" s="22"/>
      <c r="F179" s="66"/>
      <c r="G179" s="66"/>
      <c r="H179" s="323"/>
      <c r="I179" s="323"/>
    </row>
    <row r="180" spans="1:9" ht="31.15" hidden="1" customHeight="1">
      <c r="A180" s="68" t="s">
        <v>1641</v>
      </c>
      <c r="B180" s="691" t="s">
        <v>529</v>
      </c>
      <c r="C180" s="50"/>
      <c r="D180" s="626"/>
      <c r="E180" s="22"/>
      <c r="F180" s="66"/>
      <c r="G180" s="66"/>
      <c r="H180" s="323"/>
      <c r="I180" s="323"/>
    </row>
    <row r="181" spans="1:9" ht="43.15" customHeight="1">
      <c r="A181" s="43" t="s">
        <v>1644</v>
      </c>
      <c r="B181" s="227" t="s">
        <v>534</v>
      </c>
      <c r="C181" s="236" t="s">
        <v>5437</v>
      </c>
      <c r="D181" s="622">
        <v>2</v>
      </c>
      <c r="E181" s="52" t="s">
        <v>255</v>
      </c>
      <c r="F181" s="385"/>
      <c r="G181" s="622"/>
    </row>
    <row r="182" spans="1:9" ht="28.9" customHeight="1">
      <c r="A182" s="43" t="s">
        <v>1645</v>
      </c>
      <c r="B182" s="227" t="s">
        <v>537</v>
      </c>
      <c r="C182" s="236" t="s">
        <v>5438</v>
      </c>
      <c r="D182" s="622">
        <v>2</v>
      </c>
      <c r="E182" s="52" t="s">
        <v>255</v>
      </c>
      <c r="F182" s="385"/>
      <c r="G182" s="622"/>
    </row>
    <row r="183" spans="1:9" ht="28.9" customHeight="1">
      <c r="A183" s="43"/>
      <c r="B183" s="227"/>
      <c r="C183" s="236" t="s">
        <v>5439</v>
      </c>
      <c r="D183" s="622">
        <v>2</v>
      </c>
      <c r="E183" s="52" t="s">
        <v>255</v>
      </c>
      <c r="F183" s="385"/>
      <c r="G183" s="622"/>
    </row>
    <row r="184" spans="1:9" ht="18.75">
      <c r="A184" s="43" t="s">
        <v>1650</v>
      </c>
      <c r="B184" s="1156" t="s">
        <v>1651</v>
      </c>
      <c r="C184" s="1087"/>
      <c r="D184" s="1087"/>
      <c r="E184" s="1087"/>
      <c r="F184" s="1087"/>
      <c r="G184" s="1157"/>
      <c r="H184" s="756">
        <f>SUM(D186:D188)</f>
        <v>4</v>
      </c>
      <c r="I184" s="756">
        <f>COUNT(D186:D188)*2</f>
        <v>4</v>
      </c>
    </row>
    <row r="185" spans="1:9" ht="31.15" hidden="1" customHeight="1">
      <c r="A185" s="68" t="s">
        <v>1652</v>
      </c>
      <c r="B185" s="691" t="s">
        <v>552</v>
      </c>
      <c r="C185" s="50"/>
      <c r="D185" s="626"/>
      <c r="E185" s="22"/>
      <c r="F185" s="66"/>
      <c r="G185" s="66"/>
      <c r="H185" s="323"/>
      <c r="I185" s="323"/>
    </row>
    <row r="186" spans="1:9" ht="100.9" customHeight="1">
      <c r="A186" s="43" t="s">
        <v>1663</v>
      </c>
      <c r="B186" s="227" t="s">
        <v>573</v>
      </c>
      <c r="C186" s="236" t="s">
        <v>5442</v>
      </c>
      <c r="D186" s="622">
        <v>2</v>
      </c>
      <c r="E186" s="52" t="s">
        <v>554</v>
      </c>
      <c r="F186" s="236" t="s">
        <v>5443</v>
      </c>
      <c r="G186" s="622"/>
    </row>
    <row r="187" spans="1:9" ht="28.9" customHeight="1">
      <c r="A187" s="43"/>
      <c r="B187" s="227"/>
      <c r="C187" s="236" t="s">
        <v>5444</v>
      </c>
      <c r="D187" s="622">
        <v>2</v>
      </c>
      <c r="E187" s="52" t="s">
        <v>554</v>
      </c>
      <c r="F187" s="236" t="s">
        <v>5445</v>
      </c>
      <c r="G187" s="622"/>
    </row>
    <row r="188" spans="1:9" ht="31.15" hidden="1" customHeight="1">
      <c r="A188" s="68" t="s">
        <v>1668</v>
      </c>
      <c r="B188" s="692" t="s">
        <v>580</v>
      </c>
      <c r="C188" s="50"/>
      <c r="D188" s="626"/>
      <c r="E188" s="22"/>
      <c r="F188" s="66"/>
      <c r="G188" s="66"/>
      <c r="H188" s="323"/>
      <c r="I188" s="323"/>
    </row>
    <row r="189" spans="1:9" ht="18.75">
      <c r="A189" s="43" t="s">
        <v>1672</v>
      </c>
      <c r="B189" s="1156" t="s">
        <v>110</v>
      </c>
      <c r="C189" s="1087"/>
      <c r="D189" s="1087"/>
      <c r="E189" s="1087"/>
      <c r="F189" s="1087"/>
      <c r="G189" s="1157"/>
      <c r="H189" s="756">
        <f>SUM(D190:D199)</f>
        <v>16</v>
      </c>
      <c r="I189" s="756">
        <f>COUNT(D190:D199)*2</f>
        <v>16</v>
      </c>
    </row>
    <row r="190" spans="1:9" ht="129.4" customHeight="1">
      <c r="A190" s="43" t="s">
        <v>1673</v>
      </c>
      <c r="B190" s="227" t="s">
        <v>583</v>
      </c>
      <c r="C190" s="19" t="s">
        <v>584</v>
      </c>
      <c r="D190" s="622">
        <v>2</v>
      </c>
      <c r="E190" s="632" t="s">
        <v>341</v>
      </c>
      <c r="F190" s="236" t="s">
        <v>5446</v>
      </c>
      <c r="G190" s="622"/>
    </row>
    <row r="191" spans="1:9" ht="129.4" customHeight="1">
      <c r="A191" s="43" t="s">
        <v>1675</v>
      </c>
      <c r="B191" s="227" t="s">
        <v>588</v>
      </c>
      <c r="C191" s="19" t="s">
        <v>5447</v>
      </c>
      <c r="D191" s="622">
        <v>2</v>
      </c>
      <c r="E191" s="632" t="s">
        <v>341</v>
      </c>
      <c r="F191" s="236" t="s">
        <v>5448</v>
      </c>
      <c r="G191" s="622"/>
    </row>
    <row r="192" spans="1:9" ht="31.15" hidden="1" customHeight="1">
      <c r="A192" s="68" t="s">
        <v>1690</v>
      </c>
      <c r="B192" s="691" t="s">
        <v>593</v>
      </c>
      <c r="C192" s="50"/>
      <c r="D192" s="626"/>
      <c r="E192" s="22"/>
      <c r="F192" s="66"/>
      <c r="G192" s="66"/>
      <c r="H192" s="323"/>
      <c r="I192" s="323"/>
    </row>
    <row r="193" spans="1:9" ht="46.9" hidden="1" customHeight="1">
      <c r="A193" s="68" t="s">
        <v>1693</v>
      </c>
      <c r="B193" s="691" t="s">
        <v>597</v>
      </c>
      <c r="C193" s="50"/>
      <c r="D193" s="626"/>
      <c r="E193" s="22"/>
      <c r="F193" s="66"/>
      <c r="G193" s="66"/>
      <c r="H193" s="323"/>
      <c r="I193" s="323"/>
    </row>
    <row r="194" spans="1:9" ht="43.15" customHeight="1">
      <c r="A194" s="43" t="s">
        <v>1696</v>
      </c>
      <c r="B194" s="227" t="s">
        <v>602</v>
      </c>
      <c r="C194" s="236" t="s">
        <v>5449</v>
      </c>
      <c r="D194" s="622">
        <v>2</v>
      </c>
      <c r="E194" s="632" t="s">
        <v>341</v>
      </c>
      <c r="F194" s="236" t="s">
        <v>5450</v>
      </c>
      <c r="G194" s="622"/>
    </row>
    <row r="195" spans="1:9" ht="57.4" customHeight="1">
      <c r="A195" s="43" t="s">
        <v>605</v>
      </c>
      <c r="B195" s="227" t="s">
        <v>606</v>
      </c>
      <c r="C195" s="19" t="s">
        <v>607</v>
      </c>
      <c r="D195" s="622">
        <v>2</v>
      </c>
      <c r="E195" s="632" t="s">
        <v>341</v>
      </c>
      <c r="F195" s="23" t="s">
        <v>608</v>
      </c>
      <c r="G195" s="622"/>
    </row>
    <row r="196" spans="1:9" ht="31.15" customHeight="1">
      <c r="A196" s="43"/>
      <c r="B196" s="227"/>
      <c r="C196" s="19" t="s">
        <v>609</v>
      </c>
      <c r="D196" s="622">
        <v>2</v>
      </c>
      <c r="E196" s="632" t="s">
        <v>341</v>
      </c>
      <c r="F196" s="23" t="s">
        <v>5451</v>
      </c>
      <c r="G196" s="622"/>
    </row>
    <row r="197" spans="1:9" ht="31.15" customHeight="1">
      <c r="A197" s="43" t="s">
        <v>1700</v>
      </c>
      <c r="B197" s="227" t="s">
        <v>612</v>
      </c>
      <c r="C197" s="810" t="s">
        <v>5452</v>
      </c>
      <c r="D197" s="622">
        <v>2</v>
      </c>
      <c r="E197" s="632" t="s">
        <v>341</v>
      </c>
      <c r="F197" s="385"/>
      <c r="G197" s="622"/>
    </row>
    <row r="198" spans="1:9" ht="28.9" customHeight="1">
      <c r="A198" s="43"/>
      <c r="B198" s="236"/>
      <c r="C198" s="30" t="s">
        <v>2464</v>
      </c>
      <c r="D198" s="622">
        <v>2</v>
      </c>
      <c r="E198" s="632" t="s">
        <v>341</v>
      </c>
      <c r="F198" s="239" t="s">
        <v>5453</v>
      </c>
      <c r="G198" s="622"/>
    </row>
    <row r="199" spans="1:9" ht="72" customHeight="1">
      <c r="A199" s="43"/>
      <c r="B199" s="236"/>
      <c r="C199" s="236" t="s">
        <v>5454</v>
      </c>
      <c r="D199" s="622">
        <v>2</v>
      </c>
      <c r="E199" s="632" t="s">
        <v>341</v>
      </c>
      <c r="F199" s="236" t="s">
        <v>5455</v>
      </c>
      <c r="G199" s="622"/>
    </row>
    <row r="200" spans="1:9" ht="31.5" customHeight="1">
      <c r="A200" s="60" t="s">
        <v>109</v>
      </c>
      <c r="B200" s="1349" t="s">
        <v>6205</v>
      </c>
      <c r="C200" s="1350"/>
      <c r="D200" s="1350"/>
      <c r="E200" s="1350"/>
      <c r="F200" s="1350"/>
      <c r="G200" s="1351"/>
      <c r="H200" s="756">
        <f>SUM(D201:D213)</f>
        <v>8</v>
      </c>
      <c r="I200" s="756">
        <f>COUNT(D201:D213)*2</f>
        <v>8</v>
      </c>
    </row>
    <row r="201" spans="1:9" ht="72" hidden="1" customHeight="1">
      <c r="A201" s="483" t="s">
        <v>1705</v>
      </c>
      <c r="B201" s="545" t="s">
        <v>1706</v>
      </c>
      <c r="C201" s="50" t="s">
        <v>1707</v>
      </c>
      <c r="D201" s="540"/>
      <c r="E201" s="26" t="s">
        <v>540</v>
      </c>
      <c r="F201" s="50" t="s">
        <v>6206</v>
      </c>
      <c r="G201" s="482"/>
      <c r="H201" s="323"/>
      <c r="I201" s="323"/>
    </row>
    <row r="202" spans="1:9" ht="72" hidden="1" customHeight="1">
      <c r="A202" s="483" t="s">
        <v>1709</v>
      </c>
      <c r="B202" s="545" t="s">
        <v>1710</v>
      </c>
      <c r="C202" s="50" t="s">
        <v>1711</v>
      </c>
      <c r="D202" s="538"/>
      <c r="E202" s="26" t="s">
        <v>540</v>
      </c>
      <c r="F202" s="50" t="s">
        <v>3232</v>
      </c>
      <c r="G202" s="482"/>
      <c r="H202" s="323"/>
      <c r="I202" s="323"/>
    </row>
    <row r="203" spans="1:9" ht="72" hidden="1" customHeight="1">
      <c r="A203" s="483" t="s">
        <v>3233</v>
      </c>
      <c r="B203" s="545" t="s">
        <v>3234</v>
      </c>
      <c r="C203" s="50" t="s">
        <v>6207</v>
      </c>
      <c r="D203" s="538"/>
      <c r="E203" s="26"/>
      <c r="F203" s="50" t="s">
        <v>6208</v>
      </c>
      <c r="G203" s="482"/>
      <c r="H203" s="323"/>
      <c r="I203" s="323"/>
    </row>
    <row r="204" spans="1:9" ht="72" hidden="1" customHeight="1">
      <c r="A204" s="483" t="s">
        <v>3235</v>
      </c>
      <c r="B204" s="545" t="s">
        <v>3236</v>
      </c>
      <c r="C204" s="50" t="s">
        <v>6209</v>
      </c>
      <c r="D204" s="538"/>
      <c r="E204" s="26"/>
      <c r="F204" s="50" t="s">
        <v>6210</v>
      </c>
      <c r="G204" s="482"/>
      <c r="H204" s="323"/>
      <c r="I204" s="323"/>
    </row>
    <row r="205" spans="1:9" ht="72" hidden="1" customHeight="1">
      <c r="A205" s="483" t="s">
        <v>3237</v>
      </c>
      <c r="B205" s="693" t="s">
        <v>3238</v>
      </c>
      <c r="C205" s="501" t="s">
        <v>6211</v>
      </c>
      <c r="D205" s="538"/>
      <c r="E205" s="26"/>
      <c r="F205" s="50" t="s">
        <v>6212</v>
      </c>
      <c r="G205" s="482"/>
      <c r="H205" s="323"/>
      <c r="I205" s="323"/>
    </row>
    <row r="206" spans="1:9" ht="72" hidden="1" customHeight="1">
      <c r="A206" s="483" t="s">
        <v>3239</v>
      </c>
      <c r="B206" s="545" t="s">
        <v>3240</v>
      </c>
      <c r="C206" s="50" t="s">
        <v>6213</v>
      </c>
      <c r="D206" s="538"/>
      <c r="E206" s="26"/>
      <c r="F206" s="50" t="s">
        <v>6214</v>
      </c>
      <c r="G206" s="482"/>
      <c r="H206" s="323"/>
      <c r="I206" s="323"/>
    </row>
    <row r="207" spans="1:9" ht="72" hidden="1" customHeight="1">
      <c r="A207" s="483" t="s">
        <v>3241</v>
      </c>
      <c r="B207" s="545" t="s">
        <v>6215</v>
      </c>
      <c r="C207" s="50" t="s">
        <v>6216</v>
      </c>
      <c r="D207" s="538"/>
      <c r="E207" s="26"/>
      <c r="F207" s="50" t="s">
        <v>6217</v>
      </c>
      <c r="G207" s="482"/>
      <c r="H207" s="323"/>
      <c r="I207" s="323"/>
    </row>
    <row r="208" spans="1:9" ht="72" hidden="1" customHeight="1">
      <c r="A208" s="483" t="s">
        <v>3243</v>
      </c>
      <c r="B208" s="545" t="s">
        <v>3244</v>
      </c>
      <c r="C208" s="50" t="s">
        <v>6218</v>
      </c>
      <c r="D208" s="538"/>
      <c r="E208" s="26"/>
      <c r="F208" s="50" t="s">
        <v>6219</v>
      </c>
      <c r="G208" s="479"/>
      <c r="H208" s="323"/>
      <c r="I208" s="323"/>
    </row>
    <row r="209" spans="1:9" ht="72" customHeight="1">
      <c r="A209" s="18" t="s">
        <v>6223</v>
      </c>
      <c r="B209" s="236" t="s">
        <v>1714</v>
      </c>
      <c r="C209" s="236" t="s">
        <v>2433</v>
      </c>
      <c r="D209" s="622">
        <v>2</v>
      </c>
      <c r="E209" s="52" t="s">
        <v>255</v>
      </c>
      <c r="F209" s="236"/>
      <c r="G209" s="777"/>
    </row>
    <row r="210" spans="1:9" ht="72" customHeight="1">
      <c r="A210" s="43"/>
      <c r="B210" s="236"/>
      <c r="C210" s="30" t="s">
        <v>545</v>
      </c>
      <c r="D210" s="622">
        <v>2</v>
      </c>
      <c r="E210" s="52" t="s">
        <v>255</v>
      </c>
      <c r="F210" s="236"/>
      <c r="G210" s="777"/>
    </row>
    <row r="211" spans="1:9" ht="72" customHeight="1">
      <c r="A211" s="60" t="s">
        <v>3250</v>
      </c>
      <c r="B211" s="236" t="s">
        <v>1722</v>
      </c>
      <c r="C211" s="30" t="s">
        <v>5440</v>
      </c>
      <c r="D211" s="622">
        <v>2</v>
      </c>
      <c r="E211" s="52" t="s">
        <v>255</v>
      </c>
      <c r="F211" s="236" t="s">
        <v>6220</v>
      </c>
      <c r="G211" s="777"/>
    </row>
    <row r="212" spans="1:9" ht="72" customHeight="1">
      <c r="A212" s="43"/>
      <c r="B212" s="236"/>
      <c r="C212" s="30" t="s">
        <v>5441</v>
      </c>
      <c r="D212" s="622">
        <v>2</v>
      </c>
      <c r="E212" s="52" t="s">
        <v>255</v>
      </c>
      <c r="F212" s="236" t="s">
        <v>6220</v>
      </c>
      <c r="G212" s="777"/>
    </row>
    <row r="213" spans="1:9" ht="72" hidden="1" customHeight="1">
      <c r="A213" s="483" t="s">
        <v>3251</v>
      </c>
      <c r="B213" s="545" t="s">
        <v>3252</v>
      </c>
      <c r="C213" s="50" t="s">
        <v>6221</v>
      </c>
      <c r="D213" s="538"/>
      <c r="E213" s="26"/>
      <c r="F213" s="50" t="s">
        <v>6222</v>
      </c>
      <c r="G213" s="305"/>
      <c r="H213" s="323"/>
      <c r="I213" s="323"/>
    </row>
    <row r="214" spans="1:9" ht="21" customHeight="1">
      <c r="A214" s="178"/>
      <c r="B214" s="1347" t="s">
        <v>620</v>
      </c>
      <c r="C214" s="1348"/>
      <c r="D214" s="1348"/>
      <c r="E214" s="1348"/>
      <c r="F214" s="1348"/>
      <c r="G214" s="1147"/>
      <c r="H214" s="756">
        <f>H215+H220+H230+H237+H249+H271+H276+H253+H257+H261+H264+H267</f>
        <v>60</v>
      </c>
      <c r="I214" s="756">
        <f>I215+I220+I230+I237+I249+I271+I276+I253+I257+I261+I264+I267</f>
        <v>60</v>
      </c>
    </row>
    <row r="215" spans="1:9" ht="18.75">
      <c r="A215" s="43" t="s">
        <v>1725</v>
      </c>
      <c r="B215" s="1156" t="s">
        <v>106</v>
      </c>
      <c r="C215" s="1087"/>
      <c r="D215" s="1087"/>
      <c r="E215" s="1087"/>
      <c r="F215" s="1087"/>
      <c r="G215" s="1157"/>
      <c r="H215" s="756">
        <f>SUM(D216:D219)</f>
        <v>8</v>
      </c>
      <c r="I215" s="756">
        <f>COUNT(D216:D219)*2</f>
        <v>8</v>
      </c>
    </row>
    <row r="216" spans="1:9" ht="43.15" customHeight="1">
      <c r="A216" s="43" t="s">
        <v>1726</v>
      </c>
      <c r="B216" s="160" t="s">
        <v>622</v>
      </c>
      <c r="C216" s="23" t="s">
        <v>5229</v>
      </c>
      <c r="D216" s="622">
        <v>2</v>
      </c>
      <c r="E216" s="52" t="s">
        <v>540</v>
      </c>
      <c r="F216" s="385"/>
      <c r="G216" s="622"/>
    </row>
    <row r="217" spans="1:9" ht="43.15" customHeight="1">
      <c r="A217" s="43"/>
      <c r="B217" s="160"/>
      <c r="C217" s="71" t="s">
        <v>624</v>
      </c>
      <c r="D217" s="622">
        <v>2</v>
      </c>
      <c r="E217" s="52" t="s">
        <v>540</v>
      </c>
      <c r="F217" s="385"/>
      <c r="G217" s="622"/>
    </row>
    <row r="218" spans="1:9" ht="31.15" customHeight="1">
      <c r="A218" s="43" t="s">
        <v>1729</v>
      </c>
      <c r="B218" s="114" t="s">
        <v>627</v>
      </c>
      <c r="C218" s="30" t="s">
        <v>5456</v>
      </c>
      <c r="D218" s="622">
        <v>2</v>
      </c>
      <c r="E218" s="52" t="s">
        <v>629</v>
      </c>
      <c r="F218" s="385"/>
      <c r="G218" s="622"/>
    </row>
    <row r="219" spans="1:9" ht="31.15" customHeight="1">
      <c r="A219" s="43" t="s">
        <v>1731</v>
      </c>
      <c r="B219" s="114" t="s">
        <v>631</v>
      </c>
      <c r="C219" s="23" t="s">
        <v>632</v>
      </c>
      <c r="D219" s="622">
        <v>2</v>
      </c>
      <c r="E219" s="52" t="s">
        <v>379</v>
      </c>
      <c r="F219" s="385"/>
      <c r="G219" s="622"/>
    </row>
    <row r="220" spans="1:9" ht="18.75">
      <c r="A220" s="43" t="s">
        <v>1734</v>
      </c>
      <c r="B220" s="1156" t="s">
        <v>104</v>
      </c>
      <c r="C220" s="1087"/>
      <c r="D220" s="1087"/>
      <c r="E220" s="1087"/>
      <c r="F220" s="1087"/>
      <c r="G220" s="1157"/>
      <c r="H220" s="756">
        <f>SUM(D221:D229)</f>
        <v>6</v>
      </c>
      <c r="I220" s="756">
        <f>COUNT(D221:D229)*2</f>
        <v>6</v>
      </c>
    </row>
    <row r="221" spans="1:9" ht="31.15" hidden="1" customHeight="1">
      <c r="A221" s="68" t="s">
        <v>633</v>
      </c>
      <c r="B221" s="688" t="s">
        <v>634</v>
      </c>
      <c r="C221" s="50"/>
      <c r="D221" s="626"/>
      <c r="E221" s="22"/>
      <c r="F221" s="66"/>
      <c r="G221" s="66"/>
      <c r="H221" s="323"/>
      <c r="I221" s="323"/>
    </row>
    <row r="222" spans="1:9" ht="15.4" hidden="1" customHeight="1">
      <c r="A222" s="68" t="s">
        <v>637</v>
      </c>
      <c r="B222" s="690" t="s">
        <v>638</v>
      </c>
      <c r="C222" s="50"/>
      <c r="D222" s="626"/>
      <c r="E222" s="22"/>
      <c r="F222" s="66"/>
      <c r="G222" s="66"/>
      <c r="H222" s="323"/>
      <c r="I222" s="323"/>
    </row>
    <row r="223" spans="1:9" ht="15.4" hidden="1" customHeight="1">
      <c r="A223" s="68" t="s">
        <v>1736</v>
      </c>
      <c r="B223" s="688" t="s">
        <v>640</v>
      </c>
      <c r="C223" s="50"/>
      <c r="D223" s="626"/>
      <c r="E223" s="22"/>
      <c r="F223" s="66"/>
      <c r="G223" s="66"/>
      <c r="H223" s="323"/>
      <c r="I223" s="323"/>
    </row>
    <row r="224" spans="1:9" ht="31.15" hidden="1" customHeight="1">
      <c r="A224" s="68" t="s">
        <v>1740</v>
      </c>
      <c r="B224" s="688" t="s">
        <v>644</v>
      </c>
      <c r="C224" s="50"/>
      <c r="D224" s="626"/>
      <c r="E224" s="22"/>
      <c r="F224" s="66"/>
      <c r="G224" s="66"/>
      <c r="H224" s="323"/>
      <c r="I224" s="323"/>
    </row>
    <row r="225" spans="1:9" ht="31.15" customHeight="1">
      <c r="A225" s="43" t="s">
        <v>1743</v>
      </c>
      <c r="B225" s="160" t="s">
        <v>650</v>
      </c>
      <c r="C225" s="30" t="s">
        <v>5457</v>
      </c>
      <c r="D225" s="622">
        <v>2</v>
      </c>
      <c r="E225" s="52" t="s">
        <v>653</v>
      </c>
      <c r="F225" s="385"/>
      <c r="G225" s="622"/>
    </row>
    <row r="226" spans="1:9" ht="28.9" hidden="1" customHeight="1">
      <c r="A226" s="68" t="s">
        <v>1748</v>
      </c>
      <c r="B226" s="619" t="s">
        <v>657</v>
      </c>
      <c r="C226" s="50"/>
      <c r="D226" s="626"/>
      <c r="E226" s="22"/>
      <c r="F226" s="66"/>
      <c r="G226" s="66"/>
      <c r="H226" s="323"/>
      <c r="I226" s="323"/>
    </row>
    <row r="227" spans="1:9" ht="43.15" customHeight="1">
      <c r="A227" s="43" t="s">
        <v>1751</v>
      </c>
      <c r="B227" s="114" t="s">
        <v>663</v>
      </c>
      <c r="C227" s="71" t="s">
        <v>664</v>
      </c>
      <c r="D227" s="622">
        <v>2</v>
      </c>
      <c r="E227" s="52" t="s">
        <v>377</v>
      </c>
      <c r="F227" s="385"/>
      <c r="G227" s="622"/>
    </row>
    <row r="228" spans="1:9" ht="28.9" customHeight="1">
      <c r="A228" s="43"/>
      <c r="B228" s="114"/>
      <c r="C228" s="30" t="s">
        <v>5093</v>
      </c>
      <c r="D228" s="622">
        <v>2</v>
      </c>
      <c r="E228" s="52" t="s">
        <v>540</v>
      </c>
      <c r="F228" s="385"/>
      <c r="G228" s="622"/>
    </row>
    <row r="229" spans="1:9" ht="31.15" hidden="1" customHeight="1">
      <c r="A229" s="68" t="s">
        <v>1753</v>
      </c>
      <c r="B229" s="688" t="s">
        <v>667</v>
      </c>
      <c r="C229" s="50"/>
      <c r="D229" s="626"/>
      <c r="E229" s="22"/>
      <c r="F229" s="66"/>
      <c r="G229" s="66"/>
      <c r="H229" s="323"/>
      <c r="I229" s="323"/>
    </row>
    <row r="230" spans="1:9" ht="18.75">
      <c r="A230" s="43" t="s">
        <v>1754</v>
      </c>
      <c r="B230" s="1156" t="s">
        <v>102</v>
      </c>
      <c r="C230" s="1087"/>
      <c r="D230" s="1087"/>
      <c r="E230" s="1087"/>
      <c r="F230" s="1087"/>
      <c r="G230" s="1157"/>
      <c r="H230" s="756">
        <f>SUM(D231:D236)</f>
        <v>12</v>
      </c>
      <c r="I230" s="756">
        <f>COUNT(D231:D236)*2</f>
        <v>12</v>
      </c>
    </row>
    <row r="231" spans="1:9" ht="31.15" customHeight="1">
      <c r="A231" s="43" t="s">
        <v>1755</v>
      </c>
      <c r="B231" s="114" t="s">
        <v>670</v>
      </c>
      <c r="C231" s="90" t="s">
        <v>5458</v>
      </c>
      <c r="D231" s="622">
        <v>2</v>
      </c>
      <c r="E231" s="632" t="s">
        <v>341</v>
      </c>
      <c r="F231" s="385"/>
      <c r="G231" s="622"/>
    </row>
    <row r="232" spans="1:9" ht="15.4" customHeight="1">
      <c r="A232" s="43"/>
      <c r="B232" s="114"/>
      <c r="C232" s="90" t="s">
        <v>5459</v>
      </c>
      <c r="D232" s="622">
        <v>2</v>
      </c>
      <c r="E232" s="632" t="s">
        <v>341</v>
      </c>
      <c r="F232" s="385"/>
      <c r="G232" s="622"/>
    </row>
    <row r="233" spans="1:9" ht="43.15" customHeight="1">
      <c r="A233" s="43" t="s">
        <v>1758</v>
      </c>
      <c r="B233" s="114" t="s">
        <v>675</v>
      </c>
      <c r="C233" s="272" t="s">
        <v>5460</v>
      </c>
      <c r="D233" s="622">
        <v>2</v>
      </c>
      <c r="E233" s="806" t="s">
        <v>660</v>
      </c>
      <c r="F233" s="812"/>
      <c r="G233" s="622"/>
    </row>
    <row r="234" spans="1:9" ht="100.9" customHeight="1">
      <c r="A234" s="43" t="s">
        <v>677</v>
      </c>
      <c r="B234" s="114" t="s">
        <v>678</v>
      </c>
      <c r="C234" s="23" t="s">
        <v>5461</v>
      </c>
      <c r="D234" s="622">
        <v>2</v>
      </c>
      <c r="E234" s="52" t="s">
        <v>377</v>
      </c>
      <c r="F234" s="23" t="s">
        <v>681</v>
      </c>
      <c r="G234" s="622"/>
    </row>
    <row r="235" spans="1:9" ht="43.15" customHeight="1">
      <c r="A235" s="43" t="s">
        <v>1762</v>
      </c>
      <c r="B235" s="114" t="s">
        <v>684</v>
      </c>
      <c r="C235" s="30" t="s">
        <v>5462</v>
      </c>
      <c r="D235" s="622">
        <v>2</v>
      </c>
      <c r="E235" s="632" t="s">
        <v>341</v>
      </c>
      <c r="F235" s="385"/>
      <c r="G235" s="622"/>
    </row>
    <row r="236" spans="1:9" ht="28.9" customHeight="1">
      <c r="A236" s="43" t="s">
        <v>688</v>
      </c>
      <c r="B236" s="161" t="s">
        <v>689</v>
      </c>
      <c r="C236" s="23" t="s">
        <v>2478</v>
      </c>
      <c r="D236" s="622">
        <v>2</v>
      </c>
      <c r="E236" s="632" t="s">
        <v>420</v>
      </c>
      <c r="F236" s="385"/>
      <c r="G236" s="622"/>
    </row>
    <row r="237" spans="1:9" ht="18.75">
      <c r="A237" s="43" t="s">
        <v>1766</v>
      </c>
      <c r="B237" s="1156" t="s">
        <v>100</v>
      </c>
      <c r="C237" s="1087"/>
      <c r="D237" s="1087"/>
      <c r="E237" s="1087"/>
      <c r="F237" s="1087"/>
      <c r="G237" s="1157"/>
      <c r="H237" s="756">
        <f>SUM(D238:D248)</f>
        <v>20</v>
      </c>
      <c r="I237" s="756">
        <f>COUNT(D238:D248)*2</f>
        <v>20</v>
      </c>
    </row>
    <row r="238" spans="1:9" ht="28.9" customHeight="1">
      <c r="A238" s="43" t="s">
        <v>691</v>
      </c>
      <c r="B238" s="160" t="s">
        <v>692</v>
      </c>
      <c r="C238" s="236" t="s">
        <v>693</v>
      </c>
      <c r="D238" s="622">
        <v>2</v>
      </c>
      <c r="E238" s="632" t="s">
        <v>341</v>
      </c>
      <c r="F238" s="385"/>
      <c r="G238" s="622"/>
    </row>
    <row r="239" spans="1:9" ht="28.9" customHeight="1">
      <c r="A239" s="43"/>
      <c r="B239" s="160"/>
      <c r="C239" s="236" t="s">
        <v>694</v>
      </c>
      <c r="D239" s="622">
        <v>2</v>
      </c>
      <c r="E239" s="632" t="s">
        <v>341</v>
      </c>
      <c r="F239" s="385"/>
      <c r="G239" s="622"/>
    </row>
    <row r="240" spans="1:9" ht="57.4" customHeight="1">
      <c r="A240" s="43" t="s">
        <v>1770</v>
      </c>
      <c r="B240" s="114" t="s">
        <v>696</v>
      </c>
      <c r="C240" s="236" t="s">
        <v>697</v>
      </c>
      <c r="D240" s="622">
        <v>2</v>
      </c>
      <c r="E240" s="632" t="s">
        <v>341</v>
      </c>
      <c r="F240" s="236" t="s">
        <v>698</v>
      </c>
      <c r="G240" s="622"/>
    </row>
    <row r="241" spans="1:9" ht="28.9" customHeight="1">
      <c r="A241" s="43"/>
      <c r="B241" s="114"/>
      <c r="C241" s="23" t="s">
        <v>699</v>
      </c>
      <c r="D241" s="622">
        <v>2</v>
      </c>
      <c r="E241" s="632" t="s">
        <v>341</v>
      </c>
      <c r="F241" s="23"/>
      <c r="G241" s="622"/>
    </row>
    <row r="242" spans="1:9" ht="28.9" customHeight="1">
      <c r="A242" s="43"/>
      <c r="B242" s="114"/>
      <c r="C242" s="30" t="s">
        <v>700</v>
      </c>
      <c r="D242" s="622">
        <v>2</v>
      </c>
      <c r="E242" s="632" t="s">
        <v>341</v>
      </c>
      <c r="F242" s="23"/>
      <c r="G242" s="622"/>
    </row>
    <row r="243" spans="1:9" ht="28.9" customHeight="1">
      <c r="A243" s="43" t="s">
        <v>1773</v>
      </c>
      <c r="B243" s="114" t="s">
        <v>702</v>
      </c>
      <c r="C243" s="86" t="s">
        <v>703</v>
      </c>
      <c r="D243" s="622">
        <v>2</v>
      </c>
      <c r="E243" s="632" t="s">
        <v>341</v>
      </c>
      <c r="F243" s="385"/>
      <c r="G243" s="622"/>
    </row>
    <row r="244" spans="1:9" ht="28.9" customHeight="1">
      <c r="A244" s="43"/>
      <c r="B244" s="114"/>
      <c r="C244" s="236" t="s">
        <v>704</v>
      </c>
      <c r="D244" s="622">
        <v>2</v>
      </c>
      <c r="E244" s="632" t="s">
        <v>341</v>
      </c>
      <c r="F244" s="385"/>
      <c r="G244" s="622"/>
    </row>
    <row r="245" spans="1:9" ht="28.9" customHeight="1">
      <c r="A245" s="43"/>
      <c r="B245" s="114"/>
      <c r="C245" s="236" t="s">
        <v>5463</v>
      </c>
      <c r="D245" s="622">
        <v>2</v>
      </c>
      <c r="E245" s="632" t="s">
        <v>341</v>
      </c>
      <c r="F245" s="385"/>
      <c r="G245" s="622"/>
    </row>
    <row r="246" spans="1:9" ht="15.4" hidden="1" customHeight="1">
      <c r="A246" s="68" t="s">
        <v>707</v>
      </c>
      <c r="B246" s="688" t="s">
        <v>5464</v>
      </c>
      <c r="C246" s="50"/>
      <c r="D246" s="626"/>
      <c r="E246" s="22"/>
      <c r="F246" s="66"/>
      <c r="G246" s="66"/>
      <c r="H246" s="323"/>
      <c r="I246" s="323"/>
    </row>
    <row r="247" spans="1:9" ht="28.9" customHeight="1">
      <c r="A247" s="43" t="s">
        <v>1778</v>
      </c>
      <c r="B247" s="114" t="s">
        <v>710</v>
      </c>
      <c r="C247" s="30" t="s">
        <v>5465</v>
      </c>
      <c r="D247" s="622">
        <v>2</v>
      </c>
      <c r="E247" s="632" t="s">
        <v>341</v>
      </c>
      <c r="F247" s="385"/>
      <c r="G247" s="622"/>
    </row>
    <row r="248" spans="1:9" ht="31.15" customHeight="1">
      <c r="A248" s="43" t="s">
        <v>712</v>
      </c>
      <c r="B248" s="114" t="s">
        <v>713</v>
      </c>
      <c r="C248" s="71" t="s">
        <v>714</v>
      </c>
      <c r="D248" s="622">
        <v>2</v>
      </c>
      <c r="E248" s="632" t="s">
        <v>341</v>
      </c>
      <c r="F248" s="385"/>
      <c r="G248" s="622"/>
    </row>
    <row r="249" spans="1:9" ht="18.75">
      <c r="A249" s="43" t="s">
        <v>1782</v>
      </c>
      <c r="B249" s="1156" t="s">
        <v>98</v>
      </c>
      <c r="C249" s="1087"/>
      <c r="D249" s="1087"/>
      <c r="E249" s="1087"/>
      <c r="F249" s="1087"/>
      <c r="G249" s="1157"/>
      <c r="H249" s="756">
        <f>SUM(D250:D252)</f>
        <v>4</v>
      </c>
      <c r="I249" s="756">
        <f>COUNT(D250:D252)*2</f>
        <v>4</v>
      </c>
    </row>
    <row r="250" spans="1:9" ht="86.65" customHeight="1">
      <c r="A250" s="43" t="s">
        <v>1783</v>
      </c>
      <c r="B250" s="114" t="s">
        <v>716</v>
      </c>
      <c r="C250" s="23" t="s">
        <v>717</v>
      </c>
      <c r="D250" s="622">
        <v>2</v>
      </c>
      <c r="E250" s="52" t="s">
        <v>379</v>
      </c>
      <c r="F250" s="236" t="s">
        <v>5466</v>
      </c>
      <c r="G250" s="622"/>
    </row>
    <row r="251" spans="1:9" ht="31.15" customHeight="1">
      <c r="A251" s="43" t="s">
        <v>1786</v>
      </c>
      <c r="B251" s="114" t="s">
        <v>719</v>
      </c>
      <c r="C251" s="30" t="s">
        <v>5467</v>
      </c>
      <c r="D251" s="622">
        <v>2</v>
      </c>
      <c r="E251" s="52" t="s">
        <v>379</v>
      </c>
      <c r="F251" s="385"/>
      <c r="G251" s="622"/>
    </row>
    <row r="252" spans="1:9" ht="28.9" hidden="1" customHeight="1">
      <c r="A252" s="68" t="s">
        <v>2483</v>
      </c>
      <c r="B252" s="694" t="s">
        <v>724</v>
      </c>
      <c r="C252" s="50"/>
      <c r="D252" s="626"/>
      <c r="E252" s="22"/>
      <c r="F252" s="66"/>
      <c r="G252" s="66"/>
      <c r="H252" s="323"/>
      <c r="I252" s="323"/>
    </row>
    <row r="253" spans="1:9" ht="47.25" hidden="1" customHeight="1">
      <c r="A253" s="68" t="s">
        <v>5468</v>
      </c>
      <c r="B253" s="1163" t="s">
        <v>96</v>
      </c>
      <c r="C253" s="1164"/>
      <c r="D253" s="1164"/>
      <c r="E253" s="1164"/>
      <c r="F253" s="1164"/>
      <c r="G253" s="1165"/>
      <c r="H253" s="323">
        <f>SUM(D254:D256)</f>
        <v>0</v>
      </c>
      <c r="I253" s="323">
        <f>COUNT(D254:D256)*2</f>
        <v>0</v>
      </c>
    </row>
    <row r="254" spans="1:9" ht="31.15" hidden="1" customHeight="1">
      <c r="A254" s="68" t="s">
        <v>726</v>
      </c>
      <c r="B254" s="688" t="s">
        <v>727</v>
      </c>
      <c r="C254" s="50"/>
      <c r="D254" s="626"/>
      <c r="E254" s="22"/>
      <c r="F254" s="66"/>
      <c r="G254" s="66"/>
      <c r="H254" s="323"/>
      <c r="I254" s="323"/>
    </row>
    <row r="255" spans="1:9" ht="31.15" hidden="1" customHeight="1">
      <c r="A255" s="68" t="s">
        <v>728</v>
      </c>
      <c r="B255" s="688" t="s">
        <v>729</v>
      </c>
      <c r="C255" s="50"/>
      <c r="D255" s="626"/>
      <c r="E255" s="22"/>
      <c r="F255" s="66"/>
      <c r="G255" s="66"/>
      <c r="H255" s="323"/>
      <c r="I255" s="323"/>
    </row>
    <row r="256" spans="1:9" ht="28.9" hidden="1" customHeight="1">
      <c r="A256" s="68" t="s">
        <v>730</v>
      </c>
      <c r="B256" s="619" t="s">
        <v>731</v>
      </c>
      <c r="C256" s="50"/>
      <c r="D256" s="626"/>
      <c r="E256" s="22"/>
      <c r="F256" s="66"/>
      <c r="G256" s="66"/>
      <c r="H256" s="323"/>
      <c r="I256" s="323"/>
    </row>
    <row r="257" spans="1:9" ht="31.5" hidden="1" customHeight="1">
      <c r="A257" s="68" t="s">
        <v>1789</v>
      </c>
      <c r="B257" s="1163" t="s">
        <v>94</v>
      </c>
      <c r="C257" s="1164"/>
      <c r="D257" s="1164"/>
      <c r="E257" s="1164"/>
      <c r="F257" s="1164"/>
      <c r="G257" s="1165"/>
      <c r="H257" s="323">
        <f>SUM(D258:D260)</f>
        <v>0</v>
      </c>
      <c r="I257" s="323">
        <f>COUNT(D258:D260)*2</f>
        <v>0</v>
      </c>
    </row>
    <row r="258" spans="1:9" ht="15.4" hidden="1" customHeight="1">
      <c r="A258" s="68" t="s">
        <v>1790</v>
      </c>
      <c r="B258" s="688" t="s">
        <v>733</v>
      </c>
      <c r="C258" s="50"/>
      <c r="D258" s="626"/>
      <c r="E258" s="22"/>
      <c r="F258" s="66"/>
      <c r="G258" s="66"/>
      <c r="H258" s="323"/>
      <c r="I258" s="323"/>
    </row>
    <row r="259" spans="1:9" ht="31.15" hidden="1" customHeight="1">
      <c r="A259" s="68" t="s">
        <v>1793</v>
      </c>
      <c r="B259" s="688" t="s">
        <v>736</v>
      </c>
      <c r="C259" s="50"/>
      <c r="D259" s="626"/>
      <c r="E259" s="22"/>
      <c r="F259" s="66"/>
      <c r="G259" s="66"/>
      <c r="H259" s="323"/>
      <c r="I259" s="323"/>
    </row>
    <row r="260" spans="1:9" ht="28.9" hidden="1" customHeight="1">
      <c r="A260" s="68" t="s">
        <v>738</v>
      </c>
      <c r="B260" s="619" t="s">
        <v>739</v>
      </c>
      <c r="C260" s="50"/>
      <c r="D260" s="626"/>
      <c r="E260" s="22"/>
      <c r="F260" s="66"/>
      <c r="G260" s="66"/>
      <c r="H260" s="323"/>
      <c r="I260" s="323"/>
    </row>
    <row r="261" spans="1:9" ht="63" hidden="1" customHeight="1">
      <c r="A261" s="68" t="s">
        <v>93</v>
      </c>
      <c r="B261" s="1163" t="s">
        <v>92</v>
      </c>
      <c r="C261" s="1164"/>
      <c r="D261" s="1164"/>
      <c r="E261" s="1164"/>
      <c r="F261" s="1164"/>
      <c r="G261" s="1165"/>
      <c r="H261" s="323">
        <f>SUM(D262:D263)</f>
        <v>0</v>
      </c>
      <c r="I261" s="323">
        <f>COUNT(D262:D263)</f>
        <v>0</v>
      </c>
    </row>
    <row r="262" spans="1:9" ht="31.15" hidden="1" customHeight="1">
      <c r="A262" s="68" t="s">
        <v>741</v>
      </c>
      <c r="B262" s="688" t="s">
        <v>742</v>
      </c>
      <c r="C262" s="50"/>
      <c r="D262" s="626"/>
      <c r="E262" s="22"/>
      <c r="F262" s="66"/>
      <c r="G262" s="66"/>
      <c r="H262" s="323"/>
      <c r="I262" s="323"/>
    </row>
    <row r="263" spans="1:9" ht="31.15" hidden="1" customHeight="1">
      <c r="A263" s="68" t="s">
        <v>743</v>
      </c>
      <c r="B263" s="688" t="s">
        <v>744</v>
      </c>
      <c r="C263" s="50"/>
      <c r="D263" s="626"/>
      <c r="E263" s="22"/>
      <c r="F263" s="66"/>
      <c r="G263" s="66"/>
      <c r="H263" s="323"/>
      <c r="I263" s="323"/>
    </row>
    <row r="264" spans="1:9" ht="31.5" hidden="1" customHeight="1">
      <c r="A264" s="70" t="s">
        <v>91</v>
      </c>
      <c r="B264" s="1163" t="s">
        <v>90</v>
      </c>
      <c r="C264" s="1164"/>
      <c r="D264" s="1164"/>
      <c r="E264" s="1164"/>
      <c r="F264" s="1164"/>
      <c r="G264" s="1165"/>
      <c r="H264" s="323">
        <f>SUM(D265:D266)</f>
        <v>0</v>
      </c>
      <c r="I264" s="323">
        <f>COUNT(D265:D266)*2</f>
        <v>0</v>
      </c>
    </row>
    <row r="265" spans="1:9" ht="31.15" hidden="1" customHeight="1">
      <c r="A265" s="68" t="s">
        <v>745</v>
      </c>
      <c r="B265" s="688" t="s">
        <v>746</v>
      </c>
      <c r="C265" s="50"/>
      <c r="D265" s="626"/>
      <c r="E265" s="22"/>
      <c r="F265" s="66"/>
      <c r="G265" s="66"/>
      <c r="H265" s="323"/>
      <c r="I265" s="323"/>
    </row>
    <row r="266" spans="1:9" ht="31.15" hidden="1" customHeight="1">
      <c r="A266" s="68" t="s">
        <v>747</v>
      </c>
      <c r="B266" s="688" t="s">
        <v>748</v>
      </c>
      <c r="C266" s="50"/>
      <c r="D266" s="626"/>
      <c r="E266" s="22"/>
      <c r="F266" s="66"/>
      <c r="G266" s="66"/>
      <c r="H266" s="323"/>
      <c r="I266" s="323"/>
    </row>
    <row r="267" spans="1:9" ht="47.25" hidden="1" customHeight="1">
      <c r="A267" s="68" t="s">
        <v>1796</v>
      </c>
      <c r="B267" s="1163" t="s">
        <v>1797</v>
      </c>
      <c r="C267" s="1164"/>
      <c r="D267" s="1164"/>
      <c r="E267" s="1164"/>
      <c r="F267" s="1164"/>
      <c r="G267" s="1165"/>
      <c r="H267" s="323">
        <f>SUM(D268:D270)</f>
        <v>0</v>
      </c>
      <c r="I267" s="323">
        <f>COUNT(D268:D270)*2</f>
        <v>0</v>
      </c>
    </row>
    <row r="268" spans="1:9" ht="31.15" hidden="1" customHeight="1">
      <c r="A268" s="68" t="s">
        <v>1798</v>
      </c>
      <c r="B268" s="688" t="s">
        <v>750</v>
      </c>
      <c r="C268" s="30"/>
      <c r="D268" s="626"/>
      <c r="E268" s="22"/>
      <c r="F268" s="66"/>
      <c r="G268" s="66"/>
      <c r="H268" s="323"/>
      <c r="I268" s="323"/>
    </row>
    <row r="269" spans="1:9" ht="31.15" hidden="1" customHeight="1">
      <c r="A269" s="68" t="s">
        <v>752</v>
      </c>
      <c r="B269" s="688" t="s">
        <v>753</v>
      </c>
      <c r="C269" s="50"/>
      <c r="D269" s="626"/>
      <c r="E269" s="22"/>
      <c r="F269" s="66"/>
      <c r="G269" s="66"/>
      <c r="H269" s="323"/>
      <c r="I269" s="323"/>
    </row>
    <row r="270" spans="1:9" ht="31.15" hidden="1" customHeight="1">
      <c r="A270" s="68" t="s">
        <v>1800</v>
      </c>
      <c r="B270" s="690" t="s">
        <v>755</v>
      </c>
      <c r="C270" s="50"/>
      <c r="D270" s="626"/>
      <c r="E270" s="22"/>
      <c r="F270" s="66"/>
      <c r="G270" s="66"/>
      <c r="H270" s="323"/>
      <c r="I270" s="323"/>
    </row>
    <row r="271" spans="1:9" ht="18.75">
      <c r="A271" s="43" t="s">
        <v>1801</v>
      </c>
      <c r="B271" s="1156" t="s">
        <v>1802</v>
      </c>
      <c r="C271" s="1087"/>
      <c r="D271" s="1087"/>
      <c r="E271" s="1087"/>
      <c r="F271" s="1087"/>
      <c r="G271" s="1157"/>
      <c r="H271" s="756">
        <f>SUM(D272:D275)</f>
        <v>8</v>
      </c>
      <c r="I271" s="756">
        <f>COUNT(D272:D275)*2</f>
        <v>8</v>
      </c>
    </row>
    <row r="272" spans="1:9" ht="62.65" customHeight="1">
      <c r="A272" s="43" t="s">
        <v>1803</v>
      </c>
      <c r="B272" s="114" t="s">
        <v>758</v>
      </c>
      <c r="C272" s="114" t="s">
        <v>759</v>
      </c>
      <c r="D272" s="622">
        <v>2</v>
      </c>
      <c r="E272" s="52" t="s">
        <v>420</v>
      </c>
      <c r="F272" s="385"/>
      <c r="G272" s="622"/>
    </row>
    <row r="273" spans="1:9" ht="100.9" customHeight="1">
      <c r="A273" s="43" t="s">
        <v>1804</v>
      </c>
      <c r="B273" s="114" t="s">
        <v>761</v>
      </c>
      <c r="C273" s="23" t="s">
        <v>762</v>
      </c>
      <c r="D273" s="622">
        <v>2</v>
      </c>
      <c r="E273" s="52" t="s">
        <v>653</v>
      </c>
      <c r="F273" s="23" t="s">
        <v>763</v>
      </c>
      <c r="G273" s="622"/>
    </row>
    <row r="274" spans="1:9" ht="28.9" customHeight="1">
      <c r="A274" s="43"/>
      <c r="B274" s="114"/>
      <c r="C274" s="23" t="s">
        <v>764</v>
      </c>
      <c r="D274" s="622">
        <v>2</v>
      </c>
      <c r="E274" s="52" t="s">
        <v>420</v>
      </c>
      <c r="F274" s="28"/>
      <c r="G274" s="622"/>
    </row>
    <row r="275" spans="1:9" ht="31.15" customHeight="1">
      <c r="A275" s="43" t="s">
        <v>1808</v>
      </c>
      <c r="B275" s="114" t="s">
        <v>766</v>
      </c>
      <c r="C275" s="30" t="s">
        <v>5469</v>
      </c>
      <c r="D275" s="622">
        <v>2</v>
      </c>
      <c r="E275" s="52" t="s">
        <v>341</v>
      </c>
      <c r="F275" s="385"/>
      <c r="G275" s="622"/>
    </row>
    <row r="276" spans="1:9" ht="18.75">
      <c r="A276" s="43" t="s">
        <v>85</v>
      </c>
      <c r="B276" s="989" t="s">
        <v>2497</v>
      </c>
      <c r="C276" s="997"/>
      <c r="D276" s="997"/>
      <c r="E276" s="997"/>
      <c r="F276" s="997"/>
      <c r="G276" s="998"/>
      <c r="H276" s="756">
        <f>SUM(D277:D278)</f>
        <v>2</v>
      </c>
      <c r="I276" s="756">
        <f>COUNT(D277:D278)*2</f>
        <v>2</v>
      </c>
    </row>
    <row r="277" spans="1:9" ht="129.4" customHeight="1">
      <c r="A277" s="43" t="s">
        <v>768</v>
      </c>
      <c r="B277" s="236" t="s">
        <v>769</v>
      </c>
      <c r="C277" s="236" t="s">
        <v>770</v>
      </c>
      <c r="D277" s="622">
        <v>2</v>
      </c>
      <c r="E277" s="52" t="s">
        <v>540</v>
      </c>
      <c r="F277" s="30" t="s">
        <v>771</v>
      </c>
      <c r="G277" s="626"/>
    </row>
    <row r="278" spans="1:9" ht="14.65" hidden="1" customHeight="1">
      <c r="A278" s="68" t="s">
        <v>772</v>
      </c>
      <c r="B278" s="545" t="s">
        <v>773</v>
      </c>
      <c r="C278" s="50"/>
      <c r="D278" s="626"/>
      <c r="E278" s="22"/>
      <c r="F278" s="66"/>
      <c r="G278" s="66"/>
      <c r="H278" s="323"/>
      <c r="I278" s="323"/>
    </row>
    <row r="279" spans="1:9" ht="21" customHeight="1">
      <c r="A279" s="178"/>
      <c r="B279" s="1343" t="s">
        <v>774</v>
      </c>
      <c r="C279" s="1146"/>
      <c r="D279" s="1146"/>
      <c r="E279" s="1146"/>
      <c r="F279" s="1146"/>
      <c r="G279" s="1147"/>
      <c r="H279" s="756">
        <f>H311+H327+H358+H280+H285+H288+H293+H299+H302+H305+H319+H323+H334+H338+H349+H353+H375+H382+H394+H401+H412+H419+H425</f>
        <v>34</v>
      </c>
      <c r="I279" s="756">
        <f>I311+I327+I358+I280+I285+I288+I293+I299+I302+I305+I319+I323+I334+I338+I349+I353+I375+I382+I394+I401+I412+I419+I425</f>
        <v>34</v>
      </c>
    </row>
    <row r="280" spans="1:9" ht="47.25" hidden="1" customHeight="1">
      <c r="A280" s="68" t="s">
        <v>1810</v>
      </c>
      <c r="B280" s="1163" t="s">
        <v>82</v>
      </c>
      <c r="C280" s="1164"/>
      <c r="D280" s="1164"/>
      <c r="E280" s="1164"/>
      <c r="F280" s="1164"/>
      <c r="G280" s="1165"/>
      <c r="H280" s="323">
        <f>SUM(D281:D284)</f>
        <v>0</v>
      </c>
      <c r="I280" s="323">
        <f>COUNT(D281:D284)*2</f>
        <v>0</v>
      </c>
    </row>
    <row r="281" spans="1:9" ht="31.15" hidden="1" customHeight="1">
      <c r="A281" s="68" t="s">
        <v>1811</v>
      </c>
      <c r="B281" s="688" t="s">
        <v>776</v>
      </c>
      <c r="C281" s="50"/>
      <c r="D281" s="626"/>
      <c r="E281" s="22"/>
      <c r="F281" s="66"/>
      <c r="G281" s="66"/>
      <c r="H281" s="323"/>
      <c r="I281" s="323"/>
    </row>
    <row r="282" spans="1:9" ht="15.4" hidden="1" customHeight="1">
      <c r="A282" s="68" t="s">
        <v>780</v>
      </c>
      <c r="B282" s="688" t="s">
        <v>781</v>
      </c>
      <c r="C282" s="50"/>
      <c r="D282" s="626"/>
      <c r="E282" s="22"/>
      <c r="F282" s="66"/>
      <c r="G282" s="66"/>
      <c r="H282" s="323"/>
      <c r="I282" s="323"/>
    </row>
    <row r="283" spans="1:9" ht="15.4" hidden="1" customHeight="1">
      <c r="A283" s="68" t="s">
        <v>1814</v>
      </c>
      <c r="B283" s="688" t="s">
        <v>783</v>
      </c>
      <c r="C283" s="50"/>
      <c r="D283" s="626"/>
      <c r="E283" s="22"/>
      <c r="F283" s="66"/>
      <c r="G283" s="66"/>
      <c r="H283" s="323"/>
      <c r="I283" s="323"/>
    </row>
    <row r="284" spans="1:9" ht="31.15" hidden="1" customHeight="1">
      <c r="A284" s="68" t="s">
        <v>1819</v>
      </c>
      <c r="B284" s="688" t="s">
        <v>795</v>
      </c>
      <c r="C284" s="50"/>
      <c r="D284" s="626"/>
      <c r="E284" s="22"/>
      <c r="F284" s="66"/>
      <c r="G284" s="66"/>
      <c r="H284" s="323"/>
      <c r="I284" s="323"/>
    </row>
    <row r="285" spans="1:9" ht="47.25" hidden="1" customHeight="1">
      <c r="A285" s="68" t="s">
        <v>1822</v>
      </c>
      <c r="B285" s="1163" t="s">
        <v>80</v>
      </c>
      <c r="C285" s="1164"/>
      <c r="D285" s="1164"/>
      <c r="E285" s="1164"/>
      <c r="F285" s="1164"/>
      <c r="G285" s="1165"/>
      <c r="H285" s="323">
        <f>SUM(D286:D287)</f>
        <v>0</v>
      </c>
      <c r="I285" s="323">
        <f>COUNT(D286:D287)*2</f>
        <v>0</v>
      </c>
    </row>
    <row r="286" spans="1:9" ht="31.15" hidden="1" customHeight="1">
      <c r="A286" s="68" t="s">
        <v>1823</v>
      </c>
      <c r="B286" s="688" t="s">
        <v>798</v>
      </c>
      <c r="C286" s="50"/>
      <c r="D286" s="626"/>
      <c r="E286" s="22"/>
      <c r="F286" s="66"/>
      <c r="G286" s="66"/>
      <c r="H286" s="323"/>
      <c r="I286" s="323"/>
    </row>
    <row r="287" spans="1:9" ht="31.15" hidden="1" customHeight="1">
      <c r="A287" s="68" t="s">
        <v>1833</v>
      </c>
      <c r="B287" s="688" t="s">
        <v>804</v>
      </c>
      <c r="C287" s="50"/>
      <c r="D287" s="626"/>
      <c r="E287" s="22"/>
      <c r="F287" s="66"/>
      <c r="G287" s="66"/>
      <c r="H287" s="323"/>
      <c r="I287" s="323"/>
    </row>
    <row r="288" spans="1:9" ht="47.25" hidden="1" customHeight="1">
      <c r="A288" s="68" t="s">
        <v>1836</v>
      </c>
      <c r="B288" s="1163" t="s">
        <v>1837</v>
      </c>
      <c r="C288" s="1164"/>
      <c r="D288" s="1164"/>
      <c r="E288" s="1164"/>
      <c r="F288" s="1164"/>
      <c r="G288" s="1165"/>
      <c r="H288" s="323">
        <f>SUM(D289:D292)</f>
        <v>0</v>
      </c>
      <c r="I288" s="323">
        <f>COUNT(D289:D292)*2</f>
        <v>0</v>
      </c>
    </row>
    <row r="289" spans="1:9" ht="31.15" hidden="1" customHeight="1">
      <c r="A289" s="68" t="s">
        <v>1838</v>
      </c>
      <c r="B289" s="688" t="s">
        <v>1839</v>
      </c>
      <c r="C289" s="50"/>
      <c r="D289" s="626"/>
      <c r="E289" s="22"/>
      <c r="F289" s="66"/>
      <c r="G289" s="66"/>
      <c r="H289" s="323"/>
      <c r="I289" s="323"/>
    </row>
    <row r="290" spans="1:9" ht="43.15" hidden="1" customHeight="1">
      <c r="A290" s="68" t="s">
        <v>1844</v>
      </c>
      <c r="B290" s="619" t="s">
        <v>1845</v>
      </c>
      <c r="C290" s="50"/>
      <c r="D290" s="626"/>
      <c r="E290" s="22"/>
      <c r="F290" s="66"/>
      <c r="G290" s="66"/>
      <c r="H290" s="323"/>
      <c r="I290" s="323"/>
    </row>
    <row r="291" spans="1:9" ht="15.4" hidden="1" customHeight="1">
      <c r="A291" s="68" t="s">
        <v>1859</v>
      </c>
      <c r="B291" s="688" t="s">
        <v>823</v>
      </c>
      <c r="C291" s="50"/>
      <c r="D291" s="626"/>
      <c r="E291" s="22"/>
      <c r="F291" s="66"/>
      <c r="G291" s="66"/>
      <c r="H291" s="323"/>
      <c r="I291" s="323"/>
    </row>
    <row r="292" spans="1:9" ht="31.15" hidden="1" customHeight="1">
      <c r="A292" s="68" t="s">
        <v>825</v>
      </c>
      <c r="B292" s="688" t="s">
        <v>1862</v>
      </c>
      <c r="C292" s="50"/>
      <c r="D292" s="626"/>
      <c r="E292" s="22"/>
      <c r="F292" s="66"/>
      <c r="G292" s="66"/>
      <c r="H292" s="323"/>
      <c r="I292" s="323"/>
    </row>
    <row r="293" spans="1:9" ht="31.5" hidden="1" customHeight="1">
      <c r="A293" s="68" t="s">
        <v>1863</v>
      </c>
      <c r="B293" s="1163" t="s">
        <v>76</v>
      </c>
      <c r="C293" s="1164"/>
      <c r="D293" s="1164"/>
      <c r="E293" s="1164"/>
      <c r="F293" s="1164"/>
      <c r="G293" s="1165"/>
      <c r="H293" s="323">
        <f>SUM(D294:D298)</f>
        <v>0</v>
      </c>
      <c r="I293" s="323">
        <f>COUNT(D294:D298)*2</f>
        <v>0</v>
      </c>
    </row>
    <row r="294" spans="1:9" ht="31.15" hidden="1" customHeight="1">
      <c r="A294" s="68" t="s">
        <v>1864</v>
      </c>
      <c r="B294" s="688" t="s">
        <v>828</v>
      </c>
      <c r="C294" s="50"/>
      <c r="D294" s="626"/>
      <c r="E294" s="22"/>
      <c r="F294" s="66"/>
      <c r="G294" s="66"/>
      <c r="H294" s="323"/>
      <c r="I294" s="323"/>
    </row>
    <row r="295" spans="1:9" ht="28.9" hidden="1" customHeight="1">
      <c r="A295" s="68" t="s">
        <v>1866</v>
      </c>
      <c r="B295" s="619" t="s">
        <v>832</v>
      </c>
      <c r="C295" s="50"/>
      <c r="D295" s="626"/>
      <c r="E295" s="22"/>
      <c r="F295" s="66"/>
      <c r="G295" s="66"/>
      <c r="H295" s="323"/>
      <c r="I295" s="323"/>
    </row>
    <row r="296" spans="1:9" ht="31.15" hidden="1" customHeight="1">
      <c r="A296" s="68" t="s">
        <v>1868</v>
      </c>
      <c r="B296" s="688" t="s">
        <v>838</v>
      </c>
      <c r="C296" s="50"/>
      <c r="D296" s="626"/>
      <c r="E296" s="22"/>
      <c r="F296" s="66"/>
      <c r="G296" s="66"/>
      <c r="H296" s="323"/>
      <c r="I296" s="323"/>
    </row>
    <row r="297" spans="1:9" ht="15.4" hidden="1" customHeight="1">
      <c r="A297" s="68" t="s">
        <v>1870</v>
      </c>
      <c r="B297" s="688" t="s">
        <v>843</v>
      </c>
      <c r="C297" s="50"/>
      <c r="D297" s="626"/>
      <c r="E297" s="22"/>
      <c r="F297" s="66"/>
      <c r="G297" s="66"/>
      <c r="H297" s="323"/>
      <c r="I297" s="323"/>
    </row>
    <row r="298" spans="1:9" ht="15.4" hidden="1" customHeight="1">
      <c r="A298" s="68" t="s">
        <v>1871</v>
      </c>
      <c r="B298" s="688" t="s">
        <v>847</v>
      </c>
      <c r="C298" s="50"/>
      <c r="D298" s="626"/>
      <c r="E298" s="22"/>
      <c r="F298" s="66"/>
      <c r="G298" s="66"/>
      <c r="H298" s="323"/>
      <c r="I298" s="323"/>
    </row>
    <row r="299" spans="1:9" ht="31.5" hidden="1" customHeight="1">
      <c r="A299" s="68" t="s">
        <v>1873</v>
      </c>
      <c r="B299" s="1163" t="s">
        <v>1874</v>
      </c>
      <c r="C299" s="1164"/>
      <c r="D299" s="1164"/>
      <c r="E299" s="1164"/>
      <c r="F299" s="1164"/>
      <c r="G299" s="1165"/>
      <c r="H299" s="323">
        <f>SUM(D300:D301)</f>
        <v>0</v>
      </c>
      <c r="I299" s="323">
        <f>COUNT(D300:D301)*2</f>
        <v>0</v>
      </c>
    </row>
    <row r="300" spans="1:9" ht="14.65" hidden="1" customHeight="1">
      <c r="A300" s="68" t="s">
        <v>1875</v>
      </c>
      <c r="B300" s="619" t="s">
        <v>854</v>
      </c>
      <c r="C300" s="50"/>
      <c r="D300" s="626"/>
      <c r="E300" s="22"/>
      <c r="F300" s="66"/>
      <c r="G300" s="66"/>
      <c r="H300" s="323"/>
      <c r="I300" s="323"/>
    </row>
    <row r="301" spans="1:9" ht="28.9" hidden="1" customHeight="1">
      <c r="A301" s="68" t="s">
        <v>1877</v>
      </c>
      <c r="B301" s="619" t="s">
        <v>858</v>
      </c>
      <c r="C301" s="50"/>
      <c r="D301" s="626"/>
      <c r="E301" s="22"/>
      <c r="F301" s="66"/>
      <c r="G301" s="66"/>
      <c r="H301" s="323"/>
      <c r="I301" s="323"/>
    </row>
    <row r="302" spans="1:9" ht="63" hidden="1" customHeight="1">
      <c r="A302" s="68" t="s">
        <v>1880</v>
      </c>
      <c r="B302" s="1163" t="s">
        <v>1881</v>
      </c>
      <c r="C302" s="1164"/>
      <c r="D302" s="1164"/>
      <c r="E302" s="1164"/>
      <c r="F302" s="1164"/>
      <c r="G302" s="1165"/>
      <c r="H302" s="323">
        <f>SUM(D303:D304)</f>
        <v>0</v>
      </c>
      <c r="I302" s="323">
        <f>COUNT(D303:D304)*2</f>
        <v>0</v>
      </c>
    </row>
    <row r="303" spans="1:9" ht="14.65" hidden="1" customHeight="1">
      <c r="A303" s="68" t="s">
        <v>1882</v>
      </c>
      <c r="B303" s="619" t="s">
        <v>1883</v>
      </c>
      <c r="C303" s="50"/>
      <c r="D303" s="626"/>
      <c r="E303" s="22"/>
      <c r="F303" s="66"/>
      <c r="G303" s="66"/>
      <c r="H303" s="323"/>
      <c r="I303" s="323"/>
    </row>
    <row r="304" spans="1:9" ht="14.65" hidden="1" customHeight="1">
      <c r="A304" s="68" t="s">
        <v>1886</v>
      </c>
      <c r="B304" s="619" t="s">
        <v>864</v>
      </c>
      <c r="C304" s="50"/>
      <c r="D304" s="626"/>
      <c r="E304" s="22"/>
      <c r="F304" s="66"/>
      <c r="G304" s="66"/>
      <c r="H304" s="323"/>
      <c r="I304" s="323"/>
    </row>
    <row r="305" spans="1:9" ht="31.5" hidden="1" customHeight="1">
      <c r="A305" s="68" t="s">
        <v>1890</v>
      </c>
      <c r="B305" s="1163" t="s">
        <v>1891</v>
      </c>
      <c r="C305" s="1164"/>
      <c r="D305" s="1164"/>
      <c r="E305" s="1164"/>
      <c r="F305" s="1164"/>
      <c r="G305" s="1165"/>
      <c r="H305" s="323">
        <f>SUM(D306:D310)</f>
        <v>0</v>
      </c>
      <c r="I305" s="323">
        <f>COUNT(D306:D310)*2</f>
        <v>0</v>
      </c>
    </row>
    <row r="306" spans="1:9" ht="31.15" hidden="1" customHeight="1">
      <c r="A306" s="68" t="s">
        <v>1892</v>
      </c>
      <c r="B306" s="690" t="s">
        <v>1893</v>
      </c>
      <c r="C306" s="50"/>
      <c r="D306" s="626"/>
      <c r="E306" s="22"/>
      <c r="F306" s="66"/>
      <c r="G306" s="66"/>
      <c r="H306" s="323"/>
      <c r="I306" s="323"/>
    </row>
    <row r="307" spans="1:9" ht="15.4" hidden="1" customHeight="1">
      <c r="A307" s="68" t="s">
        <v>1897</v>
      </c>
      <c r="B307" s="688" t="s">
        <v>878</v>
      </c>
      <c r="C307" s="50"/>
      <c r="D307" s="626"/>
      <c r="E307" s="22"/>
      <c r="F307" s="66"/>
      <c r="G307" s="66"/>
      <c r="H307" s="323"/>
      <c r="I307" s="323"/>
    </row>
    <row r="308" spans="1:9" ht="31.15" hidden="1" customHeight="1">
      <c r="A308" s="68" t="s">
        <v>1899</v>
      </c>
      <c r="B308" s="688" t="s">
        <v>882</v>
      </c>
      <c r="C308" s="50"/>
      <c r="D308" s="626"/>
      <c r="E308" s="22"/>
      <c r="F308" s="66"/>
      <c r="G308" s="66"/>
      <c r="H308" s="323"/>
      <c r="I308" s="323"/>
    </row>
    <row r="309" spans="1:9" ht="31.15" hidden="1" customHeight="1">
      <c r="A309" s="68" t="s">
        <v>1902</v>
      </c>
      <c r="B309" s="688" t="s">
        <v>890</v>
      </c>
      <c r="C309" s="50"/>
      <c r="D309" s="626"/>
      <c r="E309" s="22"/>
      <c r="F309" s="66"/>
      <c r="G309" s="66"/>
      <c r="H309" s="323"/>
      <c r="I309" s="323"/>
    </row>
    <row r="310" spans="1:9" ht="15.4" hidden="1" customHeight="1">
      <c r="A310" s="68" t="s">
        <v>1905</v>
      </c>
      <c r="B310" s="688" t="s">
        <v>893</v>
      </c>
      <c r="C310" s="50"/>
      <c r="D310" s="626"/>
      <c r="E310" s="22"/>
      <c r="F310" s="66"/>
      <c r="G310" s="66"/>
      <c r="H310" s="323"/>
      <c r="I310" s="323"/>
    </row>
    <row r="311" spans="1:9" ht="18.75">
      <c r="A311" s="43" t="s">
        <v>1906</v>
      </c>
      <c r="B311" s="1156" t="s">
        <v>1907</v>
      </c>
      <c r="C311" s="1087"/>
      <c r="D311" s="1087"/>
      <c r="E311" s="1087"/>
      <c r="F311" s="1087"/>
      <c r="G311" s="1157"/>
      <c r="H311" s="756">
        <f>SUM(D312:D318)</f>
        <v>2</v>
      </c>
      <c r="I311" s="756">
        <f>COUNT(D312:D318)*2</f>
        <v>2</v>
      </c>
    </row>
    <row r="312" spans="1:9" ht="31.15" hidden="1" customHeight="1">
      <c r="A312" s="68" t="s">
        <v>1908</v>
      </c>
      <c r="B312" s="688" t="s">
        <v>897</v>
      </c>
      <c r="C312" s="50"/>
      <c r="D312" s="626"/>
      <c r="E312" s="22"/>
      <c r="F312" s="66"/>
      <c r="G312" s="66"/>
      <c r="H312" s="323"/>
      <c r="I312" s="323"/>
    </row>
    <row r="313" spans="1:9" ht="31.15" hidden="1" customHeight="1">
      <c r="A313" s="68" t="s">
        <v>1911</v>
      </c>
      <c r="B313" s="688" t="s">
        <v>901</v>
      </c>
      <c r="C313" s="50"/>
      <c r="D313" s="626"/>
      <c r="E313" s="22"/>
      <c r="F313" s="66"/>
      <c r="G313" s="66"/>
      <c r="H313" s="323"/>
      <c r="I313" s="323"/>
    </row>
    <row r="314" spans="1:9" ht="31.15" hidden="1" customHeight="1">
      <c r="A314" s="68" t="s">
        <v>1913</v>
      </c>
      <c r="B314" s="688" t="s">
        <v>905</v>
      </c>
      <c r="C314" s="50"/>
      <c r="D314" s="626"/>
      <c r="E314" s="22"/>
      <c r="F314" s="66"/>
      <c r="G314" s="66"/>
      <c r="H314" s="323"/>
      <c r="I314" s="323"/>
    </row>
    <row r="315" spans="1:9" ht="15.4" hidden="1" customHeight="1">
      <c r="A315" s="68" t="s">
        <v>1914</v>
      </c>
      <c r="B315" s="690" t="s">
        <v>909</v>
      </c>
      <c r="C315" s="50"/>
      <c r="D315" s="626"/>
      <c r="E315" s="22"/>
      <c r="F315" s="66"/>
      <c r="G315" s="66"/>
      <c r="H315" s="323"/>
      <c r="I315" s="323"/>
    </row>
    <row r="316" spans="1:9" ht="31.15" hidden="1" customHeight="1">
      <c r="A316" s="68" t="s">
        <v>1919</v>
      </c>
      <c r="B316" s="688" t="s">
        <v>913</v>
      </c>
      <c r="C316" s="50"/>
      <c r="D316" s="626"/>
      <c r="E316" s="22"/>
      <c r="F316" s="66"/>
      <c r="G316" s="66"/>
      <c r="H316" s="323"/>
      <c r="I316" s="323"/>
    </row>
    <row r="317" spans="1:9" ht="15.4" hidden="1" customHeight="1">
      <c r="A317" s="68" t="s">
        <v>1922</v>
      </c>
      <c r="B317" s="688" t="s">
        <v>917</v>
      </c>
      <c r="C317" s="50"/>
      <c r="D317" s="626"/>
      <c r="E317" s="22"/>
      <c r="F317" s="66"/>
      <c r="G317" s="66"/>
      <c r="H317" s="323"/>
      <c r="I317" s="323"/>
    </row>
    <row r="318" spans="1:9" ht="43.15" customHeight="1">
      <c r="A318" s="43" t="s">
        <v>1926</v>
      </c>
      <c r="B318" s="114" t="s">
        <v>922</v>
      </c>
      <c r="C318" s="236" t="s">
        <v>5470</v>
      </c>
      <c r="D318" s="622">
        <v>2</v>
      </c>
      <c r="E318" s="632" t="s">
        <v>653</v>
      </c>
      <c r="F318" s="236" t="s">
        <v>5471</v>
      </c>
      <c r="G318" s="626"/>
    </row>
    <row r="319" spans="1:9" ht="31.5" hidden="1" customHeight="1">
      <c r="A319" s="68" t="s">
        <v>1927</v>
      </c>
      <c r="B319" s="1163" t="s">
        <v>66</v>
      </c>
      <c r="C319" s="1164"/>
      <c r="D319" s="1164"/>
      <c r="E319" s="1164"/>
      <c r="F319" s="1164"/>
      <c r="G319" s="1165"/>
      <c r="H319" s="323">
        <f>SUM(D320:D322)</f>
        <v>0</v>
      </c>
      <c r="I319" s="323">
        <f>COUNT(D320:D322*2)</f>
        <v>0</v>
      </c>
    </row>
    <row r="320" spans="1:9" ht="15.4" hidden="1" customHeight="1">
      <c r="A320" s="68" t="s">
        <v>1928</v>
      </c>
      <c r="B320" s="688" t="s">
        <v>925</v>
      </c>
      <c r="C320" s="50"/>
      <c r="D320" s="626"/>
      <c r="E320" s="22"/>
      <c r="F320" s="66"/>
      <c r="G320" s="66"/>
      <c r="H320" s="323"/>
      <c r="I320" s="323"/>
    </row>
    <row r="321" spans="1:9" ht="31.15" hidden="1" customHeight="1">
      <c r="A321" s="68" t="s">
        <v>1929</v>
      </c>
      <c r="B321" s="688" t="s">
        <v>932</v>
      </c>
      <c r="C321" s="50"/>
      <c r="D321" s="626"/>
      <c r="E321" s="22"/>
      <c r="F321" s="66"/>
      <c r="G321" s="66"/>
      <c r="H321" s="323"/>
      <c r="I321" s="323"/>
    </row>
    <row r="322" spans="1:9" ht="31.15" hidden="1" customHeight="1">
      <c r="A322" s="68" t="s">
        <v>1930</v>
      </c>
      <c r="B322" s="688" t="s">
        <v>939</v>
      </c>
      <c r="C322" s="50"/>
      <c r="D322" s="626"/>
      <c r="E322" s="22"/>
      <c r="F322" s="66"/>
      <c r="G322" s="66"/>
      <c r="H322" s="323"/>
      <c r="I322" s="323"/>
    </row>
    <row r="323" spans="1:9" ht="31.5" hidden="1" customHeight="1">
      <c r="A323" s="68" t="s">
        <v>1931</v>
      </c>
      <c r="B323" s="1163" t="s">
        <v>64</v>
      </c>
      <c r="C323" s="1164"/>
      <c r="D323" s="1164"/>
      <c r="E323" s="1164"/>
      <c r="F323" s="1164"/>
      <c r="G323" s="1165"/>
      <c r="H323" s="323">
        <f>SUM(D324:D326)</f>
        <v>0</v>
      </c>
      <c r="I323" s="323">
        <f>COUNT(D324:D326)*2</f>
        <v>0</v>
      </c>
    </row>
    <row r="324" spans="1:9" ht="28.9" hidden="1" customHeight="1">
      <c r="A324" s="68" t="s">
        <v>1932</v>
      </c>
      <c r="B324" s="619" t="s">
        <v>943</v>
      </c>
      <c r="C324" s="50"/>
      <c r="D324" s="626"/>
      <c r="E324" s="22"/>
      <c r="F324" s="66"/>
      <c r="G324" s="66"/>
      <c r="H324" s="323"/>
      <c r="I324" s="323"/>
    </row>
    <row r="325" spans="1:9" ht="14.65" hidden="1" customHeight="1">
      <c r="A325" s="68" t="s">
        <v>944</v>
      </c>
      <c r="B325" s="619" t="s">
        <v>945</v>
      </c>
      <c r="C325" s="50"/>
      <c r="D325" s="626"/>
      <c r="E325" s="22"/>
      <c r="F325" s="66"/>
      <c r="G325" s="66"/>
      <c r="H325" s="323"/>
      <c r="I325" s="323"/>
    </row>
    <row r="326" spans="1:9" ht="46.9" hidden="1" customHeight="1">
      <c r="A326" s="68" t="s">
        <v>1933</v>
      </c>
      <c r="B326" s="688" t="s">
        <v>5472</v>
      </c>
      <c r="C326" s="50"/>
      <c r="D326" s="626"/>
      <c r="E326" s="22"/>
      <c r="F326" s="66"/>
      <c r="G326" s="66"/>
      <c r="H326" s="323"/>
      <c r="I326" s="323"/>
    </row>
    <row r="327" spans="1:9" ht="18.75">
      <c r="A327" s="43" t="s">
        <v>2532</v>
      </c>
      <c r="B327" s="1156" t="s">
        <v>62</v>
      </c>
      <c r="C327" s="1087"/>
      <c r="D327" s="1087"/>
      <c r="E327" s="1087"/>
      <c r="F327" s="1087"/>
      <c r="G327" s="1157"/>
      <c r="H327" s="756">
        <f>SUM(D328:D333)</f>
        <v>4</v>
      </c>
      <c r="I327" s="756">
        <f>COUNT(D328:D333)*2</f>
        <v>4</v>
      </c>
    </row>
    <row r="328" spans="1:9" ht="15.4" hidden="1" customHeight="1">
      <c r="A328" s="68" t="s">
        <v>1935</v>
      </c>
      <c r="B328" s="688" t="s">
        <v>949</v>
      </c>
      <c r="C328" s="50"/>
      <c r="D328" s="626"/>
      <c r="E328" s="22"/>
      <c r="F328" s="66"/>
      <c r="G328" s="66"/>
      <c r="H328" s="323"/>
      <c r="I328" s="323"/>
    </row>
    <row r="329" spans="1:9" ht="15.4" hidden="1" customHeight="1">
      <c r="A329" s="68" t="s">
        <v>1936</v>
      </c>
      <c r="B329" s="688" t="s">
        <v>956</v>
      </c>
      <c r="C329" s="50"/>
      <c r="D329" s="626"/>
      <c r="E329" s="22"/>
      <c r="F329" s="66"/>
      <c r="G329" s="66"/>
      <c r="H329" s="323"/>
      <c r="I329" s="323"/>
    </row>
    <row r="330" spans="1:9" ht="15.4" customHeight="1">
      <c r="A330" s="43" t="s">
        <v>2533</v>
      </c>
      <c r="B330" s="114" t="s">
        <v>962</v>
      </c>
      <c r="C330" s="23" t="s">
        <v>968</v>
      </c>
      <c r="D330" s="622">
        <v>2</v>
      </c>
      <c r="E330" s="637" t="s">
        <v>540</v>
      </c>
      <c r="F330" s="385"/>
      <c r="G330" s="622"/>
    </row>
    <row r="331" spans="1:9" ht="15.4" customHeight="1">
      <c r="A331" s="43"/>
      <c r="B331" s="114"/>
      <c r="C331" s="23" t="s">
        <v>967</v>
      </c>
      <c r="D331" s="622">
        <v>2</v>
      </c>
      <c r="E331" s="52" t="s">
        <v>540</v>
      </c>
      <c r="F331" s="385"/>
      <c r="G331" s="622"/>
    </row>
    <row r="332" spans="1:9" ht="46.9" hidden="1" customHeight="1">
      <c r="A332" s="68" t="s">
        <v>1937</v>
      </c>
      <c r="B332" s="690" t="s">
        <v>970</v>
      </c>
      <c r="C332" s="50"/>
      <c r="D332" s="626"/>
      <c r="E332" s="22"/>
      <c r="F332" s="66"/>
      <c r="G332" s="66"/>
      <c r="H332" s="323"/>
      <c r="I332" s="323"/>
    </row>
    <row r="333" spans="1:9" ht="15.4" hidden="1" customHeight="1">
      <c r="A333" s="68" t="s">
        <v>1939</v>
      </c>
      <c r="B333" s="688" t="s">
        <v>981</v>
      </c>
      <c r="C333" s="50"/>
      <c r="D333" s="626"/>
      <c r="E333" s="22"/>
      <c r="F333" s="66"/>
      <c r="G333" s="66"/>
      <c r="H333" s="323"/>
      <c r="I333" s="323"/>
    </row>
    <row r="334" spans="1:9" ht="31.5" hidden="1" customHeight="1">
      <c r="A334" s="68" t="s">
        <v>1940</v>
      </c>
      <c r="B334" s="1163" t="s">
        <v>60</v>
      </c>
      <c r="C334" s="1164"/>
      <c r="D334" s="1164"/>
      <c r="E334" s="1164"/>
      <c r="F334" s="1164"/>
      <c r="G334" s="1165"/>
      <c r="H334" s="323">
        <f>SUM(D335:D337)</f>
        <v>0</v>
      </c>
      <c r="I334" s="323">
        <f>COUNT(D335:D337)*2</f>
        <v>0</v>
      </c>
    </row>
    <row r="335" spans="1:9" ht="15.4" hidden="1" customHeight="1">
      <c r="A335" s="68" t="s">
        <v>1941</v>
      </c>
      <c r="B335" s="688" t="s">
        <v>990</v>
      </c>
      <c r="C335" s="50"/>
      <c r="D335" s="626"/>
      <c r="E335" s="22"/>
      <c r="F335" s="66"/>
      <c r="G335" s="66"/>
      <c r="H335" s="323"/>
      <c r="I335" s="323"/>
    </row>
    <row r="336" spans="1:9" ht="15.4" hidden="1" customHeight="1">
      <c r="A336" s="68" t="s">
        <v>992</v>
      </c>
      <c r="B336" s="688" t="s">
        <v>993</v>
      </c>
      <c r="C336" s="50"/>
      <c r="D336" s="626"/>
      <c r="E336" s="22"/>
      <c r="F336" s="66"/>
      <c r="G336" s="66"/>
      <c r="H336" s="323"/>
      <c r="I336" s="323"/>
    </row>
    <row r="337" spans="1:9" ht="15.4" hidden="1" customHeight="1">
      <c r="A337" s="68" t="s">
        <v>1942</v>
      </c>
      <c r="B337" s="688" t="s">
        <v>995</v>
      </c>
      <c r="C337" s="50"/>
      <c r="D337" s="626"/>
      <c r="E337" s="22"/>
      <c r="F337" s="66"/>
      <c r="G337" s="66"/>
      <c r="H337" s="323"/>
      <c r="I337" s="323"/>
    </row>
    <row r="338" spans="1:9" ht="47.25" hidden="1" customHeight="1">
      <c r="A338" s="68" t="s">
        <v>1945</v>
      </c>
      <c r="B338" s="1163" t="s">
        <v>58</v>
      </c>
      <c r="C338" s="1164"/>
      <c r="D338" s="1164"/>
      <c r="E338" s="1164"/>
      <c r="F338" s="1164"/>
      <c r="G338" s="1165"/>
      <c r="H338" s="323">
        <f>SUM(D339:D348)</f>
        <v>0</v>
      </c>
      <c r="I338" s="323">
        <f>COUNT(D339:D348)*2</f>
        <v>0</v>
      </c>
    </row>
    <row r="339" spans="1:9" ht="31.15" hidden="1" customHeight="1">
      <c r="A339" s="68" t="s">
        <v>997</v>
      </c>
      <c r="B339" s="688" t="s">
        <v>998</v>
      </c>
      <c r="C339" s="50"/>
      <c r="D339" s="626"/>
      <c r="E339" s="22"/>
      <c r="F339" s="66"/>
      <c r="G339" s="66"/>
      <c r="H339" s="323"/>
      <c r="I339" s="323"/>
    </row>
    <row r="340" spans="1:9" ht="15.4" hidden="1" customHeight="1">
      <c r="A340" s="68" t="s">
        <v>999</v>
      </c>
      <c r="B340" s="688" t="s">
        <v>1000</v>
      </c>
      <c r="C340" s="50"/>
      <c r="D340" s="626"/>
      <c r="E340" s="22"/>
      <c r="F340" s="66"/>
      <c r="G340" s="66"/>
      <c r="H340" s="323"/>
      <c r="I340" s="323"/>
    </row>
    <row r="341" spans="1:9" ht="15.4" hidden="1" customHeight="1">
      <c r="A341" s="68" t="s">
        <v>1001</v>
      </c>
      <c r="B341" s="688" t="s">
        <v>1002</v>
      </c>
      <c r="C341" s="50"/>
      <c r="D341" s="626"/>
      <c r="E341" s="22"/>
      <c r="F341" s="66"/>
      <c r="G341" s="66"/>
      <c r="H341" s="323"/>
      <c r="I341" s="323"/>
    </row>
    <row r="342" spans="1:9" ht="31.15" hidden="1" customHeight="1">
      <c r="A342" s="68" t="s">
        <v>1003</v>
      </c>
      <c r="B342" s="688" t="s">
        <v>1004</v>
      </c>
      <c r="C342" s="50"/>
      <c r="D342" s="626"/>
      <c r="E342" s="22"/>
      <c r="F342" s="66"/>
      <c r="G342" s="66"/>
      <c r="H342" s="323"/>
      <c r="I342" s="323"/>
    </row>
    <row r="343" spans="1:9" ht="31.15" hidden="1" customHeight="1">
      <c r="A343" s="68" t="s">
        <v>1946</v>
      </c>
      <c r="B343" s="688" t="s">
        <v>1006</v>
      </c>
      <c r="C343" s="50"/>
      <c r="D343" s="626"/>
      <c r="E343" s="22"/>
      <c r="F343" s="66"/>
      <c r="G343" s="66"/>
      <c r="H343" s="323"/>
      <c r="I343" s="323"/>
    </row>
    <row r="344" spans="1:9" ht="15.4" hidden="1" customHeight="1">
      <c r="A344" s="68" t="s">
        <v>1007</v>
      </c>
      <c r="B344" s="688" t="s">
        <v>1008</v>
      </c>
      <c r="C344" s="50"/>
      <c r="D344" s="626"/>
      <c r="E344" s="22"/>
      <c r="F344" s="66"/>
      <c r="G344" s="66"/>
      <c r="H344" s="323"/>
      <c r="I344" s="323"/>
    </row>
    <row r="345" spans="1:9" ht="15.4" hidden="1" customHeight="1">
      <c r="A345" s="68" t="s">
        <v>1009</v>
      </c>
      <c r="B345" s="688" t="s">
        <v>1010</v>
      </c>
      <c r="C345" s="50"/>
      <c r="D345" s="626"/>
      <c r="E345" s="22"/>
      <c r="F345" s="66"/>
      <c r="G345" s="66"/>
      <c r="H345" s="323"/>
      <c r="I345" s="323"/>
    </row>
    <row r="346" spans="1:9" ht="15.4" hidden="1" customHeight="1">
      <c r="A346" s="68" t="s">
        <v>1011</v>
      </c>
      <c r="B346" s="688" t="s">
        <v>1012</v>
      </c>
      <c r="C346" s="50"/>
      <c r="D346" s="626"/>
      <c r="E346" s="22"/>
      <c r="F346" s="66"/>
      <c r="G346" s="66"/>
      <c r="H346" s="323"/>
      <c r="I346" s="323"/>
    </row>
    <row r="347" spans="1:9" ht="15.4" hidden="1" customHeight="1">
      <c r="A347" s="68" t="s">
        <v>1014</v>
      </c>
      <c r="B347" s="688" t="s">
        <v>1015</v>
      </c>
      <c r="C347" s="50"/>
      <c r="D347" s="626"/>
      <c r="E347" s="22"/>
      <c r="F347" s="66"/>
      <c r="G347" s="66"/>
      <c r="H347" s="323"/>
      <c r="I347" s="323"/>
    </row>
    <row r="348" spans="1:9" ht="31.15" hidden="1" customHeight="1">
      <c r="A348" s="68" t="s">
        <v>1021</v>
      </c>
      <c r="B348" s="688" t="s">
        <v>1022</v>
      </c>
      <c r="C348" s="50"/>
      <c r="D348" s="626"/>
      <c r="E348" s="22"/>
      <c r="F348" s="66"/>
      <c r="G348" s="66"/>
      <c r="H348" s="323"/>
      <c r="I348" s="323"/>
    </row>
    <row r="349" spans="1:9" ht="31.5" hidden="1" customHeight="1">
      <c r="A349" s="68" t="s">
        <v>57</v>
      </c>
      <c r="B349" s="1163" t="s">
        <v>2536</v>
      </c>
      <c r="C349" s="1164"/>
      <c r="D349" s="1164"/>
      <c r="E349" s="1164"/>
      <c r="F349" s="1164"/>
      <c r="G349" s="1165"/>
      <c r="H349" s="323">
        <f>SUM(D350:D352)</f>
        <v>0</v>
      </c>
      <c r="I349" s="323">
        <f>COUNT(D350:D352)*2</f>
        <v>0</v>
      </c>
    </row>
    <row r="350" spans="1:9" ht="31.15" hidden="1" customHeight="1">
      <c r="A350" s="68" t="s">
        <v>1024</v>
      </c>
      <c r="B350" s="688" t="s">
        <v>2537</v>
      </c>
      <c r="C350" s="50"/>
      <c r="D350" s="626"/>
      <c r="E350" s="22"/>
      <c r="F350" s="66"/>
      <c r="G350" s="66"/>
      <c r="H350" s="323"/>
      <c r="I350" s="323"/>
    </row>
    <row r="351" spans="1:9" ht="31.15" hidden="1" customHeight="1">
      <c r="A351" s="68" t="s">
        <v>1026</v>
      </c>
      <c r="B351" s="688" t="s">
        <v>2539</v>
      </c>
      <c r="C351" s="50"/>
      <c r="D351" s="626"/>
      <c r="E351" s="22"/>
      <c r="F351" s="66"/>
      <c r="G351" s="66"/>
      <c r="H351" s="323"/>
      <c r="I351" s="323"/>
    </row>
    <row r="352" spans="1:9" ht="31.15" hidden="1" customHeight="1">
      <c r="A352" s="68" t="s">
        <v>1028</v>
      </c>
      <c r="B352" s="688" t="s">
        <v>2540</v>
      </c>
      <c r="C352" s="50"/>
      <c r="D352" s="626"/>
      <c r="E352" s="22"/>
      <c r="F352" s="66"/>
      <c r="G352" s="66"/>
      <c r="H352" s="323"/>
      <c r="I352" s="323"/>
    </row>
    <row r="353" spans="1:9" ht="31.5" hidden="1" customHeight="1">
      <c r="A353" s="68" t="s">
        <v>1953</v>
      </c>
      <c r="B353" s="1163" t="s">
        <v>1954</v>
      </c>
      <c r="C353" s="1164"/>
      <c r="D353" s="1164"/>
      <c r="E353" s="1164"/>
      <c r="F353" s="1164"/>
      <c r="G353" s="1165"/>
      <c r="H353" s="323">
        <f>SUM(D354:D357)</f>
        <v>0</v>
      </c>
      <c r="I353" s="323">
        <f>COUNT(D354:D357)*2</f>
        <v>0</v>
      </c>
    </row>
    <row r="354" spans="1:9" ht="15.4" hidden="1" customHeight="1">
      <c r="A354" s="68" t="s">
        <v>1955</v>
      </c>
      <c r="B354" s="688" t="s">
        <v>1956</v>
      </c>
      <c r="C354" s="50"/>
      <c r="D354" s="626"/>
      <c r="E354" s="22"/>
      <c r="F354" s="66"/>
      <c r="G354" s="66"/>
      <c r="H354" s="323"/>
      <c r="I354" s="323"/>
    </row>
    <row r="355" spans="1:9" ht="15.4" hidden="1" customHeight="1">
      <c r="A355" s="68" t="s">
        <v>1036</v>
      </c>
      <c r="B355" s="688" t="s">
        <v>1957</v>
      </c>
      <c r="C355" s="50"/>
      <c r="D355" s="626"/>
      <c r="E355" s="22"/>
      <c r="F355" s="66"/>
      <c r="G355" s="66"/>
      <c r="H355" s="323"/>
      <c r="I355" s="323"/>
    </row>
    <row r="356" spans="1:9" ht="15.4" hidden="1" customHeight="1">
      <c r="A356" s="68" t="s">
        <v>1038</v>
      </c>
      <c r="B356" s="688" t="s">
        <v>1958</v>
      </c>
      <c r="C356" s="50"/>
      <c r="D356" s="626"/>
      <c r="E356" s="22"/>
      <c r="F356" s="66"/>
      <c r="G356" s="66"/>
      <c r="H356" s="323"/>
      <c r="I356" s="323"/>
    </row>
    <row r="357" spans="1:9" ht="15.4" hidden="1" customHeight="1">
      <c r="A357" s="68" t="s">
        <v>1040</v>
      </c>
      <c r="B357" s="688" t="s">
        <v>1959</v>
      </c>
      <c r="C357" s="50"/>
      <c r="D357" s="626"/>
      <c r="E357" s="22"/>
      <c r="F357" s="66"/>
      <c r="G357" s="66"/>
      <c r="H357" s="323"/>
      <c r="I357" s="323"/>
    </row>
    <row r="358" spans="1:9" ht="18.75">
      <c r="A358" s="43" t="s">
        <v>1960</v>
      </c>
      <c r="B358" s="1156" t="s">
        <v>52</v>
      </c>
      <c r="C358" s="1087"/>
      <c r="D358" s="1087"/>
      <c r="E358" s="1087"/>
      <c r="F358" s="1087"/>
      <c r="G358" s="1157"/>
      <c r="H358" s="756">
        <f>SUM(D359:D373)</f>
        <v>28</v>
      </c>
      <c r="I358" s="756">
        <f>COUNT(D359:D373)*2</f>
        <v>28</v>
      </c>
    </row>
    <row r="359" spans="1:9" ht="66" customHeight="1">
      <c r="A359" s="43" t="s">
        <v>2541</v>
      </c>
      <c r="B359" s="114" t="s">
        <v>1043</v>
      </c>
      <c r="C359" s="114" t="s">
        <v>1044</v>
      </c>
      <c r="D359" s="622">
        <v>2</v>
      </c>
      <c r="E359" s="632" t="s">
        <v>540</v>
      </c>
      <c r="F359" s="385"/>
      <c r="G359" s="622"/>
    </row>
    <row r="360" spans="1:9" ht="31.15" hidden="1" customHeight="1">
      <c r="A360" s="68" t="s">
        <v>1961</v>
      </c>
      <c r="B360" s="688" t="s">
        <v>1047</v>
      </c>
      <c r="C360" s="50"/>
      <c r="D360" s="626"/>
      <c r="E360" s="22"/>
      <c r="F360" s="66"/>
      <c r="G360" s="66"/>
      <c r="H360" s="323"/>
      <c r="I360" s="323"/>
    </row>
    <row r="361" spans="1:9" ht="115.15" customHeight="1">
      <c r="A361" s="43" t="s">
        <v>1054</v>
      </c>
      <c r="B361" s="114" t="s">
        <v>1059</v>
      </c>
      <c r="C361" s="30" t="s">
        <v>5473</v>
      </c>
      <c r="D361" s="622">
        <v>2</v>
      </c>
      <c r="E361" s="52" t="s">
        <v>540</v>
      </c>
      <c r="F361" s="30" t="s">
        <v>5474</v>
      </c>
      <c r="G361" s="622"/>
    </row>
    <row r="362" spans="1:9" ht="345">
      <c r="A362" s="63"/>
      <c r="B362" s="237"/>
      <c r="C362" s="236" t="s">
        <v>5475</v>
      </c>
      <c r="D362" s="622">
        <v>2</v>
      </c>
      <c r="E362" s="632"/>
      <c r="F362" s="236" t="s">
        <v>5476</v>
      </c>
      <c r="G362" s="622"/>
    </row>
    <row r="363" spans="1:9" ht="158.65" customHeight="1">
      <c r="A363" s="63"/>
      <c r="B363" s="237"/>
      <c r="C363" s="236" t="s">
        <v>5477</v>
      </c>
      <c r="D363" s="622">
        <v>2</v>
      </c>
      <c r="E363" s="632" t="s">
        <v>369</v>
      </c>
      <c r="F363" s="236" t="s">
        <v>5478</v>
      </c>
      <c r="G363" s="622"/>
    </row>
    <row r="364" spans="1:9" ht="43.15" customHeight="1">
      <c r="A364" s="63"/>
      <c r="B364" s="237"/>
      <c r="C364" s="236" t="s">
        <v>5479</v>
      </c>
      <c r="D364" s="622">
        <v>2</v>
      </c>
      <c r="E364" s="632" t="s">
        <v>653</v>
      </c>
      <c r="F364" s="236"/>
      <c r="G364" s="622"/>
    </row>
    <row r="365" spans="1:9" ht="86.65" customHeight="1">
      <c r="A365" s="63"/>
      <c r="B365" s="237"/>
      <c r="C365" s="236" t="s">
        <v>5480</v>
      </c>
      <c r="D365" s="622">
        <v>2</v>
      </c>
      <c r="E365" s="632" t="s">
        <v>369</v>
      </c>
      <c r="F365" s="236" t="s">
        <v>5481</v>
      </c>
      <c r="G365" s="622"/>
    </row>
    <row r="366" spans="1:9" ht="57.4" customHeight="1">
      <c r="A366" s="63"/>
      <c r="B366" s="237"/>
      <c r="C366" s="236" t="s">
        <v>5482</v>
      </c>
      <c r="D366" s="622">
        <v>2</v>
      </c>
      <c r="E366" s="632" t="s">
        <v>369</v>
      </c>
      <c r="F366" s="236"/>
      <c r="G366" s="622"/>
    </row>
    <row r="367" spans="1:9" ht="120">
      <c r="A367" s="63"/>
      <c r="B367" s="237"/>
      <c r="C367" s="236" t="s">
        <v>5483</v>
      </c>
      <c r="D367" s="622">
        <v>2</v>
      </c>
      <c r="E367" s="632" t="s">
        <v>4425</v>
      </c>
      <c r="F367" s="236" t="s">
        <v>5484</v>
      </c>
      <c r="G367" s="622"/>
    </row>
    <row r="368" spans="1:9" ht="43.15" customHeight="1">
      <c r="A368" s="63"/>
      <c r="B368" s="237"/>
      <c r="C368" s="236" t="s">
        <v>5485</v>
      </c>
      <c r="D368" s="622">
        <v>2</v>
      </c>
      <c r="E368" s="632" t="s">
        <v>540</v>
      </c>
      <c r="F368" s="385"/>
      <c r="G368" s="622"/>
    </row>
    <row r="369" spans="1:9" ht="43.15" customHeight="1">
      <c r="A369" s="63"/>
      <c r="B369" s="237"/>
      <c r="C369" s="236" t="s">
        <v>5486</v>
      </c>
      <c r="D369" s="622">
        <v>2</v>
      </c>
      <c r="E369" s="632" t="s">
        <v>540</v>
      </c>
      <c r="F369" s="813"/>
      <c r="G369" s="622"/>
    </row>
    <row r="370" spans="1:9" ht="43.15" customHeight="1">
      <c r="A370" s="63"/>
      <c r="B370" s="237"/>
      <c r="C370" s="236" t="s">
        <v>5487</v>
      </c>
      <c r="D370" s="622">
        <v>2</v>
      </c>
      <c r="E370" s="632" t="s">
        <v>369</v>
      </c>
      <c r="F370" s="236" t="s">
        <v>5488</v>
      </c>
      <c r="G370" s="622"/>
    </row>
    <row r="371" spans="1:9" ht="86.65" customHeight="1">
      <c r="A371" s="63"/>
      <c r="B371" s="237"/>
      <c r="C371" s="236" t="s">
        <v>5489</v>
      </c>
      <c r="D371" s="622">
        <v>2</v>
      </c>
      <c r="E371" s="632" t="s">
        <v>369</v>
      </c>
      <c r="F371" s="236" t="s">
        <v>5490</v>
      </c>
      <c r="G371" s="622"/>
    </row>
    <row r="372" spans="1:9" ht="43.15" customHeight="1">
      <c r="A372" s="63"/>
      <c r="B372" s="237"/>
      <c r="C372" s="236" t="s">
        <v>5491</v>
      </c>
      <c r="D372" s="622">
        <v>2</v>
      </c>
      <c r="E372" s="632" t="s">
        <v>540</v>
      </c>
      <c r="F372" s="385"/>
      <c r="G372" s="622"/>
    </row>
    <row r="373" spans="1:9" ht="43.15" customHeight="1">
      <c r="A373" s="63"/>
      <c r="B373" s="237"/>
      <c r="C373" s="236" t="s">
        <v>5492</v>
      </c>
      <c r="D373" s="622">
        <v>2</v>
      </c>
      <c r="E373" s="632" t="s">
        <v>540</v>
      </c>
      <c r="F373" s="385"/>
      <c r="G373" s="622"/>
    </row>
    <row r="374" spans="1:9" ht="43.15" hidden="1" customHeight="1">
      <c r="A374" s="89"/>
      <c r="B374" s="1072" t="s">
        <v>4720</v>
      </c>
      <c r="C374" s="1074"/>
      <c r="D374" s="1074"/>
      <c r="E374" s="1074"/>
      <c r="F374" s="1074"/>
      <c r="G374" s="1074"/>
      <c r="H374" s="323"/>
      <c r="I374" s="323"/>
    </row>
    <row r="375" spans="1:9" ht="31.5" hidden="1" customHeight="1">
      <c r="A375" s="68" t="s">
        <v>51</v>
      </c>
      <c r="B375" s="1163" t="s">
        <v>1966</v>
      </c>
      <c r="C375" s="1164"/>
      <c r="D375" s="1164"/>
      <c r="E375" s="1164"/>
      <c r="F375" s="1164"/>
      <c r="G375" s="1165"/>
      <c r="H375" s="323">
        <f>SUM(D376:D381)</f>
        <v>0</v>
      </c>
      <c r="I375" s="323">
        <f>COUNT(D376:D381)*2</f>
        <v>0</v>
      </c>
    </row>
    <row r="376" spans="1:9" ht="31.15" hidden="1" customHeight="1">
      <c r="A376" s="68" t="s">
        <v>1060</v>
      </c>
      <c r="B376" s="688" t="s">
        <v>1061</v>
      </c>
      <c r="C376" s="50"/>
      <c r="D376" s="626"/>
      <c r="E376" s="22"/>
      <c r="F376" s="66"/>
      <c r="G376" s="66"/>
      <c r="H376" s="323"/>
      <c r="I376" s="323"/>
    </row>
    <row r="377" spans="1:9" ht="46.9" hidden="1" customHeight="1">
      <c r="A377" s="68" t="s">
        <v>1062</v>
      </c>
      <c r="B377" s="688" t="s">
        <v>1967</v>
      </c>
      <c r="C377" s="50"/>
      <c r="D377" s="626"/>
      <c r="E377" s="22"/>
      <c r="F377" s="66"/>
      <c r="G377" s="66"/>
      <c r="H377" s="323"/>
      <c r="I377" s="323"/>
    </row>
    <row r="378" spans="1:9" ht="31.15" hidden="1" customHeight="1">
      <c r="A378" s="68" t="s">
        <v>1064</v>
      </c>
      <c r="B378" s="688" t="s">
        <v>1968</v>
      </c>
      <c r="C378" s="50"/>
      <c r="D378" s="626"/>
      <c r="E378" s="22"/>
      <c r="F378" s="66"/>
      <c r="G378" s="66"/>
      <c r="H378" s="323"/>
      <c r="I378" s="323"/>
    </row>
    <row r="379" spans="1:9" ht="46.9" hidden="1" customHeight="1">
      <c r="A379" s="68" t="s">
        <v>1066</v>
      </c>
      <c r="B379" s="688" t="s">
        <v>1067</v>
      </c>
      <c r="C379" s="50"/>
      <c r="D379" s="626"/>
      <c r="E379" s="22"/>
      <c r="F379" s="66"/>
      <c r="G379" s="66"/>
      <c r="H379" s="323"/>
      <c r="I379" s="323"/>
    </row>
    <row r="380" spans="1:9" ht="31.15" hidden="1" customHeight="1">
      <c r="A380" s="68" t="s">
        <v>1068</v>
      </c>
      <c r="B380" s="688" t="s">
        <v>1069</v>
      </c>
      <c r="C380" s="50"/>
      <c r="D380" s="626"/>
      <c r="E380" s="22"/>
      <c r="F380" s="66"/>
      <c r="G380" s="66"/>
      <c r="H380" s="323"/>
      <c r="I380" s="323"/>
    </row>
    <row r="381" spans="1:9" ht="28.9" hidden="1" customHeight="1">
      <c r="A381" s="68" t="s">
        <v>1070</v>
      </c>
      <c r="B381" s="619" t="s">
        <v>1071</v>
      </c>
      <c r="C381" s="50"/>
      <c r="D381" s="626"/>
      <c r="E381" s="22"/>
      <c r="F381" s="66"/>
      <c r="G381" s="66"/>
      <c r="H381" s="323"/>
      <c r="I381" s="323"/>
    </row>
    <row r="382" spans="1:9" ht="31.5" hidden="1" customHeight="1">
      <c r="A382" s="68" t="s">
        <v>49</v>
      </c>
      <c r="B382" s="1163" t="s">
        <v>1969</v>
      </c>
      <c r="C382" s="1164"/>
      <c r="D382" s="1164"/>
      <c r="E382" s="1164"/>
      <c r="F382" s="1164"/>
      <c r="G382" s="1165"/>
      <c r="H382" s="323">
        <f>SUM(D383:D393)</f>
        <v>0</v>
      </c>
      <c r="I382" s="323">
        <f>COUNT(D383:D393)*2</f>
        <v>0</v>
      </c>
    </row>
    <row r="383" spans="1:9" ht="45" hidden="1" customHeight="1">
      <c r="A383" s="27" t="s">
        <v>1072</v>
      </c>
      <c r="B383" s="684" t="s">
        <v>1970</v>
      </c>
      <c r="C383" s="28"/>
      <c r="D383" s="52"/>
      <c r="E383" s="28"/>
      <c r="F383" s="28"/>
      <c r="G383" s="479"/>
      <c r="H383" s="323"/>
      <c r="I383" s="323"/>
    </row>
    <row r="384" spans="1:9" ht="15.75" hidden="1" customHeight="1">
      <c r="A384" s="27" t="s">
        <v>1073</v>
      </c>
      <c r="B384" s="636" t="s">
        <v>1981</v>
      </c>
      <c r="C384" s="28"/>
      <c r="D384" s="52"/>
      <c r="E384" s="28"/>
      <c r="F384" s="28"/>
      <c r="G384" s="479"/>
      <c r="H384" s="323"/>
      <c r="I384" s="323"/>
    </row>
    <row r="385" spans="1:9" ht="15.75" hidden="1" customHeight="1">
      <c r="A385" s="27" t="s">
        <v>1075</v>
      </c>
      <c r="B385" s="695" t="s">
        <v>1991</v>
      </c>
      <c r="C385" s="28"/>
      <c r="D385" s="52"/>
      <c r="E385" s="28"/>
      <c r="F385" s="28"/>
      <c r="G385" s="479"/>
      <c r="H385" s="323"/>
      <c r="I385" s="323"/>
    </row>
    <row r="386" spans="1:9" ht="15.75" hidden="1" customHeight="1">
      <c r="A386" s="27" t="s">
        <v>1076</v>
      </c>
      <c r="B386" s="636" t="s">
        <v>1074</v>
      </c>
      <c r="C386" s="28"/>
      <c r="D386" s="52"/>
      <c r="E386" s="28"/>
      <c r="F386" s="28"/>
      <c r="G386" s="479"/>
      <c r="H386" s="323"/>
      <c r="I386" s="323"/>
    </row>
    <row r="387" spans="1:9" ht="15.75" hidden="1" customHeight="1">
      <c r="A387" s="27" t="s">
        <v>2001</v>
      </c>
      <c r="B387" s="636" t="s">
        <v>2002</v>
      </c>
      <c r="C387" s="28"/>
      <c r="D387" s="52"/>
      <c r="E387" s="28"/>
      <c r="F387" s="28"/>
      <c r="G387" s="479"/>
      <c r="H387" s="323"/>
      <c r="I387" s="323"/>
    </row>
    <row r="388" spans="1:9" ht="15.75" hidden="1" customHeight="1">
      <c r="A388" s="27" t="s">
        <v>2007</v>
      </c>
      <c r="B388" s="636" t="s">
        <v>2008</v>
      </c>
      <c r="C388" s="28"/>
      <c r="D388" s="52"/>
      <c r="E388" s="28"/>
      <c r="F388" s="28"/>
      <c r="G388" s="479"/>
      <c r="H388" s="323"/>
      <c r="I388" s="323"/>
    </row>
    <row r="389" spans="1:9" ht="15.75" hidden="1" customHeight="1">
      <c r="A389" s="27" t="s">
        <v>2019</v>
      </c>
      <c r="B389" s="636" t="s">
        <v>2020</v>
      </c>
      <c r="C389" s="28"/>
      <c r="D389" s="52"/>
      <c r="E389" s="28"/>
      <c r="F389" s="28"/>
      <c r="G389" s="479"/>
      <c r="H389" s="323"/>
      <c r="I389" s="323"/>
    </row>
    <row r="390" spans="1:9" ht="15.75" hidden="1" customHeight="1">
      <c r="A390" s="27" t="s">
        <v>2024</v>
      </c>
      <c r="B390" s="636" t="s">
        <v>2025</v>
      </c>
      <c r="C390" s="28"/>
      <c r="D390" s="52"/>
      <c r="E390" s="28"/>
      <c r="F390" s="28"/>
      <c r="G390" s="479"/>
      <c r="H390" s="323"/>
      <c r="I390" s="323"/>
    </row>
    <row r="391" spans="1:9" ht="62.65" hidden="1" customHeight="1">
      <c r="A391" s="27" t="s">
        <v>2032</v>
      </c>
      <c r="B391" s="636" t="s">
        <v>2033</v>
      </c>
      <c r="C391" s="28"/>
      <c r="D391" s="52"/>
      <c r="E391" s="28"/>
      <c r="F391" s="28"/>
      <c r="G391" s="479"/>
      <c r="H391" s="323"/>
      <c r="I391" s="323"/>
    </row>
    <row r="392" spans="1:9" ht="31.15" hidden="1" customHeight="1">
      <c r="A392" s="27" t="s">
        <v>2036</v>
      </c>
      <c r="B392" s="636" t="s">
        <v>2037</v>
      </c>
      <c r="C392" s="28"/>
      <c r="D392" s="52"/>
      <c r="E392" s="28"/>
      <c r="F392" s="28"/>
      <c r="G392" s="479"/>
      <c r="H392" s="323"/>
      <c r="I392" s="323"/>
    </row>
    <row r="393" spans="1:9" ht="31.15" hidden="1" customHeight="1">
      <c r="A393" s="27" t="s">
        <v>2044</v>
      </c>
      <c r="B393" s="636" t="s">
        <v>2045</v>
      </c>
      <c r="C393" s="28"/>
      <c r="D393" s="52"/>
      <c r="E393" s="28"/>
      <c r="F393" s="28"/>
      <c r="G393" s="479"/>
      <c r="H393" s="323"/>
      <c r="I393" s="323"/>
    </row>
    <row r="394" spans="1:9" ht="31.5" hidden="1" customHeight="1">
      <c r="A394" s="68" t="s">
        <v>47</v>
      </c>
      <c r="B394" s="1163" t="s">
        <v>2048</v>
      </c>
      <c r="C394" s="1164"/>
      <c r="D394" s="1164"/>
      <c r="E394" s="1164"/>
      <c r="F394" s="1164"/>
      <c r="G394" s="1165"/>
      <c r="H394" s="323">
        <f>SUM(D395:D400)</f>
        <v>0</v>
      </c>
      <c r="I394" s="323">
        <f>COUNT(D395:D400)*2</f>
        <v>0</v>
      </c>
    </row>
    <row r="395" spans="1:9" ht="15.4" hidden="1" customHeight="1">
      <c r="A395" s="27" t="s">
        <v>1077</v>
      </c>
      <c r="B395" s="636" t="s">
        <v>2049</v>
      </c>
      <c r="C395" s="26"/>
      <c r="D395" s="537"/>
      <c r="E395" s="28"/>
      <c r="F395" s="26"/>
      <c r="G395" s="479"/>
      <c r="H395" s="323"/>
      <c r="I395" s="323"/>
    </row>
    <row r="396" spans="1:9" ht="31.15" hidden="1" customHeight="1">
      <c r="A396" s="27" t="s">
        <v>1078</v>
      </c>
      <c r="B396" s="636" t="s">
        <v>2058</v>
      </c>
      <c r="C396" s="26"/>
      <c r="D396" s="537"/>
      <c r="E396" s="28"/>
      <c r="F396" s="26"/>
      <c r="G396" s="479"/>
      <c r="H396" s="323"/>
      <c r="I396" s="323"/>
    </row>
    <row r="397" spans="1:9" ht="31.15" hidden="1" customHeight="1">
      <c r="A397" s="27" t="s">
        <v>1079</v>
      </c>
      <c r="B397" s="636" t="s">
        <v>2061</v>
      </c>
      <c r="C397" s="26"/>
      <c r="D397" s="537"/>
      <c r="E397" s="28"/>
      <c r="F397" s="26"/>
      <c r="G397" s="479"/>
      <c r="H397" s="323"/>
      <c r="I397" s="323"/>
    </row>
    <row r="398" spans="1:9" ht="31.15" hidden="1" customHeight="1">
      <c r="A398" s="27" t="s">
        <v>1080</v>
      </c>
      <c r="B398" s="636" t="s">
        <v>2067</v>
      </c>
      <c r="C398" s="26"/>
      <c r="D398" s="537"/>
      <c r="E398" s="28"/>
      <c r="F398" s="26"/>
      <c r="G398" s="479"/>
      <c r="H398" s="323"/>
      <c r="I398" s="323"/>
    </row>
    <row r="399" spans="1:9" ht="31.15" hidden="1" customHeight="1">
      <c r="A399" s="27" t="s">
        <v>1081</v>
      </c>
      <c r="B399" s="636" t="s">
        <v>6226</v>
      </c>
      <c r="C399" s="26"/>
      <c r="D399" s="537"/>
      <c r="E399" s="28"/>
      <c r="F399" s="26"/>
      <c r="G399" s="479"/>
      <c r="H399" s="323"/>
      <c r="I399" s="323"/>
    </row>
    <row r="400" spans="1:9" ht="31.15" hidden="1" customHeight="1">
      <c r="A400" s="27" t="s">
        <v>6224</v>
      </c>
      <c r="B400" s="696" t="s">
        <v>1082</v>
      </c>
      <c r="C400" s="26"/>
      <c r="D400" s="537"/>
      <c r="E400" s="28"/>
      <c r="F400" s="26"/>
      <c r="G400" s="479"/>
      <c r="H400" s="323"/>
      <c r="I400" s="323"/>
    </row>
    <row r="401" spans="1:9" ht="47.25" hidden="1" customHeight="1">
      <c r="A401" s="68" t="s">
        <v>45</v>
      </c>
      <c r="B401" s="1163" t="s">
        <v>44</v>
      </c>
      <c r="C401" s="1164"/>
      <c r="D401" s="1164"/>
      <c r="E401" s="1164"/>
      <c r="F401" s="1164"/>
      <c r="G401" s="1165"/>
      <c r="H401" s="323">
        <f>SUM(D402:D411)</f>
        <v>0</v>
      </c>
      <c r="I401" s="323">
        <f>COUNT(D402:D411)*2</f>
        <v>0</v>
      </c>
    </row>
    <row r="402" spans="1:9" ht="15.4" hidden="1" customHeight="1">
      <c r="A402" s="27" t="s">
        <v>1083</v>
      </c>
      <c r="B402" s="688" t="s">
        <v>1084</v>
      </c>
      <c r="C402" s="50"/>
      <c r="D402" s="626"/>
      <c r="E402" s="22"/>
      <c r="F402" s="66"/>
      <c r="G402" s="66"/>
      <c r="H402" s="323"/>
      <c r="I402" s="323"/>
    </row>
    <row r="403" spans="1:9" ht="28.9" hidden="1" customHeight="1">
      <c r="A403" s="27" t="s">
        <v>1085</v>
      </c>
      <c r="B403" s="619" t="s">
        <v>1086</v>
      </c>
      <c r="C403" s="50"/>
      <c r="D403" s="626"/>
      <c r="E403" s="22"/>
      <c r="F403" s="66"/>
      <c r="G403" s="66"/>
      <c r="H403" s="323"/>
      <c r="I403" s="323"/>
    </row>
    <row r="404" spans="1:9" ht="31.15" hidden="1" customHeight="1">
      <c r="A404" s="27" t="s">
        <v>1087</v>
      </c>
      <c r="B404" s="688" t="s">
        <v>1088</v>
      </c>
      <c r="C404" s="50"/>
      <c r="D404" s="626"/>
      <c r="E404" s="22"/>
      <c r="F404" s="66"/>
      <c r="G404" s="66"/>
      <c r="H404" s="323"/>
      <c r="I404" s="323"/>
    </row>
    <row r="405" spans="1:9" ht="31.15" hidden="1" customHeight="1">
      <c r="A405" s="27" t="s">
        <v>1089</v>
      </c>
      <c r="B405" s="688" t="s">
        <v>6227</v>
      </c>
      <c r="C405" s="50"/>
      <c r="D405" s="626"/>
      <c r="E405" s="22"/>
      <c r="F405" s="66"/>
      <c r="G405" s="66"/>
      <c r="H405" s="323"/>
      <c r="I405" s="323"/>
    </row>
    <row r="406" spans="1:9" ht="31.15" hidden="1" customHeight="1">
      <c r="A406" s="27" t="s">
        <v>1090</v>
      </c>
      <c r="B406" s="688" t="s">
        <v>6228</v>
      </c>
      <c r="C406" s="50"/>
      <c r="D406" s="626"/>
      <c r="E406" s="22"/>
      <c r="F406" s="66"/>
      <c r="G406" s="66"/>
      <c r="H406" s="323"/>
      <c r="I406" s="323"/>
    </row>
    <row r="407" spans="1:9" ht="31.15" hidden="1" customHeight="1">
      <c r="A407" s="27" t="s">
        <v>1092</v>
      </c>
      <c r="B407" s="697" t="s">
        <v>6229</v>
      </c>
      <c r="C407" s="50"/>
      <c r="D407" s="626"/>
      <c r="E407" s="22"/>
      <c r="F407" s="66"/>
      <c r="G407" s="66"/>
      <c r="H407" s="323"/>
      <c r="I407" s="323"/>
    </row>
    <row r="408" spans="1:9" ht="31.15" hidden="1" customHeight="1">
      <c r="A408" s="27" t="s">
        <v>1094</v>
      </c>
      <c r="B408" s="688" t="s">
        <v>1091</v>
      </c>
      <c r="C408" s="50"/>
      <c r="D408" s="626"/>
      <c r="E408" s="22"/>
      <c r="F408" s="66"/>
      <c r="G408" s="66"/>
      <c r="H408" s="323"/>
      <c r="I408" s="323"/>
    </row>
    <row r="409" spans="1:9" ht="31.15" hidden="1" customHeight="1">
      <c r="A409" s="27" t="s">
        <v>3447</v>
      </c>
      <c r="B409" s="688" t="s">
        <v>1093</v>
      </c>
      <c r="C409" s="50"/>
      <c r="D409" s="626"/>
      <c r="E409" s="22"/>
      <c r="F409" s="66"/>
      <c r="G409" s="66"/>
      <c r="H409" s="323"/>
      <c r="I409" s="323"/>
    </row>
    <row r="410" spans="1:9" ht="31.15" hidden="1" customHeight="1">
      <c r="A410" s="27" t="s">
        <v>3448</v>
      </c>
      <c r="B410" s="688" t="s">
        <v>1095</v>
      </c>
      <c r="C410" s="50"/>
      <c r="D410" s="626"/>
      <c r="E410" s="22"/>
      <c r="F410" s="66"/>
      <c r="G410" s="66"/>
      <c r="H410" s="323"/>
      <c r="I410" s="323"/>
    </row>
    <row r="411" spans="1:9" ht="31.15" hidden="1" customHeight="1">
      <c r="A411" s="27" t="s">
        <v>3449</v>
      </c>
      <c r="B411" s="697" t="s">
        <v>6232</v>
      </c>
      <c r="C411" s="50"/>
      <c r="D411" s="626"/>
      <c r="E411" s="22"/>
      <c r="F411" s="66"/>
      <c r="G411" s="66"/>
      <c r="H411" s="323"/>
      <c r="I411" s="323"/>
    </row>
    <row r="412" spans="1:9" ht="47.25" hidden="1" customHeight="1">
      <c r="A412" s="68" t="s">
        <v>43</v>
      </c>
      <c r="B412" s="1163" t="s">
        <v>2070</v>
      </c>
      <c r="C412" s="1164"/>
      <c r="D412" s="1164"/>
      <c r="E412" s="1164"/>
      <c r="F412" s="1164"/>
      <c r="G412" s="1165"/>
      <c r="H412" s="323">
        <f>SUM(D413:D418)</f>
        <v>0</v>
      </c>
      <c r="I412" s="323">
        <f>COUNT(D413:D418)*2</f>
        <v>0</v>
      </c>
    </row>
    <row r="413" spans="1:9" ht="15.4" hidden="1" customHeight="1">
      <c r="A413" s="68" t="s">
        <v>1096</v>
      </c>
      <c r="B413" s="688" t="s">
        <v>1097</v>
      </c>
      <c r="C413" s="50"/>
      <c r="D413" s="626"/>
      <c r="E413" s="22"/>
      <c r="F413" s="66"/>
      <c r="G413" s="66"/>
      <c r="H413" s="323"/>
      <c r="I413" s="323"/>
    </row>
    <row r="414" spans="1:9" ht="31.15" hidden="1" customHeight="1">
      <c r="A414" s="68" t="s">
        <v>1098</v>
      </c>
      <c r="B414" s="688" t="s">
        <v>2071</v>
      </c>
      <c r="C414" s="50"/>
      <c r="D414" s="626"/>
      <c r="E414" s="22"/>
      <c r="F414" s="66"/>
      <c r="G414" s="66"/>
      <c r="H414" s="323"/>
      <c r="I414" s="323"/>
    </row>
    <row r="415" spans="1:9" ht="31.15" hidden="1" customHeight="1">
      <c r="A415" s="68" t="s">
        <v>1100</v>
      </c>
      <c r="B415" s="688" t="s">
        <v>2072</v>
      </c>
      <c r="C415" s="50"/>
      <c r="D415" s="626"/>
      <c r="E415" s="22"/>
      <c r="F415" s="66"/>
      <c r="G415" s="66"/>
      <c r="H415" s="323"/>
      <c r="I415" s="323"/>
    </row>
    <row r="416" spans="1:9" ht="31.15" hidden="1" customHeight="1">
      <c r="A416" s="68" t="s">
        <v>1102</v>
      </c>
      <c r="B416" s="688" t="s">
        <v>2073</v>
      </c>
      <c r="C416" s="50"/>
      <c r="D416" s="626"/>
      <c r="E416" s="22"/>
      <c r="F416" s="66"/>
      <c r="G416" s="66"/>
      <c r="H416" s="323"/>
      <c r="I416" s="323"/>
    </row>
    <row r="417" spans="1:9" ht="31.15" hidden="1" customHeight="1">
      <c r="A417" s="68" t="s">
        <v>1104</v>
      </c>
      <c r="B417" s="688" t="s">
        <v>2074</v>
      </c>
      <c r="C417" s="50"/>
      <c r="D417" s="626"/>
      <c r="E417" s="22"/>
      <c r="F417" s="66"/>
      <c r="G417" s="66"/>
      <c r="H417" s="323"/>
      <c r="I417" s="323"/>
    </row>
    <row r="418" spans="1:9" ht="31.15" hidden="1" customHeight="1">
      <c r="A418" s="68" t="s">
        <v>1106</v>
      </c>
      <c r="B418" s="688" t="s">
        <v>2075</v>
      </c>
      <c r="C418" s="50"/>
      <c r="D418" s="626"/>
      <c r="E418" s="22"/>
      <c r="F418" s="66"/>
      <c r="G418" s="66"/>
      <c r="H418" s="323"/>
      <c r="I418" s="323"/>
    </row>
    <row r="419" spans="1:9" ht="47.25" hidden="1" customHeight="1">
      <c r="A419" s="68" t="s">
        <v>41</v>
      </c>
      <c r="B419" s="1163" t="s">
        <v>2076</v>
      </c>
      <c r="C419" s="1164"/>
      <c r="D419" s="1164"/>
      <c r="E419" s="1164"/>
      <c r="F419" s="1164"/>
      <c r="G419" s="1165"/>
      <c r="H419" s="323">
        <f>SUM(D420:D423)</f>
        <v>0</v>
      </c>
      <c r="I419" s="323">
        <f>COUNT(D420:D423)*2</f>
        <v>0</v>
      </c>
    </row>
    <row r="420" spans="1:9" ht="15.4" hidden="1" customHeight="1">
      <c r="A420" s="68" t="s">
        <v>1108</v>
      </c>
      <c r="B420" s="688" t="s">
        <v>2077</v>
      </c>
      <c r="C420" s="50"/>
      <c r="D420" s="626"/>
      <c r="E420" s="22"/>
      <c r="F420" s="66"/>
      <c r="G420" s="66"/>
      <c r="H420" s="323"/>
      <c r="I420" s="323"/>
    </row>
    <row r="421" spans="1:9" ht="15.4" hidden="1" customHeight="1">
      <c r="A421" s="68" t="s">
        <v>1110</v>
      </c>
      <c r="B421" s="688" t="s">
        <v>2078</v>
      </c>
      <c r="C421" s="50"/>
      <c r="D421" s="626"/>
      <c r="E421" s="22"/>
      <c r="F421" s="66"/>
      <c r="G421" s="66"/>
      <c r="H421" s="323"/>
      <c r="I421" s="323"/>
    </row>
    <row r="422" spans="1:9" ht="15.4" hidden="1" customHeight="1">
      <c r="A422" s="68" t="s">
        <v>1112</v>
      </c>
      <c r="B422" s="688" t="s">
        <v>2079</v>
      </c>
      <c r="C422" s="50"/>
      <c r="D422" s="626"/>
      <c r="E422" s="22"/>
      <c r="F422" s="66"/>
      <c r="G422" s="66"/>
      <c r="H422" s="323"/>
      <c r="I422" s="323"/>
    </row>
    <row r="423" spans="1:9" ht="15.4" hidden="1" customHeight="1">
      <c r="A423" s="68" t="s">
        <v>1114</v>
      </c>
      <c r="B423" s="688" t="s">
        <v>2080</v>
      </c>
      <c r="C423" s="50"/>
      <c r="D423" s="626"/>
      <c r="E423" s="22"/>
      <c r="F423" s="66"/>
      <c r="G423" s="66"/>
      <c r="H423" s="323"/>
      <c r="I423" s="323"/>
    </row>
    <row r="424" spans="1:9" ht="32.25" hidden="1" customHeight="1">
      <c r="A424" s="466"/>
      <c r="B424" s="1343" t="s">
        <v>5493</v>
      </c>
      <c r="C424" s="1146"/>
      <c r="D424" s="1146"/>
      <c r="E424" s="1146"/>
      <c r="F424" s="1146"/>
      <c r="G424" s="1147"/>
      <c r="H424" s="323"/>
      <c r="I424" s="323"/>
    </row>
    <row r="425" spans="1:9" ht="47.25" hidden="1" customHeight="1">
      <c r="A425" s="68" t="s">
        <v>39</v>
      </c>
      <c r="B425" s="1163" t="s">
        <v>2081</v>
      </c>
      <c r="C425" s="1164"/>
      <c r="D425" s="1164"/>
      <c r="E425" s="1164"/>
      <c r="F425" s="1164"/>
      <c r="G425" s="1165"/>
      <c r="H425" s="323">
        <f>SUM(D426:D435)</f>
        <v>0</v>
      </c>
      <c r="I425" s="323">
        <f>COUNT(D426:D435)*2</f>
        <v>0</v>
      </c>
    </row>
    <row r="426" spans="1:9" ht="31.15" hidden="1" customHeight="1">
      <c r="A426" s="68" t="s">
        <v>1116</v>
      </c>
      <c r="B426" s="688" t="s">
        <v>293</v>
      </c>
      <c r="C426" s="50"/>
      <c r="D426" s="626"/>
      <c r="E426" s="22"/>
      <c r="F426" s="66"/>
      <c r="G426" s="66"/>
      <c r="H426" s="323"/>
      <c r="I426" s="323"/>
    </row>
    <row r="427" spans="1:9" ht="31.15" hidden="1" customHeight="1">
      <c r="A427" s="68" t="s">
        <v>1118</v>
      </c>
      <c r="B427" s="688" t="s">
        <v>295</v>
      </c>
      <c r="C427" s="50"/>
      <c r="D427" s="626"/>
      <c r="E427" s="22"/>
      <c r="F427" s="66"/>
      <c r="G427" s="66"/>
      <c r="H427" s="323"/>
      <c r="I427" s="323"/>
    </row>
    <row r="428" spans="1:9" ht="31.15" hidden="1" customHeight="1">
      <c r="A428" s="68" t="s">
        <v>1120</v>
      </c>
      <c r="B428" s="688" t="s">
        <v>297</v>
      </c>
      <c r="C428" s="50"/>
      <c r="D428" s="626"/>
      <c r="E428" s="22"/>
      <c r="F428" s="66"/>
      <c r="G428" s="66"/>
      <c r="H428" s="323"/>
      <c r="I428" s="323"/>
    </row>
    <row r="429" spans="1:9" ht="31.15" hidden="1" customHeight="1">
      <c r="A429" s="68" t="s">
        <v>1122</v>
      </c>
      <c r="B429" s="688" t="s">
        <v>299</v>
      </c>
      <c r="C429" s="50"/>
      <c r="D429" s="626"/>
      <c r="E429" s="22"/>
      <c r="F429" s="66"/>
      <c r="G429" s="66"/>
      <c r="H429" s="323"/>
      <c r="I429" s="323"/>
    </row>
    <row r="430" spans="1:9" ht="31.15" hidden="1" customHeight="1">
      <c r="A430" s="68" t="s">
        <v>1124</v>
      </c>
      <c r="B430" s="688" t="s">
        <v>2082</v>
      </c>
      <c r="C430" s="50"/>
      <c r="D430" s="626"/>
      <c r="E430" s="22"/>
      <c r="F430" s="66"/>
      <c r="G430" s="66"/>
      <c r="H430" s="323"/>
      <c r="I430" s="323"/>
    </row>
    <row r="431" spans="1:9" ht="31.15" hidden="1" customHeight="1">
      <c r="A431" s="68" t="s">
        <v>1126</v>
      </c>
      <c r="B431" s="688" t="s">
        <v>303</v>
      </c>
      <c r="C431" s="50"/>
      <c r="D431" s="626"/>
      <c r="E431" s="22"/>
      <c r="F431" s="66"/>
      <c r="G431" s="66"/>
      <c r="H431" s="323"/>
      <c r="I431" s="323"/>
    </row>
    <row r="432" spans="1:9" ht="31.15" hidden="1" customHeight="1">
      <c r="A432" s="68" t="s">
        <v>1128</v>
      </c>
      <c r="B432" s="688" t="s">
        <v>305</v>
      </c>
      <c r="C432" s="50"/>
      <c r="D432" s="626"/>
      <c r="E432" s="22"/>
      <c r="F432" s="66"/>
      <c r="G432" s="66"/>
      <c r="H432" s="323"/>
      <c r="I432" s="323"/>
    </row>
    <row r="433" spans="1:9" ht="46.9" hidden="1" customHeight="1">
      <c r="A433" s="68" t="s">
        <v>1130</v>
      </c>
      <c r="B433" s="688" t="s">
        <v>2083</v>
      </c>
      <c r="C433" s="50"/>
      <c r="D433" s="626"/>
      <c r="E433" s="22"/>
      <c r="F433" s="66"/>
      <c r="G433" s="66"/>
      <c r="H433" s="323"/>
      <c r="I433" s="323"/>
    </row>
    <row r="434" spans="1:9" ht="31.15" hidden="1" customHeight="1">
      <c r="A434" s="68" t="s">
        <v>1132</v>
      </c>
      <c r="B434" s="688" t="s">
        <v>2084</v>
      </c>
      <c r="C434" s="50"/>
      <c r="D434" s="626"/>
      <c r="E434" s="22"/>
      <c r="F434" s="66"/>
      <c r="G434" s="66"/>
      <c r="H434" s="323"/>
      <c r="I434" s="323"/>
    </row>
    <row r="435" spans="1:9" ht="31.15" hidden="1" customHeight="1">
      <c r="A435" s="68" t="s">
        <v>1134</v>
      </c>
      <c r="B435" s="688" t="s">
        <v>2085</v>
      </c>
      <c r="C435" s="50"/>
      <c r="D435" s="626"/>
      <c r="E435" s="22"/>
      <c r="F435" s="66"/>
      <c r="G435" s="66"/>
      <c r="H435" s="323"/>
      <c r="I435" s="323"/>
    </row>
    <row r="436" spans="1:9" ht="21" customHeight="1">
      <c r="A436" s="178"/>
      <c r="B436" s="1343" t="s">
        <v>1136</v>
      </c>
      <c r="C436" s="1146"/>
      <c r="D436" s="1146"/>
      <c r="E436" s="1146"/>
      <c r="F436" s="1146"/>
      <c r="G436" s="1147"/>
      <c r="H436" s="756">
        <f>H437+H445+H454+H459+H467+H478</f>
        <v>88</v>
      </c>
      <c r="I436" s="756">
        <f>I437+I445+I454+I459+I467+I478</f>
        <v>88</v>
      </c>
    </row>
    <row r="437" spans="1:9" ht="18.75">
      <c r="A437" s="464" t="s">
        <v>2086</v>
      </c>
      <c r="B437" s="1156" t="s">
        <v>2087</v>
      </c>
      <c r="C437" s="1087"/>
      <c r="D437" s="1087"/>
      <c r="E437" s="1087"/>
      <c r="F437" s="1087"/>
      <c r="G437" s="1157"/>
      <c r="H437" s="756">
        <f>SUM(D438:D444)</f>
        <v>6</v>
      </c>
      <c r="I437" s="756">
        <f>COUNT(D438:D444)*2</f>
        <v>6</v>
      </c>
    </row>
    <row r="438" spans="1:9" ht="15.4" hidden="1" customHeight="1">
      <c r="A438" s="467" t="s">
        <v>1137</v>
      </c>
      <c r="B438" s="688" t="s">
        <v>2088</v>
      </c>
      <c r="C438" s="50"/>
      <c r="D438" s="626"/>
      <c r="E438" s="22"/>
      <c r="F438" s="66"/>
      <c r="G438" s="66"/>
      <c r="H438" s="323"/>
      <c r="I438" s="323"/>
    </row>
    <row r="439" spans="1:9" ht="31.15" hidden="1" customHeight="1">
      <c r="A439" s="467" t="s">
        <v>2089</v>
      </c>
      <c r="B439" s="688" t="s">
        <v>2090</v>
      </c>
      <c r="C439" s="50"/>
      <c r="D439" s="626"/>
      <c r="E439" s="22"/>
      <c r="F439" s="66"/>
      <c r="G439" s="66"/>
      <c r="H439" s="323"/>
      <c r="I439" s="323"/>
    </row>
    <row r="440" spans="1:9" ht="15.4" hidden="1" customHeight="1">
      <c r="A440" s="467" t="s">
        <v>1143</v>
      </c>
      <c r="B440" s="688" t="s">
        <v>2093</v>
      </c>
      <c r="C440" s="50"/>
      <c r="D440" s="626"/>
      <c r="E440" s="22"/>
      <c r="F440" s="66"/>
      <c r="G440" s="66"/>
      <c r="H440" s="323"/>
      <c r="I440" s="323"/>
    </row>
    <row r="441" spans="1:9" ht="31.15" customHeight="1">
      <c r="A441" s="3" t="s">
        <v>2094</v>
      </c>
      <c r="B441" s="114" t="s">
        <v>2095</v>
      </c>
      <c r="C441" s="23" t="s">
        <v>1147</v>
      </c>
      <c r="D441" s="622">
        <v>2</v>
      </c>
      <c r="E441" s="632" t="s">
        <v>540</v>
      </c>
      <c r="F441" s="71" t="s">
        <v>1148</v>
      </c>
      <c r="G441" s="622"/>
    </row>
    <row r="442" spans="1:9" ht="28.9" customHeight="1">
      <c r="A442" s="3"/>
      <c r="B442" s="114"/>
      <c r="C442" s="23" t="s">
        <v>1149</v>
      </c>
      <c r="D442" s="622">
        <v>2</v>
      </c>
      <c r="E442" s="632" t="s">
        <v>540</v>
      </c>
      <c r="F442" s="361"/>
      <c r="G442" s="622"/>
    </row>
    <row r="443" spans="1:9" ht="57.4" customHeight="1">
      <c r="A443" s="3" t="s">
        <v>2098</v>
      </c>
      <c r="B443" s="114" t="s">
        <v>2099</v>
      </c>
      <c r="C443" s="275" t="s">
        <v>1152</v>
      </c>
      <c r="D443" s="622">
        <v>2</v>
      </c>
      <c r="E443" s="632" t="s">
        <v>540</v>
      </c>
      <c r="F443" s="30" t="s">
        <v>1153</v>
      </c>
      <c r="G443" s="622"/>
    </row>
    <row r="444" spans="1:9" ht="15.4" hidden="1" customHeight="1">
      <c r="A444" s="467" t="s">
        <v>1154</v>
      </c>
      <c r="B444" s="688" t="s">
        <v>2100</v>
      </c>
      <c r="C444" s="50"/>
      <c r="D444" s="626"/>
      <c r="E444" s="22"/>
      <c r="F444" s="66"/>
      <c r="G444" s="66"/>
      <c r="H444" s="323"/>
      <c r="I444" s="323"/>
    </row>
    <row r="445" spans="1:9" ht="18.75">
      <c r="A445" s="3" t="s">
        <v>2101</v>
      </c>
      <c r="B445" s="1156" t="s">
        <v>2102</v>
      </c>
      <c r="C445" s="1087"/>
      <c r="D445" s="1087"/>
      <c r="E445" s="1087"/>
      <c r="F445" s="1087"/>
      <c r="G445" s="1157"/>
      <c r="H445" s="756">
        <f>SUM(D446:D453)</f>
        <v>14</v>
      </c>
      <c r="I445" s="756">
        <f>COUNT(D446:D453)*2</f>
        <v>14</v>
      </c>
    </row>
    <row r="446" spans="1:9" ht="57.4" customHeight="1">
      <c r="A446" s="3" t="s">
        <v>2103</v>
      </c>
      <c r="B446" s="114" t="s">
        <v>1158</v>
      </c>
      <c r="C446" s="23" t="s">
        <v>1159</v>
      </c>
      <c r="D446" s="622">
        <v>2</v>
      </c>
      <c r="E446" s="632" t="s">
        <v>341</v>
      </c>
      <c r="F446" s="236" t="s">
        <v>1160</v>
      </c>
      <c r="G446" s="622"/>
    </row>
    <row r="447" spans="1:9" ht="57.4" customHeight="1">
      <c r="A447" s="3"/>
      <c r="B447" s="114"/>
      <c r="C447" s="23" t="s">
        <v>1161</v>
      </c>
      <c r="D447" s="622">
        <v>2</v>
      </c>
      <c r="E447" s="632" t="s">
        <v>379</v>
      </c>
      <c r="F447" s="236" t="s">
        <v>1162</v>
      </c>
      <c r="G447" s="622"/>
    </row>
    <row r="448" spans="1:9" ht="72" customHeight="1">
      <c r="A448" s="3"/>
      <c r="B448" s="114"/>
      <c r="C448" s="23" t="s">
        <v>1163</v>
      </c>
      <c r="D448" s="622">
        <v>2</v>
      </c>
      <c r="E448" s="632" t="s">
        <v>379</v>
      </c>
      <c r="F448" s="236" t="s">
        <v>1164</v>
      </c>
      <c r="G448" s="622"/>
    </row>
    <row r="449" spans="1:9" ht="57.4" customHeight="1">
      <c r="A449" s="3"/>
      <c r="B449" s="114"/>
      <c r="C449" s="23" t="s">
        <v>2571</v>
      </c>
      <c r="D449" s="622">
        <v>2</v>
      </c>
      <c r="E449" s="632" t="s">
        <v>379</v>
      </c>
      <c r="F449" s="236" t="s">
        <v>1166</v>
      </c>
      <c r="G449" s="622"/>
    </row>
    <row r="450" spans="1:9" ht="72" customHeight="1">
      <c r="A450" s="3"/>
      <c r="B450" s="114"/>
      <c r="C450" s="23" t="s">
        <v>1167</v>
      </c>
      <c r="D450" s="622">
        <v>2</v>
      </c>
      <c r="E450" s="632" t="s">
        <v>341</v>
      </c>
      <c r="F450" s="236" t="s">
        <v>1168</v>
      </c>
      <c r="G450" s="622"/>
    </row>
    <row r="451" spans="1:9" ht="31.15" customHeight="1">
      <c r="A451" s="3" t="s">
        <v>2109</v>
      </c>
      <c r="B451" s="114" t="s">
        <v>2110</v>
      </c>
      <c r="C451" s="23" t="s">
        <v>1171</v>
      </c>
      <c r="D451" s="622">
        <v>2</v>
      </c>
      <c r="E451" s="632" t="s">
        <v>271</v>
      </c>
      <c r="F451" s="236" t="s">
        <v>1172</v>
      </c>
      <c r="G451" s="622"/>
    </row>
    <row r="452" spans="1:9" ht="15.4" customHeight="1">
      <c r="A452" s="3"/>
      <c r="B452" s="114"/>
      <c r="C452" s="23" t="s">
        <v>1173</v>
      </c>
      <c r="D452" s="622">
        <v>2</v>
      </c>
      <c r="E452" s="632" t="s">
        <v>420</v>
      </c>
      <c r="F452" s="361"/>
      <c r="G452" s="622"/>
    </row>
    <row r="453" spans="1:9" ht="31.15" hidden="1" customHeight="1">
      <c r="A453" s="467" t="s">
        <v>2113</v>
      </c>
      <c r="B453" s="688" t="s">
        <v>2114</v>
      </c>
      <c r="C453" s="349"/>
      <c r="D453" s="626"/>
      <c r="E453" s="22"/>
      <c r="F453" s="66"/>
      <c r="G453" s="66"/>
      <c r="H453" s="323"/>
      <c r="I453" s="323"/>
    </row>
    <row r="454" spans="1:9" ht="18.75">
      <c r="A454" s="3" t="s">
        <v>2119</v>
      </c>
      <c r="B454" s="1156" t="s">
        <v>2120</v>
      </c>
      <c r="C454" s="1087"/>
      <c r="D454" s="1087"/>
      <c r="E454" s="1087"/>
      <c r="F454" s="1087"/>
      <c r="G454" s="1157"/>
      <c r="H454" s="756">
        <f>SUM(D455:D458)</f>
        <v>8</v>
      </c>
      <c r="I454" s="756">
        <f>COUNT(D455:D458)*2</f>
        <v>8</v>
      </c>
    </row>
    <row r="455" spans="1:9" ht="47.25">
      <c r="A455" s="3" t="s">
        <v>2121</v>
      </c>
      <c r="B455" s="114" t="s">
        <v>2122</v>
      </c>
      <c r="C455" s="30" t="s">
        <v>1181</v>
      </c>
      <c r="D455" s="622">
        <v>2</v>
      </c>
      <c r="E455" s="632" t="s">
        <v>379</v>
      </c>
      <c r="F455" s="385"/>
      <c r="G455" s="622"/>
    </row>
    <row r="456" spans="1:9" ht="15.75">
      <c r="A456" s="3"/>
      <c r="B456" s="114"/>
      <c r="C456" s="30" t="s">
        <v>1182</v>
      </c>
      <c r="D456" s="622">
        <v>2</v>
      </c>
      <c r="E456" s="632" t="s">
        <v>379</v>
      </c>
      <c r="F456" s="385"/>
      <c r="G456" s="622"/>
    </row>
    <row r="457" spans="1:9" ht="45">
      <c r="A457" s="3" t="s">
        <v>2133</v>
      </c>
      <c r="B457" s="114" t="s">
        <v>2134</v>
      </c>
      <c r="C457" s="30" t="s">
        <v>1186</v>
      </c>
      <c r="D457" s="622">
        <v>2</v>
      </c>
      <c r="E457" s="632" t="s">
        <v>379</v>
      </c>
      <c r="F457" s="385"/>
      <c r="G457" s="622"/>
    </row>
    <row r="458" spans="1:9" ht="30">
      <c r="A458" s="3"/>
      <c r="B458" s="114"/>
      <c r="C458" s="30" t="s">
        <v>5494</v>
      </c>
      <c r="D458" s="622">
        <v>2</v>
      </c>
      <c r="E458" s="632" t="s">
        <v>379</v>
      </c>
      <c r="F458" s="385"/>
      <c r="G458" s="622"/>
    </row>
    <row r="459" spans="1:9" ht="18.75">
      <c r="A459" s="3" t="s">
        <v>2136</v>
      </c>
      <c r="B459" s="1156" t="s">
        <v>2137</v>
      </c>
      <c r="C459" s="1087"/>
      <c r="D459" s="1087"/>
      <c r="E459" s="1087"/>
      <c r="F459" s="1087"/>
      <c r="G459" s="1157"/>
      <c r="H459" s="756">
        <f>SUM(D460:D466)</f>
        <v>14</v>
      </c>
      <c r="I459" s="756">
        <f>COUNT(D460:D466)*2</f>
        <v>14</v>
      </c>
    </row>
    <row r="460" spans="1:9" ht="45">
      <c r="A460" s="3" t="s">
        <v>2138</v>
      </c>
      <c r="B460" s="30" t="s">
        <v>2139</v>
      </c>
      <c r="C460" s="239" t="s">
        <v>5495</v>
      </c>
      <c r="D460" s="622">
        <v>2</v>
      </c>
      <c r="E460" s="632" t="s">
        <v>271</v>
      </c>
      <c r="F460" s="385"/>
      <c r="G460" s="622"/>
    </row>
    <row r="461" spans="1:9" ht="30">
      <c r="A461" s="3"/>
      <c r="B461" s="30"/>
      <c r="C461" s="239" t="s">
        <v>5496</v>
      </c>
      <c r="D461" s="622">
        <v>2</v>
      </c>
      <c r="E461" s="632" t="s">
        <v>271</v>
      </c>
      <c r="F461" s="385"/>
      <c r="G461" s="622"/>
    </row>
    <row r="462" spans="1:9" ht="30">
      <c r="A462" s="3"/>
      <c r="B462" s="30"/>
      <c r="C462" s="30" t="s">
        <v>2577</v>
      </c>
      <c r="D462" s="622">
        <v>2</v>
      </c>
      <c r="E462" s="632" t="s">
        <v>271</v>
      </c>
      <c r="F462" s="26" t="s">
        <v>1195</v>
      </c>
      <c r="G462" s="622"/>
    </row>
    <row r="463" spans="1:9" ht="60">
      <c r="A463" s="3"/>
      <c r="B463" s="30"/>
      <c r="C463" s="30" t="s">
        <v>1196</v>
      </c>
      <c r="D463" s="622">
        <v>2</v>
      </c>
      <c r="E463" s="632" t="s">
        <v>271</v>
      </c>
      <c r="F463" s="71" t="s">
        <v>1197</v>
      </c>
      <c r="G463" s="622"/>
    </row>
    <row r="464" spans="1:9" ht="30">
      <c r="A464" s="3"/>
      <c r="B464" s="30"/>
      <c r="C464" s="269" t="s">
        <v>1200</v>
      </c>
      <c r="D464" s="622">
        <v>2</v>
      </c>
      <c r="E464" s="632" t="s">
        <v>271</v>
      </c>
      <c r="F464" s="236"/>
      <c r="G464" s="622"/>
    </row>
    <row r="465" spans="1:9" ht="30">
      <c r="A465" s="3"/>
      <c r="B465" s="30"/>
      <c r="C465" s="30" t="s">
        <v>5497</v>
      </c>
      <c r="D465" s="622">
        <v>2</v>
      </c>
      <c r="E465" s="632" t="s">
        <v>271</v>
      </c>
      <c r="F465" s="385"/>
      <c r="G465" s="622"/>
    </row>
    <row r="466" spans="1:9" ht="45">
      <c r="A466" s="3" t="s">
        <v>2144</v>
      </c>
      <c r="B466" s="30" t="s">
        <v>2145</v>
      </c>
      <c r="C466" s="30" t="s">
        <v>5498</v>
      </c>
      <c r="D466" s="622">
        <v>2</v>
      </c>
      <c r="E466" s="632" t="s">
        <v>271</v>
      </c>
      <c r="F466" s="385"/>
      <c r="G466" s="622"/>
    </row>
    <row r="467" spans="1:9" ht="18.75">
      <c r="A467" s="2" t="s">
        <v>2152</v>
      </c>
      <c r="B467" s="1260" t="s">
        <v>28</v>
      </c>
      <c r="C467" s="1261"/>
      <c r="D467" s="1261"/>
      <c r="E467" s="1261"/>
      <c r="F467" s="1261"/>
      <c r="G467" s="1262"/>
      <c r="H467" s="756">
        <f>SUM(D468:D477)</f>
        <v>16</v>
      </c>
      <c r="I467" s="756">
        <f>COUNT(D468:D477)*2</f>
        <v>16</v>
      </c>
    </row>
    <row r="468" spans="1:9" ht="45">
      <c r="A468" s="3" t="s">
        <v>2153</v>
      </c>
      <c r="B468" s="30" t="s">
        <v>1211</v>
      </c>
      <c r="C468" s="30" t="s">
        <v>1212</v>
      </c>
      <c r="D468" s="622">
        <v>2</v>
      </c>
      <c r="E468" s="632" t="s">
        <v>341</v>
      </c>
      <c r="F468" s="385"/>
      <c r="G468" s="622"/>
    </row>
    <row r="469" spans="1:9" ht="45">
      <c r="A469" s="3" t="s">
        <v>2155</v>
      </c>
      <c r="B469" s="30" t="s">
        <v>2156</v>
      </c>
      <c r="C469" s="23" t="s">
        <v>1215</v>
      </c>
      <c r="D469" s="622">
        <v>2</v>
      </c>
      <c r="E469" s="632" t="s">
        <v>379</v>
      </c>
      <c r="F469" s="71" t="s">
        <v>1216</v>
      </c>
      <c r="G469" s="622"/>
    </row>
    <row r="470" spans="1:9" ht="45">
      <c r="A470" s="3"/>
      <c r="B470" s="30"/>
      <c r="C470" s="23" t="s">
        <v>1217</v>
      </c>
      <c r="D470" s="622">
        <v>2</v>
      </c>
      <c r="E470" s="632" t="s">
        <v>379</v>
      </c>
      <c r="F470" s="71" t="s">
        <v>2579</v>
      </c>
      <c r="G470" s="622"/>
    </row>
    <row r="471" spans="1:9" ht="45">
      <c r="A471" s="3" t="s">
        <v>2159</v>
      </c>
      <c r="B471" s="30" t="s">
        <v>2160</v>
      </c>
      <c r="C471" s="23" t="s">
        <v>1221</v>
      </c>
      <c r="D471" s="622">
        <v>2</v>
      </c>
      <c r="E471" s="632" t="s">
        <v>540</v>
      </c>
      <c r="F471" s="361"/>
      <c r="G471" s="622"/>
    </row>
    <row r="472" spans="1:9" ht="30">
      <c r="A472" s="3"/>
      <c r="B472" s="30"/>
      <c r="C472" s="23" t="s">
        <v>2163</v>
      </c>
      <c r="D472" s="622">
        <v>2</v>
      </c>
      <c r="E472" s="632" t="s">
        <v>540</v>
      </c>
      <c r="F472" s="361"/>
      <c r="G472" s="622"/>
    </row>
    <row r="473" spans="1:9" ht="45">
      <c r="A473" s="3"/>
      <c r="B473" s="30"/>
      <c r="C473" s="30" t="s">
        <v>1223</v>
      </c>
      <c r="D473" s="622">
        <v>2</v>
      </c>
      <c r="E473" s="632" t="s">
        <v>540</v>
      </c>
      <c r="F473" s="361"/>
      <c r="G473" s="622"/>
    </row>
    <row r="474" spans="1:9" ht="30">
      <c r="A474" s="3"/>
      <c r="B474" s="30"/>
      <c r="C474" s="23" t="s">
        <v>1224</v>
      </c>
      <c r="D474" s="622">
        <v>2</v>
      </c>
      <c r="E474" s="632" t="s">
        <v>379</v>
      </c>
      <c r="F474" s="71" t="s">
        <v>1225</v>
      </c>
      <c r="G474" s="622"/>
    </row>
    <row r="475" spans="1:9" ht="60">
      <c r="A475" s="3"/>
      <c r="B475" s="30"/>
      <c r="C475" s="23" t="s">
        <v>1226</v>
      </c>
      <c r="D475" s="622">
        <v>2</v>
      </c>
      <c r="E475" s="632" t="s">
        <v>379</v>
      </c>
      <c r="F475" s="71" t="s">
        <v>1227</v>
      </c>
      <c r="G475" s="622"/>
    </row>
    <row r="476" spans="1:9" ht="30" hidden="1">
      <c r="A476" s="467" t="s">
        <v>2166</v>
      </c>
      <c r="B476" s="619" t="s">
        <v>2167</v>
      </c>
      <c r="C476" s="50"/>
      <c r="D476" s="626"/>
      <c r="E476" s="22"/>
      <c r="F476" s="66"/>
      <c r="G476" s="66"/>
      <c r="H476" s="323"/>
      <c r="I476" s="323"/>
    </row>
    <row r="477" spans="1:9" ht="30" hidden="1">
      <c r="A477" s="467" t="s">
        <v>1232</v>
      </c>
      <c r="B477" s="619" t="s">
        <v>2168</v>
      </c>
      <c r="C477" s="50"/>
      <c r="D477" s="626"/>
      <c r="E477" s="22"/>
      <c r="F477" s="66"/>
      <c r="G477" s="66"/>
      <c r="H477" s="323"/>
      <c r="I477" s="323"/>
    </row>
    <row r="478" spans="1:9" ht="18.75">
      <c r="A478" s="2" t="s">
        <v>2169</v>
      </c>
      <c r="B478" s="1260" t="s">
        <v>2170</v>
      </c>
      <c r="C478" s="1261"/>
      <c r="D478" s="1261"/>
      <c r="E478" s="1261"/>
      <c r="F478" s="1261"/>
      <c r="G478" s="1262"/>
      <c r="H478" s="756">
        <f>SUM(D479:D493)</f>
        <v>30</v>
      </c>
      <c r="I478" s="756">
        <f>COUNT(D479:D493)*2</f>
        <v>30</v>
      </c>
    </row>
    <row r="479" spans="1:9" ht="63">
      <c r="A479" s="3" t="s">
        <v>2171</v>
      </c>
      <c r="B479" s="114" t="s">
        <v>2172</v>
      </c>
      <c r="C479" s="23" t="s">
        <v>3053</v>
      </c>
      <c r="D479" s="624">
        <v>2</v>
      </c>
      <c r="E479" s="684" t="s">
        <v>341</v>
      </c>
      <c r="F479" s="30" t="s">
        <v>3523</v>
      </c>
      <c r="G479" s="622"/>
    </row>
    <row r="480" spans="1:9" ht="30">
      <c r="A480" s="3"/>
      <c r="B480" s="114"/>
      <c r="C480" s="71" t="s">
        <v>6669</v>
      </c>
      <c r="D480" s="624">
        <v>2</v>
      </c>
      <c r="E480" s="684" t="s">
        <v>341</v>
      </c>
      <c r="F480" s="236"/>
      <c r="G480" s="622"/>
    </row>
    <row r="481" spans="1:9" ht="135">
      <c r="A481" s="3"/>
      <c r="B481" s="114"/>
      <c r="C481" s="71" t="s">
        <v>6668</v>
      </c>
      <c r="D481" s="624">
        <v>2</v>
      </c>
      <c r="E481" s="684" t="s">
        <v>379</v>
      </c>
      <c r="F481" s="71" t="s">
        <v>6679</v>
      </c>
      <c r="G481" s="622"/>
    </row>
    <row r="482" spans="1:9" ht="120">
      <c r="A482" s="3"/>
      <c r="B482" s="114"/>
      <c r="C482" s="71" t="s">
        <v>2175</v>
      </c>
      <c r="D482" s="624">
        <v>2</v>
      </c>
      <c r="E482" s="684" t="s">
        <v>341</v>
      </c>
      <c r="F482" s="71" t="s">
        <v>6678</v>
      </c>
      <c r="G482" s="622"/>
    </row>
    <row r="483" spans="1:9" ht="45">
      <c r="A483" s="3"/>
      <c r="B483" s="114"/>
      <c r="C483" s="23" t="s">
        <v>1237</v>
      </c>
      <c r="D483" s="624">
        <v>2</v>
      </c>
      <c r="E483" s="684" t="s">
        <v>341</v>
      </c>
      <c r="F483" s="30" t="s">
        <v>3524</v>
      </c>
      <c r="G483" s="622"/>
    </row>
    <row r="484" spans="1:9" s="546" customFormat="1" ht="30">
      <c r="A484" s="3"/>
      <c r="B484" s="114"/>
      <c r="C484" s="23" t="s">
        <v>1238</v>
      </c>
      <c r="D484" s="624">
        <v>2</v>
      </c>
      <c r="E484" s="684"/>
      <c r="F484" s="236"/>
      <c r="G484" s="622"/>
      <c r="H484" s="756"/>
      <c r="I484" s="756"/>
    </row>
    <row r="485" spans="1:9" ht="31.5">
      <c r="A485" s="3" t="s">
        <v>2176</v>
      </c>
      <c r="B485" s="114" t="s">
        <v>2177</v>
      </c>
      <c r="C485" s="23" t="s">
        <v>1241</v>
      </c>
      <c r="D485" s="629">
        <v>2</v>
      </c>
      <c r="E485" s="52" t="s">
        <v>341</v>
      </c>
      <c r="F485" s="23" t="s">
        <v>6676</v>
      </c>
      <c r="G485" s="622"/>
    </row>
    <row r="486" spans="1:9" ht="180">
      <c r="A486" s="3"/>
      <c r="B486" s="114"/>
      <c r="C486" s="23" t="s">
        <v>6671</v>
      </c>
      <c r="D486" s="52">
        <v>2</v>
      </c>
      <c r="E486" s="52" t="s">
        <v>341</v>
      </c>
      <c r="F486" s="23" t="s">
        <v>6677</v>
      </c>
      <c r="G486" s="622"/>
    </row>
    <row r="487" spans="1:9" ht="45">
      <c r="A487" s="3"/>
      <c r="B487" s="114"/>
      <c r="C487" s="23" t="s">
        <v>1243</v>
      </c>
      <c r="D487" s="52">
        <v>2</v>
      </c>
      <c r="E487" s="52" t="s">
        <v>271</v>
      </c>
      <c r="F487" s="23" t="s">
        <v>1244</v>
      </c>
      <c r="G487" s="622"/>
    </row>
    <row r="488" spans="1:9" ht="60">
      <c r="A488" s="3"/>
      <c r="B488" s="114"/>
      <c r="C488" s="23" t="s">
        <v>1245</v>
      </c>
      <c r="D488" s="52">
        <v>2</v>
      </c>
      <c r="E488" s="52" t="s">
        <v>420</v>
      </c>
      <c r="F488" s="23" t="s">
        <v>1246</v>
      </c>
      <c r="G488" s="622"/>
    </row>
    <row r="489" spans="1:9" ht="75">
      <c r="A489" s="3"/>
      <c r="B489" s="114"/>
      <c r="C489" s="23" t="s">
        <v>6672</v>
      </c>
      <c r="D489" s="52">
        <v>2</v>
      </c>
      <c r="E489" s="632" t="s">
        <v>341</v>
      </c>
      <c r="F489" s="30" t="s">
        <v>6675</v>
      </c>
      <c r="G489" s="622"/>
    </row>
    <row r="490" spans="1:9" ht="31.5">
      <c r="A490" s="3" t="s">
        <v>2181</v>
      </c>
      <c r="B490" s="114" t="s">
        <v>2182</v>
      </c>
      <c r="C490" s="549" t="s">
        <v>1249</v>
      </c>
      <c r="D490" s="624">
        <v>2</v>
      </c>
      <c r="E490" s="807" t="s">
        <v>271</v>
      </c>
      <c r="F490" s="385"/>
      <c r="G490" s="622"/>
    </row>
    <row r="491" spans="1:9" ht="30">
      <c r="A491" s="3"/>
      <c r="B491" s="114"/>
      <c r="C491" s="550" t="s">
        <v>1250</v>
      </c>
      <c r="D491" s="624">
        <v>2</v>
      </c>
      <c r="E491" s="684" t="s">
        <v>271</v>
      </c>
      <c r="F491" s="385"/>
      <c r="G491" s="622"/>
    </row>
    <row r="492" spans="1:9" s="546" customFormat="1" ht="45">
      <c r="A492" s="3"/>
      <c r="B492" s="114"/>
      <c r="C492" s="551" t="s">
        <v>1251</v>
      </c>
      <c r="D492" s="624">
        <v>2</v>
      </c>
      <c r="E492" s="684"/>
      <c r="F492" s="385"/>
      <c r="G492" s="622"/>
      <c r="H492" s="756"/>
      <c r="I492" s="756"/>
    </row>
    <row r="493" spans="1:9" ht="30">
      <c r="A493" s="307"/>
      <c r="B493" s="236"/>
      <c r="C493" s="552" t="s">
        <v>6670</v>
      </c>
      <c r="D493" s="624">
        <v>2</v>
      </c>
      <c r="E493" s="684" t="s">
        <v>540</v>
      </c>
      <c r="F493" s="385"/>
      <c r="G493" s="622"/>
    </row>
    <row r="494" spans="1:9" ht="21" customHeight="1">
      <c r="A494" s="178"/>
      <c r="B494" s="1343" t="s">
        <v>2184</v>
      </c>
      <c r="C494" s="1146"/>
      <c r="D494" s="1146"/>
      <c r="E494" s="1146"/>
      <c r="F494" s="1146"/>
      <c r="G494" s="1147"/>
      <c r="H494" s="756">
        <f>H495+H502+H507+H524+H528+H534+H542+H498+H545+H552</f>
        <v>62</v>
      </c>
      <c r="I494" s="756">
        <f>I495+I502+I507+I524+I528+I534+I542+I498+I545+I552</f>
        <v>62</v>
      </c>
    </row>
    <row r="495" spans="1:9" ht="18.75">
      <c r="A495" s="43" t="s">
        <v>25</v>
      </c>
      <c r="B495" s="1156" t="s">
        <v>24</v>
      </c>
      <c r="C495" s="1087"/>
      <c r="D495" s="1087"/>
      <c r="E495" s="1087"/>
      <c r="F495" s="1087"/>
      <c r="G495" s="1157"/>
      <c r="H495" s="756">
        <f>SUM(D496:D497)</f>
        <v>2</v>
      </c>
      <c r="I495" s="756">
        <f>COUNT(D496:D497)*2</f>
        <v>2</v>
      </c>
    </row>
    <row r="496" spans="1:9" ht="63">
      <c r="A496" s="43" t="s">
        <v>1254</v>
      </c>
      <c r="B496" s="114" t="s">
        <v>1255</v>
      </c>
      <c r="C496" s="19" t="s">
        <v>1256</v>
      </c>
      <c r="D496" s="622">
        <v>2</v>
      </c>
      <c r="E496" s="52" t="s">
        <v>540</v>
      </c>
      <c r="F496" s="385"/>
      <c r="G496" s="622"/>
    </row>
    <row r="497" spans="1:9" ht="75.75" hidden="1" customHeight="1">
      <c r="A497" s="68" t="s">
        <v>1257</v>
      </c>
      <c r="B497" s="619" t="s">
        <v>1258</v>
      </c>
      <c r="C497" s="50"/>
      <c r="D497" s="626"/>
      <c r="E497" s="22"/>
      <c r="F497" s="66"/>
      <c r="G497" s="66"/>
      <c r="H497" s="323"/>
      <c r="I497" s="323"/>
    </row>
    <row r="498" spans="1:9" ht="39" hidden="1" customHeight="1">
      <c r="A498" s="68" t="s">
        <v>23</v>
      </c>
      <c r="B498" s="1163" t="s">
        <v>2187</v>
      </c>
      <c r="C498" s="1164"/>
      <c r="D498" s="1164"/>
      <c r="E498" s="1164"/>
      <c r="F498" s="1164"/>
      <c r="G498" s="1165"/>
      <c r="H498" s="323">
        <f>SUM(D499:D501)</f>
        <v>0</v>
      </c>
      <c r="I498" s="323">
        <f>COUNT(D499:D501)*2</f>
        <v>0</v>
      </c>
    </row>
    <row r="499" spans="1:9" ht="66" hidden="1" customHeight="1">
      <c r="A499" s="68" t="s">
        <v>1259</v>
      </c>
      <c r="B499" s="688" t="s">
        <v>2188</v>
      </c>
      <c r="C499" s="50"/>
      <c r="D499" s="626"/>
      <c r="E499" s="22"/>
      <c r="F499" s="66"/>
      <c r="G499" s="66"/>
      <c r="H499" s="323"/>
      <c r="I499" s="323"/>
    </row>
    <row r="500" spans="1:9" ht="42" hidden="1" customHeight="1">
      <c r="A500" s="68" t="s">
        <v>1261</v>
      </c>
      <c r="B500" s="688" t="s">
        <v>2190</v>
      </c>
      <c r="C500" s="50"/>
      <c r="D500" s="626"/>
      <c r="E500" s="22"/>
      <c r="F500" s="66"/>
      <c r="G500" s="66"/>
      <c r="H500" s="323"/>
      <c r="I500" s="323"/>
    </row>
    <row r="501" spans="1:9" ht="75" hidden="1" customHeight="1">
      <c r="A501" s="68" t="s">
        <v>1263</v>
      </c>
      <c r="B501" s="688" t="s">
        <v>2192</v>
      </c>
      <c r="C501" s="50"/>
      <c r="D501" s="626"/>
      <c r="E501" s="22"/>
      <c r="F501" s="66"/>
      <c r="G501" s="66"/>
      <c r="H501" s="323"/>
      <c r="I501" s="323"/>
    </row>
    <row r="502" spans="1:9" ht="18.75">
      <c r="A502" s="43" t="s">
        <v>2194</v>
      </c>
      <c r="B502" s="1156" t="s">
        <v>2195</v>
      </c>
      <c r="C502" s="1087"/>
      <c r="D502" s="1087"/>
      <c r="E502" s="1087"/>
      <c r="F502" s="1087"/>
      <c r="G502" s="1157"/>
      <c r="H502" s="756">
        <f>SUM(D503:D506)</f>
        <v>6</v>
      </c>
      <c r="I502" s="756">
        <f>COUNT(D503:D506)*2</f>
        <v>6</v>
      </c>
    </row>
    <row r="503" spans="1:9" ht="100.9" customHeight="1">
      <c r="A503" s="43" t="s">
        <v>2196</v>
      </c>
      <c r="B503" s="114" t="s">
        <v>2197</v>
      </c>
      <c r="C503" s="114" t="s">
        <v>5499</v>
      </c>
      <c r="D503" s="622">
        <v>2</v>
      </c>
      <c r="E503" s="52" t="s">
        <v>540</v>
      </c>
      <c r="F503" s="385"/>
      <c r="G503" s="622"/>
    </row>
    <row r="504" spans="1:9" ht="31.15" hidden="1" customHeight="1">
      <c r="A504" s="68" t="s">
        <v>2200</v>
      </c>
      <c r="B504" s="688" t="s">
        <v>2201</v>
      </c>
      <c r="C504" s="50"/>
      <c r="D504" s="626"/>
      <c r="E504" s="28"/>
      <c r="F504" s="66"/>
      <c r="G504" s="66"/>
      <c r="H504" s="323"/>
      <c r="I504" s="323"/>
    </row>
    <row r="505" spans="1:9" ht="62.65" customHeight="1">
      <c r="A505" s="43" t="s">
        <v>2202</v>
      </c>
      <c r="B505" s="160" t="s">
        <v>2203</v>
      </c>
      <c r="C505" s="114" t="s">
        <v>1274</v>
      </c>
      <c r="D505" s="622">
        <v>2</v>
      </c>
      <c r="E505" s="52" t="s">
        <v>540</v>
      </c>
      <c r="F505" s="385"/>
      <c r="G505" s="622"/>
    </row>
    <row r="506" spans="1:9" ht="84" customHeight="1">
      <c r="A506" s="43"/>
      <c r="B506" s="160"/>
      <c r="C506" s="114" t="s">
        <v>1275</v>
      </c>
      <c r="D506" s="622">
        <v>2</v>
      </c>
      <c r="E506" s="52" t="s">
        <v>420</v>
      </c>
      <c r="F506" s="385"/>
      <c r="G506" s="622"/>
    </row>
    <row r="507" spans="1:9" ht="45.75" customHeight="1">
      <c r="A507" s="43" t="s">
        <v>2205</v>
      </c>
      <c r="B507" s="1156" t="s">
        <v>2206</v>
      </c>
      <c r="C507" s="1087"/>
      <c r="D507" s="1087"/>
      <c r="E507" s="1087"/>
      <c r="F507" s="1087"/>
      <c r="G507" s="1157"/>
      <c r="H507" s="756">
        <f>SUM(D508:D523)</f>
        <v>32</v>
      </c>
      <c r="I507" s="756">
        <f>COUNT(D508:D523)*2</f>
        <v>32</v>
      </c>
    </row>
    <row r="508" spans="1:9" ht="67.5" customHeight="1">
      <c r="A508" s="43" t="s">
        <v>2207</v>
      </c>
      <c r="B508" s="114" t="s">
        <v>1277</v>
      </c>
      <c r="C508" s="123" t="s">
        <v>1278</v>
      </c>
      <c r="D508" s="622">
        <v>2</v>
      </c>
      <c r="E508" s="52" t="s">
        <v>648</v>
      </c>
      <c r="F508" s="385"/>
      <c r="G508" s="622"/>
    </row>
    <row r="509" spans="1:9" ht="43.15" customHeight="1">
      <c r="A509" s="43"/>
      <c r="B509" s="114"/>
      <c r="C509" s="23" t="s">
        <v>1279</v>
      </c>
      <c r="D509" s="622">
        <v>2</v>
      </c>
      <c r="E509" s="52" t="s">
        <v>377</v>
      </c>
      <c r="F509" s="385"/>
      <c r="G509" s="622"/>
    </row>
    <row r="510" spans="1:9" ht="57.4" customHeight="1">
      <c r="A510" s="43" t="s">
        <v>2210</v>
      </c>
      <c r="B510" s="114" t="s">
        <v>1281</v>
      </c>
      <c r="C510" s="236" t="s">
        <v>5500</v>
      </c>
      <c r="D510" s="622">
        <v>2</v>
      </c>
      <c r="E510" s="52" t="s">
        <v>648</v>
      </c>
      <c r="F510" s="385"/>
      <c r="G510" s="622"/>
    </row>
    <row r="511" spans="1:9" ht="57.4" customHeight="1">
      <c r="A511" s="43"/>
      <c r="B511" s="114"/>
      <c r="C511" s="236" t="s">
        <v>5501</v>
      </c>
      <c r="D511" s="622">
        <v>2</v>
      </c>
      <c r="E511" s="52" t="s">
        <v>648</v>
      </c>
      <c r="F511" s="385"/>
      <c r="G511" s="622"/>
    </row>
    <row r="512" spans="1:9" ht="57.4" customHeight="1">
      <c r="A512" s="43"/>
      <c r="B512" s="114"/>
      <c r="C512" s="236" t="s">
        <v>5502</v>
      </c>
      <c r="D512" s="622">
        <v>2</v>
      </c>
      <c r="E512" s="52" t="s">
        <v>648</v>
      </c>
      <c r="F512" s="385"/>
      <c r="G512" s="622"/>
    </row>
    <row r="513" spans="1:9" ht="57.4" customHeight="1">
      <c r="A513" s="43"/>
      <c r="B513" s="114"/>
      <c r="C513" s="236" t="s">
        <v>5503</v>
      </c>
      <c r="D513" s="622">
        <v>2</v>
      </c>
      <c r="E513" s="52" t="s">
        <v>648</v>
      </c>
      <c r="F513" s="385"/>
      <c r="G513" s="622"/>
    </row>
    <row r="514" spans="1:9" ht="72" customHeight="1">
      <c r="A514" s="43"/>
      <c r="B514" s="114"/>
      <c r="C514" s="236" t="s">
        <v>5504</v>
      </c>
      <c r="D514" s="622">
        <v>2</v>
      </c>
      <c r="E514" s="52" t="s">
        <v>648</v>
      </c>
      <c r="F514" s="385"/>
      <c r="G514" s="622"/>
    </row>
    <row r="515" spans="1:9" ht="57.4" customHeight="1">
      <c r="A515" s="43"/>
      <c r="B515" s="114"/>
      <c r="C515" s="236" t="s">
        <v>5505</v>
      </c>
      <c r="D515" s="622">
        <v>2</v>
      </c>
      <c r="E515" s="52" t="s">
        <v>648</v>
      </c>
      <c r="F515" s="385"/>
      <c r="G515" s="622"/>
    </row>
    <row r="516" spans="1:9" ht="57.4" customHeight="1">
      <c r="A516" s="43"/>
      <c r="B516" s="114"/>
      <c r="C516" s="236" t="s">
        <v>5506</v>
      </c>
      <c r="D516" s="622">
        <v>2</v>
      </c>
      <c r="E516" s="52" t="s">
        <v>648</v>
      </c>
      <c r="F516" s="385"/>
      <c r="G516" s="622"/>
    </row>
    <row r="517" spans="1:9" ht="57.4" customHeight="1">
      <c r="A517" s="43"/>
      <c r="B517" s="114"/>
      <c r="C517" s="236" t="s">
        <v>5507</v>
      </c>
      <c r="D517" s="622">
        <v>2</v>
      </c>
      <c r="E517" s="52" t="s">
        <v>648</v>
      </c>
      <c r="F517" s="385"/>
      <c r="G517" s="622"/>
    </row>
    <row r="518" spans="1:9" ht="57.4" customHeight="1">
      <c r="A518" s="43"/>
      <c r="B518" s="114"/>
      <c r="C518" s="236" t="s">
        <v>5508</v>
      </c>
      <c r="D518" s="622">
        <v>2</v>
      </c>
      <c r="E518" s="52" t="s">
        <v>648</v>
      </c>
      <c r="F518" s="385"/>
      <c r="G518" s="622"/>
    </row>
    <row r="519" spans="1:9" ht="72" customHeight="1">
      <c r="A519" s="43"/>
      <c r="B519" s="114"/>
      <c r="C519" s="236" t="s">
        <v>5509</v>
      </c>
      <c r="D519" s="622">
        <v>2</v>
      </c>
      <c r="E519" s="52" t="s">
        <v>648</v>
      </c>
      <c r="F519" s="385"/>
      <c r="G519" s="622"/>
    </row>
    <row r="520" spans="1:9" ht="72" customHeight="1">
      <c r="A520" s="43"/>
      <c r="B520" s="114"/>
      <c r="C520" s="236" t="s">
        <v>5510</v>
      </c>
      <c r="D520" s="622">
        <v>2</v>
      </c>
      <c r="E520" s="52" t="s">
        <v>648</v>
      </c>
      <c r="F520" s="385"/>
      <c r="G520" s="622"/>
    </row>
    <row r="521" spans="1:9" ht="72" customHeight="1">
      <c r="A521" s="43"/>
      <c r="B521" s="114"/>
      <c r="C521" s="236" t="s">
        <v>5511</v>
      </c>
      <c r="D521" s="622">
        <v>2</v>
      </c>
      <c r="E521" s="52" t="s">
        <v>648</v>
      </c>
      <c r="F521" s="385"/>
      <c r="G521" s="622"/>
    </row>
    <row r="522" spans="1:9" ht="31.15" customHeight="1">
      <c r="A522" s="43" t="s">
        <v>2227</v>
      </c>
      <c r="B522" s="114" t="s">
        <v>2228</v>
      </c>
      <c r="C522" s="236" t="s">
        <v>2608</v>
      </c>
      <c r="D522" s="622">
        <v>2</v>
      </c>
      <c r="E522" s="52" t="s">
        <v>540</v>
      </c>
      <c r="F522" s="385"/>
      <c r="G522" s="622"/>
    </row>
    <row r="523" spans="1:9" ht="43.15" customHeight="1">
      <c r="A523" s="43" t="s">
        <v>2231</v>
      </c>
      <c r="B523" s="114" t="s">
        <v>1299</v>
      </c>
      <c r="C523" s="236" t="s">
        <v>5512</v>
      </c>
      <c r="D523" s="622">
        <v>2</v>
      </c>
      <c r="E523" s="52" t="s">
        <v>341</v>
      </c>
      <c r="F523" s="236" t="s">
        <v>5513</v>
      </c>
      <c r="G523" s="622"/>
    </row>
    <row r="524" spans="1:9" ht="18.75">
      <c r="A524" s="43" t="s">
        <v>2238</v>
      </c>
      <c r="B524" s="1156" t="s">
        <v>2239</v>
      </c>
      <c r="C524" s="1087"/>
      <c r="D524" s="1087"/>
      <c r="E524" s="1087"/>
      <c r="F524" s="1087"/>
      <c r="G524" s="1157"/>
      <c r="H524" s="756">
        <f>SUM(D525:D527)</f>
        <v>6</v>
      </c>
      <c r="I524" s="756">
        <f>COUNT(D525:D527)*2</f>
        <v>6</v>
      </c>
    </row>
    <row r="525" spans="1:9" ht="28.9" customHeight="1">
      <c r="A525" s="43" t="s">
        <v>2240</v>
      </c>
      <c r="B525" s="114" t="s">
        <v>2241</v>
      </c>
      <c r="C525" s="236" t="s">
        <v>1305</v>
      </c>
      <c r="D525" s="622">
        <v>2</v>
      </c>
      <c r="E525" s="52" t="s">
        <v>540</v>
      </c>
      <c r="F525" s="385"/>
      <c r="G525" s="622"/>
    </row>
    <row r="526" spans="1:9" ht="31.15" customHeight="1">
      <c r="A526" s="43" t="s">
        <v>2243</v>
      </c>
      <c r="B526" s="114" t="s">
        <v>2610</v>
      </c>
      <c r="C526" s="71" t="s">
        <v>1308</v>
      </c>
      <c r="D526" s="622">
        <v>2</v>
      </c>
      <c r="E526" s="52" t="s">
        <v>540</v>
      </c>
      <c r="F526" s="385"/>
      <c r="G526" s="622"/>
    </row>
    <row r="527" spans="1:9" ht="31.15" customHeight="1">
      <c r="A527" s="43" t="s">
        <v>1309</v>
      </c>
      <c r="B527" s="114" t="s">
        <v>2611</v>
      </c>
      <c r="C527" s="23" t="s">
        <v>1311</v>
      </c>
      <c r="D527" s="622">
        <v>2</v>
      </c>
      <c r="E527" s="52" t="s">
        <v>540</v>
      </c>
      <c r="F527" s="385"/>
      <c r="G527" s="622"/>
    </row>
    <row r="528" spans="1:9" ht="18.75">
      <c r="A528" s="43" t="s">
        <v>2247</v>
      </c>
      <c r="B528" s="1156" t="s">
        <v>14</v>
      </c>
      <c r="C528" s="1087"/>
      <c r="D528" s="1087"/>
      <c r="E528" s="1087"/>
      <c r="F528" s="1087"/>
      <c r="G528" s="1157"/>
      <c r="H528" s="756">
        <f>SUM(D529:D533)</f>
        <v>8</v>
      </c>
      <c r="I528" s="756">
        <f>COUNT(D529:D533)*2</f>
        <v>8</v>
      </c>
    </row>
    <row r="529" spans="1:9" ht="28.9" customHeight="1">
      <c r="A529" s="43" t="s">
        <v>2248</v>
      </c>
      <c r="B529" s="114" t="s">
        <v>1313</v>
      </c>
      <c r="C529" s="71" t="s">
        <v>1314</v>
      </c>
      <c r="D529" s="622">
        <v>2</v>
      </c>
      <c r="E529" s="52" t="s">
        <v>653</v>
      </c>
      <c r="F529" s="385"/>
      <c r="G529" s="622"/>
    </row>
    <row r="530" spans="1:9" ht="31.15" hidden="1" customHeight="1">
      <c r="A530" s="68" t="s">
        <v>1315</v>
      </c>
      <c r="B530" s="688" t="s">
        <v>1316</v>
      </c>
      <c r="C530" s="50"/>
      <c r="D530" s="626"/>
      <c r="E530" s="22"/>
      <c r="F530" s="66"/>
      <c r="G530" s="66"/>
      <c r="H530" s="323"/>
      <c r="I530" s="323"/>
    </row>
    <row r="531" spans="1:9" ht="31.15" customHeight="1">
      <c r="A531" s="43" t="s">
        <v>1320</v>
      </c>
      <c r="B531" s="160" t="s">
        <v>1321</v>
      </c>
      <c r="C531" s="123" t="s">
        <v>1322</v>
      </c>
      <c r="D531" s="622">
        <v>2</v>
      </c>
      <c r="E531" s="52" t="s">
        <v>653</v>
      </c>
      <c r="F531" s="385"/>
      <c r="G531" s="622"/>
    </row>
    <row r="532" spans="1:9" ht="31.15" customHeight="1">
      <c r="A532" s="43" t="s">
        <v>2258</v>
      </c>
      <c r="B532" s="114" t="s">
        <v>1324</v>
      </c>
      <c r="C532" s="236" t="s">
        <v>5514</v>
      </c>
      <c r="D532" s="622">
        <v>2</v>
      </c>
      <c r="E532" s="52" t="s">
        <v>653</v>
      </c>
      <c r="F532" s="385"/>
      <c r="G532" s="622"/>
    </row>
    <row r="533" spans="1:9" ht="46.9" customHeight="1">
      <c r="A533" s="43" t="s">
        <v>2260</v>
      </c>
      <c r="B533" s="114" t="s">
        <v>3062</v>
      </c>
      <c r="C533" s="71" t="s">
        <v>1328</v>
      </c>
      <c r="D533" s="622">
        <v>2</v>
      </c>
      <c r="E533" s="52" t="s">
        <v>653</v>
      </c>
      <c r="F533" s="385"/>
      <c r="G533" s="622"/>
    </row>
    <row r="534" spans="1:9" ht="18.75" customHeight="1">
      <c r="A534" s="43" t="s">
        <v>2264</v>
      </c>
      <c r="B534" s="916" t="s">
        <v>1329</v>
      </c>
      <c r="C534" s="923"/>
      <c r="D534" s="923"/>
      <c r="E534" s="923"/>
      <c r="F534" s="923"/>
      <c r="G534" s="924"/>
      <c r="H534" s="756">
        <f>SUM(D535:D541)</f>
        <v>4</v>
      </c>
      <c r="I534" s="756">
        <f>COUNT(D535:D541)*2</f>
        <v>4</v>
      </c>
    </row>
    <row r="535" spans="1:9" ht="26.25" hidden="1" customHeight="1">
      <c r="A535" s="27" t="s">
        <v>1330</v>
      </c>
      <c r="B535" s="545" t="s">
        <v>1332</v>
      </c>
      <c r="C535" s="50" t="s">
        <v>1333</v>
      </c>
      <c r="D535" s="544"/>
      <c r="E535" s="26" t="s">
        <v>540</v>
      </c>
      <c r="F535" s="91" t="s">
        <v>1334</v>
      </c>
      <c r="G535" s="66"/>
      <c r="H535" s="323"/>
      <c r="I535" s="323"/>
    </row>
    <row r="536" spans="1:9" ht="46.9" hidden="1" customHeight="1">
      <c r="A536" s="27" t="s">
        <v>1335</v>
      </c>
      <c r="B536" s="545" t="s">
        <v>1336</v>
      </c>
      <c r="C536" s="50" t="s">
        <v>1337</v>
      </c>
      <c r="D536" s="544"/>
      <c r="E536" s="26" t="s">
        <v>540</v>
      </c>
      <c r="F536" s="91" t="s">
        <v>1338</v>
      </c>
      <c r="G536" s="66"/>
      <c r="H536" s="323"/>
      <c r="I536" s="323"/>
    </row>
    <row r="537" spans="1:9" ht="43.15" hidden="1" customHeight="1">
      <c r="A537" s="27" t="s">
        <v>1339</v>
      </c>
      <c r="B537" s="545" t="s">
        <v>1340</v>
      </c>
      <c r="C537" s="50" t="s">
        <v>1341</v>
      </c>
      <c r="D537" s="544"/>
      <c r="E537" s="26" t="s">
        <v>540</v>
      </c>
      <c r="F537" s="91" t="s">
        <v>1342</v>
      </c>
      <c r="G537" s="66"/>
      <c r="H537" s="323"/>
      <c r="I537" s="323"/>
    </row>
    <row r="538" spans="1:9" ht="43.15" customHeight="1">
      <c r="A538" s="63" t="s">
        <v>1343</v>
      </c>
      <c r="B538" s="236" t="s">
        <v>1344</v>
      </c>
      <c r="C538" s="236" t="s">
        <v>1345</v>
      </c>
      <c r="D538" s="544">
        <v>2</v>
      </c>
      <c r="E538" s="537" t="s">
        <v>540</v>
      </c>
      <c r="F538" s="814" t="s">
        <v>1346</v>
      </c>
      <c r="G538" s="626"/>
    </row>
    <row r="539" spans="1:9" ht="43.15" customHeight="1">
      <c r="A539" s="63" t="s">
        <v>1347</v>
      </c>
      <c r="B539" s="236" t="s">
        <v>1348</v>
      </c>
      <c r="C539" s="236" t="s">
        <v>1349</v>
      </c>
      <c r="D539" s="544">
        <v>2</v>
      </c>
      <c r="E539" s="537" t="s">
        <v>540</v>
      </c>
      <c r="F539" s="814" t="s">
        <v>1350</v>
      </c>
      <c r="G539" s="622"/>
    </row>
    <row r="540" spans="1:9" ht="43.15" hidden="1" customHeight="1">
      <c r="A540" s="27" t="s">
        <v>1351</v>
      </c>
      <c r="B540" s="545" t="s">
        <v>1352</v>
      </c>
      <c r="C540" s="50" t="s">
        <v>1353</v>
      </c>
      <c r="D540" s="544"/>
      <c r="E540" s="26" t="s">
        <v>540</v>
      </c>
      <c r="F540" s="91" t="s">
        <v>1354</v>
      </c>
      <c r="G540" s="183"/>
      <c r="H540" s="323"/>
      <c r="I540" s="323"/>
    </row>
    <row r="541" spans="1:9" ht="43.15" hidden="1" customHeight="1">
      <c r="A541" s="27" t="s">
        <v>1355</v>
      </c>
      <c r="B541" s="545" t="s">
        <v>1356</v>
      </c>
      <c r="C541" s="50" t="s">
        <v>1357</v>
      </c>
      <c r="D541" s="544"/>
      <c r="E541" s="26" t="s">
        <v>540</v>
      </c>
      <c r="F541" s="91" t="s">
        <v>1358</v>
      </c>
      <c r="G541" s="183"/>
      <c r="H541" s="323"/>
      <c r="I541" s="323"/>
    </row>
    <row r="542" spans="1:9" ht="18.75">
      <c r="A542" s="43" t="s">
        <v>2267</v>
      </c>
      <c r="B542" s="1156" t="s">
        <v>2268</v>
      </c>
      <c r="C542" s="1087"/>
      <c r="D542" s="1087"/>
      <c r="E542" s="1087"/>
      <c r="F542" s="1087"/>
      <c r="G542" s="1157"/>
      <c r="H542" s="756">
        <f>SUM(D543:D544)</f>
        <v>2</v>
      </c>
      <c r="I542" s="756">
        <f>COUNT(D543:D544)*2</f>
        <v>2</v>
      </c>
    </row>
    <row r="543" spans="1:9" ht="31.15" customHeight="1">
      <c r="A543" s="43" t="s">
        <v>2269</v>
      </c>
      <c r="B543" s="114" t="s">
        <v>2270</v>
      </c>
      <c r="C543" s="23" t="s">
        <v>1361</v>
      </c>
      <c r="D543" s="534">
        <v>2</v>
      </c>
      <c r="E543" s="52" t="s">
        <v>271</v>
      </c>
      <c r="F543" s="28" t="s">
        <v>1362</v>
      </c>
      <c r="G543" s="622"/>
    </row>
    <row r="544" spans="1:9" ht="31.15" hidden="1" customHeight="1">
      <c r="A544" s="68" t="s">
        <v>2271</v>
      </c>
      <c r="B544" s="688" t="s">
        <v>1366</v>
      </c>
      <c r="C544" s="28"/>
      <c r="D544" s="534"/>
      <c r="E544" s="34"/>
      <c r="F544" s="23"/>
      <c r="G544" s="183"/>
      <c r="H544" s="323"/>
      <c r="I544" s="323"/>
    </row>
    <row r="545" spans="1:9" ht="31.15" hidden="1" customHeight="1">
      <c r="A545" s="92" t="s">
        <v>10</v>
      </c>
      <c r="B545" s="930" t="s">
        <v>1368</v>
      </c>
      <c r="C545" s="931"/>
      <c r="D545" s="931"/>
      <c r="E545" s="931"/>
      <c r="F545" s="931"/>
      <c r="G545" s="935"/>
      <c r="H545" s="323">
        <f>SUM(D546:D551)</f>
        <v>0</v>
      </c>
      <c r="I545" s="323">
        <f>COUNT(D546:D551)*2</f>
        <v>0</v>
      </c>
    </row>
    <row r="546" spans="1:9" ht="31.15" hidden="1" customHeight="1">
      <c r="A546" s="92" t="s">
        <v>1369</v>
      </c>
      <c r="B546" s="545" t="s">
        <v>1370</v>
      </c>
      <c r="C546" s="50"/>
      <c r="D546" s="545"/>
      <c r="E546" s="50"/>
      <c r="F546" s="50"/>
      <c r="G546" s="50"/>
      <c r="H546" s="323"/>
      <c r="I546" s="323"/>
    </row>
    <row r="547" spans="1:9" ht="31.15" hidden="1" customHeight="1">
      <c r="A547" s="92" t="s">
        <v>1371</v>
      </c>
      <c r="B547" s="545" t="s">
        <v>1372</v>
      </c>
      <c r="C547" s="50"/>
      <c r="D547" s="545"/>
      <c r="E547" s="50"/>
      <c r="F547" s="50"/>
      <c r="G547" s="50"/>
      <c r="H547" s="323"/>
      <c r="I547" s="323"/>
    </row>
    <row r="548" spans="1:9" ht="31.15" hidden="1" customHeight="1">
      <c r="A548" s="92" t="s">
        <v>1373</v>
      </c>
      <c r="B548" s="545" t="s">
        <v>1374</v>
      </c>
      <c r="C548" s="50"/>
      <c r="D548" s="545"/>
      <c r="E548" s="50"/>
      <c r="F548" s="50"/>
      <c r="G548" s="50"/>
      <c r="H548" s="323"/>
      <c r="I548" s="323"/>
    </row>
    <row r="549" spans="1:9" ht="31.15" hidden="1" customHeight="1">
      <c r="A549" s="92" t="s">
        <v>1375</v>
      </c>
      <c r="B549" s="545" t="s">
        <v>1376</v>
      </c>
      <c r="C549" s="50"/>
      <c r="D549" s="545"/>
      <c r="E549" s="50"/>
      <c r="F549" s="50"/>
      <c r="G549" s="50"/>
      <c r="H549" s="323"/>
      <c r="I549" s="323"/>
    </row>
    <row r="550" spans="1:9" ht="31.15" hidden="1" customHeight="1">
      <c r="A550" s="92" t="s">
        <v>1377</v>
      </c>
      <c r="B550" s="545" t="s">
        <v>1378</v>
      </c>
      <c r="C550" s="50"/>
      <c r="D550" s="545"/>
      <c r="E550" s="50"/>
      <c r="F550" s="50"/>
      <c r="G550" s="50"/>
      <c r="H550" s="323"/>
      <c r="I550" s="323"/>
    </row>
    <row r="551" spans="1:9" ht="31.15" hidden="1" customHeight="1">
      <c r="A551" s="92" t="s">
        <v>1379</v>
      </c>
      <c r="B551" s="545" t="s">
        <v>1380</v>
      </c>
      <c r="C551" s="50"/>
      <c r="D551" s="545"/>
      <c r="E551" s="50"/>
      <c r="F551" s="50"/>
      <c r="G551" s="50"/>
      <c r="H551" s="323"/>
      <c r="I551" s="323"/>
    </row>
    <row r="552" spans="1:9" ht="31.15" customHeight="1">
      <c r="A552" s="93" t="s">
        <v>1381</v>
      </c>
      <c r="B552" s="1178" t="s">
        <v>8</v>
      </c>
      <c r="C552" s="1179"/>
      <c r="D552" s="1179"/>
      <c r="E552" s="1179"/>
      <c r="F552" s="1179"/>
      <c r="G552" s="1180"/>
      <c r="H552" s="756">
        <f>SUM(D553:D562)</f>
        <v>2</v>
      </c>
      <c r="I552" s="756">
        <f>COUNT(D553:D562)*2</f>
        <v>2</v>
      </c>
    </row>
    <row r="553" spans="1:9" ht="31.15" hidden="1" customHeight="1">
      <c r="A553" s="92" t="s">
        <v>1382</v>
      </c>
      <c r="B553" s="545" t="s">
        <v>1383</v>
      </c>
      <c r="C553" s="50"/>
      <c r="D553" s="545"/>
      <c r="E553" s="50"/>
      <c r="F553" s="50"/>
      <c r="G553" s="50"/>
      <c r="H553" s="323"/>
      <c r="I553" s="323"/>
    </row>
    <row r="554" spans="1:9" ht="31.15" hidden="1" customHeight="1">
      <c r="A554" s="92" t="s">
        <v>1384</v>
      </c>
      <c r="B554" s="545" t="s">
        <v>1385</v>
      </c>
      <c r="C554" s="50"/>
      <c r="D554" s="545"/>
      <c r="E554" s="50"/>
      <c r="F554" s="50"/>
      <c r="G554" s="50"/>
      <c r="H554" s="323"/>
      <c r="I554" s="323"/>
    </row>
    <row r="555" spans="1:9" ht="31.15" hidden="1" customHeight="1">
      <c r="A555" s="92" t="s">
        <v>1386</v>
      </c>
      <c r="B555" s="545" t="s">
        <v>1387</v>
      </c>
      <c r="C555" s="50"/>
      <c r="D555" s="545"/>
      <c r="E555" s="50"/>
      <c r="F555" s="50"/>
      <c r="G555" s="50"/>
      <c r="H555" s="323"/>
      <c r="I555" s="323"/>
    </row>
    <row r="556" spans="1:9" ht="31.15" hidden="1" customHeight="1">
      <c r="A556" s="92" t="s">
        <v>1388</v>
      </c>
      <c r="B556" s="545" t="s">
        <v>1389</v>
      </c>
      <c r="C556" s="50"/>
      <c r="D556" s="545"/>
      <c r="E556" s="50"/>
      <c r="F556" s="50"/>
      <c r="G556" s="50"/>
      <c r="H556" s="323"/>
      <c r="I556" s="323"/>
    </row>
    <row r="557" spans="1:9" ht="31.15" hidden="1" customHeight="1">
      <c r="A557" s="92" t="s">
        <v>1390</v>
      </c>
      <c r="B557" s="545" t="s">
        <v>1391</v>
      </c>
      <c r="C557" s="50"/>
      <c r="D557" s="545"/>
      <c r="E557" s="50"/>
      <c r="F557" s="50"/>
      <c r="G557" s="50"/>
      <c r="H557" s="323"/>
      <c r="I557" s="323"/>
    </row>
    <row r="558" spans="1:9" ht="92.25" customHeight="1">
      <c r="A558" s="60" t="s">
        <v>1392</v>
      </c>
      <c r="B558" s="236" t="s">
        <v>1393</v>
      </c>
      <c r="C558" s="236" t="s">
        <v>7012</v>
      </c>
      <c r="D558" s="630">
        <v>2</v>
      </c>
      <c r="E558" s="535" t="s">
        <v>540</v>
      </c>
      <c r="F558" s="236" t="s">
        <v>7013</v>
      </c>
      <c r="G558" s="276"/>
    </row>
    <row r="559" spans="1:9" ht="31.15" hidden="1" customHeight="1">
      <c r="A559" s="27" t="s">
        <v>1396</v>
      </c>
      <c r="B559" s="545" t="s">
        <v>1397</v>
      </c>
      <c r="C559" s="50"/>
      <c r="D559" s="545"/>
      <c r="E559" s="50"/>
      <c r="F559" s="50"/>
      <c r="G559" s="50"/>
      <c r="H559" s="323"/>
      <c r="I559" s="323"/>
    </row>
    <row r="560" spans="1:9" ht="31.15" hidden="1" customHeight="1">
      <c r="A560" s="27" t="s">
        <v>1398</v>
      </c>
      <c r="B560" s="545" t="s">
        <v>1399</v>
      </c>
      <c r="C560" s="50"/>
      <c r="D560" s="545"/>
      <c r="E560" s="50"/>
      <c r="F560" s="50"/>
      <c r="G560" s="50"/>
      <c r="H560" s="323"/>
      <c r="I560" s="323"/>
    </row>
    <row r="561" spans="1:9" ht="31.15" hidden="1" customHeight="1">
      <c r="A561" s="27" t="s">
        <v>1400</v>
      </c>
      <c r="B561" s="545" t="s">
        <v>1401</v>
      </c>
      <c r="C561" s="50"/>
      <c r="D561" s="545"/>
      <c r="E561" s="50"/>
      <c r="F561" s="50"/>
      <c r="G561" s="50"/>
      <c r="H561" s="323"/>
      <c r="I561" s="323"/>
    </row>
    <row r="562" spans="1:9" ht="48" hidden="1" customHeight="1">
      <c r="A562" s="27" t="s">
        <v>1402</v>
      </c>
      <c r="B562" s="545" t="s">
        <v>1403</v>
      </c>
      <c r="C562" s="50"/>
      <c r="D562" s="545"/>
      <c r="E562" s="50"/>
      <c r="F562" s="50"/>
      <c r="G562" s="50"/>
      <c r="H562" s="323"/>
      <c r="I562" s="323"/>
    </row>
    <row r="563" spans="1:9" ht="21" customHeight="1">
      <c r="A563" s="178"/>
      <c r="B563" s="1343" t="s">
        <v>5515</v>
      </c>
      <c r="C563" s="1146"/>
      <c r="D563" s="1146"/>
      <c r="E563" s="1146"/>
      <c r="F563" s="1146"/>
      <c r="G563" s="1147"/>
      <c r="H563" s="756">
        <f>H564+H568+H575</f>
        <v>12</v>
      </c>
      <c r="I563" s="756">
        <f>I564+I568+I575</f>
        <v>12</v>
      </c>
    </row>
    <row r="564" spans="1:9" ht="18.75">
      <c r="A564" s="43" t="s">
        <v>2277</v>
      </c>
      <c r="B564" s="1156" t="s">
        <v>6</v>
      </c>
      <c r="C564" s="1087"/>
      <c r="D564" s="1087"/>
      <c r="E564" s="1087"/>
      <c r="F564" s="1087"/>
      <c r="G564" s="1157"/>
      <c r="H564" s="756">
        <f>SUM(D565:D567)</f>
        <v>4</v>
      </c>
      <c r="I564" s="756">
        <f>COUNT(D565:D567)*2</f>
        <v>4</v>
      </c>
    </row>
    <row r="565" spans="1:9" ht="28.9" customHeight="1">
      <c r="A565" s="43" t="s">
        <v>2278</v>
      </c>
      <c r="B565" s="30" t="s">
        <v>1406</v>
      </c>
      <c r="C565" s="236" t="s">
        <v>5516</v>
      </c>
      <c r="D565" s="622">
        <v>2</v>
      </c>
      <c r="E565" s="632" t="s">
        <v>648</v>
      </c>
      <c r="F565" s="385"/>
      <c r="G565" s="622"/>
    </row>
    <row r="566" spans="1:9" ht="28.9" customHeight="1">
      <c r="A566" s="43"/>
      <c r="B566" s="30"/>
      <c r="C566" s="236" t="s">
        <v>5517</v>
      </c>
      <c r="D566" s="622">
        <v>2</v>
      </c>
      <c r="E566" s="632" t="s">
        <v>648</v>
      </c>
      <c r="F566" s="385"/>
      <c r="G566" s="622"/>
    </row>
    <row r="567" spans="1:9" ht="33" hidden="1" customHeight="1">
      <c r="A567" s="27" t="s">
        <v>2282</v>
      </c>
      <c r="B567" s="638" t="s">
        <v>1418</v>
      </c>
      <c r="C567" s="50"/>
      <c r="D567" s="626"/>
      <c r="E567" s="22"/>
      <c r="F567" s="66"/>
      <c r="G567" s="66"/>
      <c r="H567" s="323"/>
      <c r="I567" s="323"/>
    </row>
    <row r="568" spans="1:9" ht="18.75">
      <c r="A568" s="43" t="s">
        <v>2284</v>
      </c>
      <c r="B568" s="1156" t="s">
        <v>4</v>
      </c>
      <c r="C568" s="1087"/>
      <c r="D568" s="1087"/>
      <c r="E568" s="1087"/>
      <c r="F568" s="1087"/>
      <c r="G568" s="1157"/>
      <c r="H568" s="756">
        <f>SUM(D569:D571)</f>
        <v>4</v>
      </c>
      <c r="I568" s="756">
        <f>COUNT(D569:D571)*2</f>
        <v>4</v>
      </c>
    </row>
    <row r="569" spans="1:9" ht="28.9" customHeight="1">
      <c r="A569" s="43" t="s">
        <v>2285</v>
      </c>
      <c r="B569" s="30" t="s">
        <v>1420</v>
      </c>
      <c r="C569" s="236" t="s">
        <v>5518</v>
      </c>
      <c r="D569" s="622">
        <v>2</v>
      </c>
      <c r="E569" s="632" t="s">
        <v>648</v>
      </c>
      <c r="F569" s="385"/>
      <c r="G569" s="622"/>
    </row>
    <row r="570" spans="1:9" ht="28.9" customHeight="1">
      <c r="A570" s="43"/>
      <c r="B570" s="30" t="s">
        <v>2423</v>
      </c>
      <c r="C570" s="236" t="s">
        <v>5519</v>
      </c>
      <c r="D570" s="622">
        <v>2</v>
      </c>
      <c r="E570" s="632" t="s">
        <v>648</v>
      </c>
      <c r="F570" s="385"/>
      <c r="G570" s="622"/>
    </row>
    <row r="571" spans="1:9" ht="44.25" hidden="1" customHeight="1">
      <c r="A571" s="27" t="s">
        <v>1428</v>
      </c>
      <c r="B571" s="698" t="s">
        <v>1429</v>
      </c>
      <c r="C571" s="50"/>
      <c r="D571" s="626"/>
      <c r="E571" s="22"/>
      <c r="F571" s="66"/>
      <c r="G571" s="66"/>
      <c r="H571" s="323"/>
      <c r="I571" s="323"/>
    </row>
    <row r="572" spans="1:9" ht="28.5" hidden="1" customHeight="1">
      <c r="A572" s="68" t="s">
        <v>2291</v>
      </c>
      <c r="B572" s="1352" t="s">
        <v>2</v>
      </c>
      <c r="C572" s="1107"/>
      <c r="D572" s="1107"/>
      <c r="E572" s="1107"/>
      <c r="F572" s="1107"/>
      <c r="G572" s="1353"/>
      <c r="H572" s="323">
        <f>SUM(D573:D574)</f>
        <v>0</v>
      </c>
      <c r="I572" s="323">
        <f>COUNT(D573:D574)*2</f>
        <v>0</v>
      </c>
    </row>
    <row r="573" spans="1:9" ht="39.75" hidden="1" customHeight="1">
      <c r="A573" s="68" t="s">
        <v>2292</v>
      </c>
      <c r="B573" s="619" t="s">
        <v>1431</v>
      </c>
      <c r="C573" s="30" t="s">
        <v>2423</v>
      </c>
      <c r="D573" s="626"/>
      <c r="E573" s="22"/>
      <c r="F573" s="66"/>
      <c r="G573" s="66"/>
      <c r="H573" s="323"/>
      <c r="I573" s="323"/>
    </row>
    <row r="574" spans="1:9" ht="46.5" hidden="1" customHeight="1">
      <c r="A574" s="27" t="s">
        <v>1435</v>
      </c>
      <c r="B574" s="698" t="s">
        <v>1436</v>
      </c>
      <c r="C574" s="50"/>
      <c r="D574" s="626"/>
      <c r="E574" s="22"/>
      <c r="F574" s="66"/>
      <c r="G574" s="66"/>
      <c r="H574" s="323"/>
      <c r="I574" s="323"/>
    </row>
    <row r="575" spans="1:9" ht="18.75">
      <c r="A575" s="43" t="s">
        <v>2308</v>
      </c>
      <c r="B575" s="1156" t="s">
        <v>0</v>
      </c>
      <c r="C575" s="1087"/>
      <c r="D575" s="1087"/>
      <c r="E575" s="1087"/>
      <c r="F575" s="1087"/>
      <c r="G575" s="1157"/>
      <c r="H575" s="756">
        <f>SUM(D576:D578)</f>
        <v>4</v>
      </c>
      <c r="I575" s="756">
        <f>COUNT(D576:D578)*2</f>
        <v>4</v>
      </c>
    </row>
    <row r="576" spans="1:9" ht="30">
      <c r="A576" s="43" t="s">
        <v>2310</v>
      </c>
      <c r="B576" s="30" t="s">
        <v>1438</v>
      </c>
      <c r="C576" s="236" t="s">
        <v>5520</v>
      </c>
      <c r="D576" s="622">
        <v>2</v>
      </c>
      <c r="E576" s="632" t="s">
        <v>648</v>
      </c>
      <c r="F576" s="385"/>
      <c r="G576" s="622"/>
    </row>
    <row r="577" spans="1:9" ht="30">
      <c r="A577" s="43"/>
      <c r="B577" s="30"/>
      <c r="C577" s="236" t="s">
        <v>5521</v>
      </c>
      <c r="D577" s="622">
        <v>2</v>
      </c>
      <c r="E577" s="632" t="s">
        <v>648</v>
      </c>
      <c r="F577" s="385"/>
      <c r="G577" s="622"/>
    </row>
    <row r="578" spans="1:9" ht="38.25" hidden="1" customHeight="1">
      <c r="A578" s="27" t="s">
        <v>1443</v>
      </c>
      <c r="B578" s="636" t="s">
        <v>4960</v>
      </c>
      <c r="C578" s="50"/>
      <c r="D578" s="626"/>
      <c r="E578" s="22"/>
      <c r="F578" s="66"/>
      <c r="G578" s="66"/>
      <c r="H578" s="323"/>
      <c r="I578" s="323"/>
    </row>
    <row r="579" spans="1:9">
      <c r="A579" s="323"/>
      <c r="B579" s="783"/>
      <c r="C579" s="783"/>
      <c r="D579" s="685"/>
      <c r="E579" s="323"/>
      <c r="F579" s="815"/>
    </row>
    <row r="580" spans="1:9">
      <c r="A580" s="756"/>
      <c r="B580" s="761"/>
      <c r="C580" s="761"/>
      <c r="D580" s="760"/>
      <c r="E580" s="756"/>
      <c r="F580" s="816"/>
      <c r="G580" s="463"/>
    </row>
    <row r="581" spans="1:9">
      <c r="A581" s="756"/>
      <c r="B581" s="761" t="s">
        <v>1446</v>
      </c>
      <c r="C581" s="761" t="s">
        <v>2316</v>
      </c>
      <c r="D581" s="760" t="s">
        <v>2795</v>
      </c>
      <c r="E581" s="756">
        <f>H2</f>
        <v>18</v>
      </c>
      <c r="F581" s="816"/>
      <c r="G581" s="463"/>
    </row>
    <row r="582" spans="1:9">
      <c r="A582" s="756" t="s">
        <v>176</v>
      </c>
      <c r="B582" s="761">
        <f>IF(E581=0,0,H42)</f>
        <v>10</v>
      </c>
      <c r="C582" s="761">
        <f>IF(E581=0,0,I42)</f>
        <v>10</v>
      </c>
      <c r="D582" s="762">
        <f>IF(D590=0,0,B582/C582)</f>
        <v>1</v>
      </c>
      <c r="E582" s="756"/>
      <c r="F582" s="816"/>
      <c r="G582" s="463"/>
    </row>
    <row r="583" spans="1:9">
      <c r="A583" s="756" t="s">
        <v>178</v>
      </c>
      <c r="B583" s="761">
        <f>IF(E581=0,0,H100)</f>
        <v>22</v>
      </c>
      <c r="C583" s="761">
        <f>IF(E581=0,0,I100)</f>
        <v>22</v>
      </c>
      <c r="D583" s="762">
        <f>IF(D590=0,0,B583/C583)</f>
        <v>1</v>
      </c>
      <c r="E583" s="756"/>
      <c r="F583" s="816"/>
      <c r="G583" s="463"/>
    </row>
    <row r="584" spans="1:9">
      <c r="A584" s="756" t="s">
        <v>180</v>
      </c>
      <c r="B584" s="761">
        <f>IF(E581=0,0,H147)</f>
        <v>84</v>
      </c>
      <c r="C584" s="761">
        <f>IF(E581=0,0,I147)</f>
        <v>84</v>
      </c>
      <c r="D584" s="762">
        <f>IF(D590=0,0,B584/C584)</f>
        <v>1</v>
      </c>
      <c r="E584" s="756"/>
      <c r="F584" s="816"/>
      <c r="G584" s="463"/>
    </row>
    <row r="585" spans="1:9">
      <c r="A585" s="756" t="s">
        <v>182</v>
      </c>
      <c r="B585" s="716">
        <f>IF(E581=0,0,H214)</f>
        <v>60</v>
      </c>
      <c r="C585" s="716">
        <f>IF(E581=0,0,I214)</f>
        <v>60</v>
      </c>
      <c r="D585" s="762">
        <f>IF(D590=0,0,B585/C585)</f>
        <v>1</v>
      </c>
      <c r="E585" s="756"/>
      <c r="F585" s="816"/>
      <c r="G585" s="463"/>
    </row>
    <row r="586" spans="1:9">
      <c r="A586" s="756" t="s">
        <v>184</v>
      </c>
      <c r="B586" s="716">
        <f>IF(E581=0,0,H279)</f>
        <v>34</v>
      </c>
      <c r="C586" s="716">
        <f>IF(E581=0,0,I279)</f>
        <v>34</v>
      </c>
      <c r="D586" s="762">
        <f>IF(D590=0,0,B586/C586)</f>
        <v>1</v>
      </c>
      <c r="E586" s="756"/>
      <c r="F586" s="816"/>
      <c r="G586" s="463"/>
    </row>
    <row r="587" spans="1:9">
      <c r="A587" s="756" t="s">
        <v>186</v>
      </c>
      <c r="B587" s="716">
        <f>IF(E581=0,0,H436)</f>
        <v>88</v>
      </c>
      <c r="C587" s="716">
        <f>IF(E581=0,0,I436)</f>
        <v>88</v>
      </c>
      <c r="D587" s="762">
        <f>IF(D590=0,0,B587/C587)</f>
        <v>1</v>
      </c>
      <c r="E587" s="756"/>
      <c r="F587" s="816"/>
      <c r="G587" s="463"/>
    </row>
    <row r="588" spans="1:9">
      <c r="A588" s="756" t="s">
        <v>187</v>
      </c>
      <c r="B588" s="716">
        <f>IF(E581=0,0,H494)</f>
        <v>62</v>
      </c>
      <c r="C588" s="716">
        <f>IF(E581=0,0,I494)</f>
        <v>62</v>
      </c>
      <c r="D588" s="762">
        <f>IF(D590=0,0,B588/C588)</f>
        <v>1</v>
      </c>
      <c r="E588" s="756"/>
      <c r="F588" s="816"/>
      <c r="G588" s="463"/>
    </row>
    <row r="589" spans="1:9">
      <c r="A589" s="756" t="s">
        <v>189</v>
      </c>
      <c r="B589" s="716">
        <f>IF(E581=0,0,H563)</f>
        <v>12</v>
      </c>
      <c r="C589" s="716">
        <f>IF(E581=0,0,I563)</f>
        <v>12</v>
      </c>
      <c r="D589" s="762">
        <f>IF(D590=0,0,B589/C589)</f>
        <v>1</v>
      </c>
      <c r="E589" s="756"/>
      <c r="F589" s="816"/>
      <c r="G589" s="463"/>
    </row>
    <row r="590" spans="1:9">
      <c r="A590" s="756" t="s">
        <v>1449</v>
      </c>
      <c r="B590" s="761">
        <f>IF(E581=0,0,SUM(B582:B589))</f>
        <v>372</v>
      </c>
      <c r="C590" s="761">
        <f>IF(E581=0,0,SUM(C582:C589))</f>
        <v>372</v>
      </c>
      <c r="D590" s="762">
        <f>IF(E581=0,0,B590/C590)</f>
        <v>1</v>
      </c>
      <c r="E590" s="756"/>
      <c r="F590" s="816"/>
      <c r="G590" s="463"/>
    </row>
    <row r="591" spans="1:9">
      <c r="A591" s="756"/>
      <c r="B591" s="761"/>
      <c r="C591" s="761"/>
      <c r="D591" s="760"/>
      <c r="E591" s="756"/>
      <c r="F591" s="816"/>
      <c r="G591" s="463"/>
    </row>
    <row r="592" spans="1:9">
      <c r="A592" s="756"/>
      <c r="B592" s="761"/>
      <c r="C592" s="761"/>
      <c r="D592" s="760"/>
      <c r="E592" s="756"/>
      <c r="F592" s="816"/>
      <c r="G592" s="463"/>
    </row>
    <row r="593" spans="1:7">
      <c r="A593" s="756">
        <v>0</v>
      </c>
      <c r="B593" s="761"/>
      <c r="C593" s="761"/>
      <c r="D593" s="760"/>
      <c r="E593" s="756"/>
      <c r="F593" s="816"/>
      <c r="G593" s="463"/>
    </row>
    <row r="594" spans="1:7">
      <c r="A594" s="756">
        <v>1</v>
      </c>
      <c r="B594" s="761"/>
      <c r="C594" s="761"/>
      <c r="D594" s="760"/>
      <c r="E594" s="756"/>
      <c r="F594" s="816"/>
      <c r="G594" s="463"/>
    </row>
    <row r="595" spans="1:7">
      <c r="A595" s="756">
        <v>2</v>
      </c>
      <c r="B595" s="761"/>
      <c r="C595" s="761"/>
      <c r="D595" s="760"/>
      <c r="E595" s="756"/>
      <c r="F595" s="816"/>
      <c r="G595" s="463"/>
    </row>
    <row r="596" spans="1:7">
      <c r="A596" s="463"/>
      <c r="B596" s="784"/>
      <c r="C596" s="784"/>
      <c r="D596" s="686"/>
      <c r="E596" s="463"/>
      <c r="F596" s="816"/>
      <c r="G596" s="463"/>
    </row>
    <row r="597" spans="1:7">
      <c r="A597" s="323"/>
      <c r="B597" s="783"/>
      <c r="C597" s="783"/>
      <c r="D597" s="685"/>
      <c r="E597" s="323"/>
      <c r="F597" s="815"/>
      <c r="G597" s="463"/>
    </row>
    <row r="598" spans="1:7">
      <c r="A598" s="323"/>
      <c r="B598" s="783"/>
      <c r="C598" s="783"/>
      <c r="D598" s="685"/>
      <c r="E598" s="323"/>
      <c r="F598" s="815"/>
      <c r="G598" s="463"/>
    </row>
    <row r="599" spans="1:7">
      <c r="B599" s="784"/>
      <c r="C599" s="784"/>
      <c r="D599" s="686"/>
      <c r="E599" s="463"/>
      <c r="F599" s="816"/>
      <c r="G599" s="463"/>
    </row>
    <row r="600" spans="1:7">
      <c r="B600" s="784"/>
      <c r="C600" s="784"/>
      <c r="D600" s="686"/>
      <c r="E600" s="463"/>
      <c r="F600" s="816"/>
      <c r="G600" s="463"/>
    </row>
    <row r="601" spans="1:7">
      <c r="B601" s="784"/>
      <c r="C601" s="784"/>
      <c r="D601" s="686"/>
      <c r="E601" s="463"/>
      <c r="F601" s="816"/>
      <c r="G601" s="463"/>
    </row>
    <row r="602" spans="1:7">
      <c r="B602" s="784"/>
      <c r="C602" s="784"/>
      <c r="D602" s="686"/>
      <c r="E602" s="463"/>
      <c r="F602" s="816"/>
      <c r="G602" s="463"/>
    </row>
    <row r="603" spans="1:7">
      <c r="B603" s="784"/>
      <c r="C603" s="784"/>
      <c r="D603" s="686"/>
      <c r="E603" s="463"/>
      <c r="F603" s="816"/>
      <c r="G603" s="463"/>
    </row>
    <row r="604" spans="1:7">
      <c r="B604" s="784"/>
      <c r="C604" s="784"/>
      <c r="D604" s="686"/>
      <c r="E604" s="463"/>
      <c r="F604" s="816"/>
      <c r="G604" s="463"/>
    </row>
    <row r="605" spans="1:7">
      <c r="B605" s="784"/>
      <c r="C605" s="784"/>
      <c r="D605" s="686"/>
      <c r="E605" s="463"/>
      <c r="F605" s="816"/>
      <c r="G605" s="463"/>
    </row>
    <row r="606" spans="1:7">
      <c r="B606" s="784"/>
      <c r="C606" s="784"/>
      <c r="D606" s="686"/>
      <c r="E606" s="463"/>
      <c r="F606" s="816"/>
      <c r="G606" s="463"/>
    </row>
    <row r="607" spans="1:7">
      <c r="B607" s="784"/>
      <c r="C607" s="784"/>
      <c r="D607" s="686"/>
      <c r="E607" s="463"/>
      <c r="F607" s="816"/>
      <c r="G607" s="463"/>
    </row>
    <row r="608" spans="1:7">
      <c r="B608" s="784"/>
      <c r="C608" s="784"/>
      <c r="D608" s="686"/>
      <c r="E608" s="463"/>
      <c r="F608" s="816"/>
      <c r="G608" s="463"/>
    </row>
    <row r="609" spans="1:7">
      <c r="B609" s="784"/>
      <c r="C609" s="784"/>
      <c r="D609" s="686"/>
      <c r="E609" s="463"/>
      <c r="F609" s="816"/>
      <c r="G609" s="463"/>
    </row>
    <row r="610" spans="1:7">
      <c r="B610" s="784"/>
      <c r="C610" s="784"/>
      <c r="D610" s="686"/>
      <c r="E610" s="463"/>
      <c r="F610" s="816"/>
      <c r="G610" s="463"/>
    </row>
    <row r="611" spans="1:7">
      <c r="B611" s="784"/>
      <c r="C611" s="784"/>
      <c r="D611" s="686"/>
      <c r="E611" s="463"/>
      <c r="F611" s="816"/>
      <c r="G611" s="463"/>
    </row>
    <row r="612" spans="1:7">
      <c r="A612" s="324"/>
      <c r="B612" s="783"/>
      <c r="C612" s="783"/>
      <c r="D612" s="685"/>
      <c r="E612" s="323"/>
      <c r="F612" s="815"/>
    </row>
    <row r="613" spans="1:7">
      <c r="A613" s="324"/>
      <c r="B613" s="783"/>
      <c r="C613" s="783"/>
      <c r="D613" s="685"/>
      <c r="E613" s="323"/>
      <c r="F613" s="815"/>
    </row>
    <row r="614" spans="1:7">
      <c r="B614" s="784"/>
      <c r="C614" s="784"/>
      <c r="D614" s="686"/>
      <c r="E614" s="463"/>
      <c r="F614" s="816"/>
    </row>
    <row r="615" spans="1:7">
      <c r="B615" s="784"/>
      <c r="C615" s="784"/>
      <c r="D615" s="686"/>
      <c r="E615" s="463"/>
      <c r="F615" s="816"/>
    </row>
    <row r="616" spans="1:7">
      <c r="B616" s="784"/>
      <c r="C616" s="784"/>
      <c r="D616" s="686"/>
      <c r="E616" s="463"/>
      <c r="F616" s="816"/>
    </row>
    <row r="617" spans="1:7">
      <c r="B617" s="784"/>
      <c r="C617" s="784"/>
      <c r="D617" s="686"/>
      <c r="E617" s="463"/>
      <c r="F617" s="816"/>
    </row>
    <row r="618" spans="1:7">
      <c r="A618" s="324"/>
      <c r="B618" s="783"/>
      <c r="C618" s="783"/>
      <c r="D618" s="685"/>
      <c r="E618" s="323"/>
      <c r="F618" s="815"/>
    </row>
    <row r="619" spans="1:7">
      <c r="A619" s="324"/>
      <c r="B619" s="783"/>
      <c r="C619" s="783"/>
      <c r="D619" s="685"/>
      <c r="E619" s="323"/>
      <c r="F619" s="815"/>
    </row>
    <row r="620" spans="1:7">
      <c r="A620" s="324"/>
      <c r="B620" s="783"/>
      <c r="C620" s="783"/>
      <c r="D620" s="685"/>
      <c r="E620" s="323"/>
      <c r="F620" s="815"/>
    </row>
  </sheetData>
  <sheetProtection sheet="1" objects="1" scenarios="1"/>
  <protectedRanges>
    <protectedRange sqref="G538:G539" name="Range7"/>
    <protectedRange sqref="G485" name="Range5"/>
    <protectedRange sqref="G209:G212" name="Range3"/>
    <protectedRange sqref="D486:D489" name="Range1_4"/>
    <protectedRange sqref="D209:D212" name="Range2"/>
    <protectedRange sqref="D485" name="Range4"/>
    <protectedRange sqref="D538:D539" name="Range6"/>
  </protectedRanges>
  <autoFilter ref="A41:G578">
    <filterColumn colId="0">
      <colorFilter dxfId="3"/>
    </filterColumn>
  </autoFilter>
  <mergeCells count="124">
    <mergeCell ref="B305:G305"/>
    <mergeCell ref="B319:G319"/>
    <mergeCell ref="B323:G323"/>
    <mergeCell ref="B334:G334"/>
    <mergeCell ref="B374:G374"/>
    <mergeCell ref="B271:G271"/>
    <mergeCell ref="B276:G276"/>
    <mergeCell ref="B279:G279"/>
    <mergeCell ref="B311:G311"/>
    <mergeCell ref="B280:G280"/>
    <mergeCell ref="B285:G285"/>
    <mergeCell ref="B288:G288"/>
    <mergeCell ref="B293:G293"/>
    <mergeCell ref="B299:G299"/>
    <mergeCell ref="B375:G375"/>
    <mergeCell ref="B424:G424"/>
    <mergeCell ref="B436:G436"/>
    <mergeCell ref="B437:G437"/>
    <mergeCell ref="B445:G445"/>
    <mergeCell ref="B412:G412"/>
    <mergeCell ref="B425:G425"/>
    <mergeCell ref="B419:G419"/>
    <mergeCell ref="B220:G220"/>
    <mergeCell ref="B230:G230"/>
    <mergeCell ref="B237:G237"/>
    <mergeCell ref="B249:G249"/>
    <mergeCell ref="B253:G253"/>
    <mergeCell ref="B257:G257"/>
    <mergeCell ref="B261:G261"/>
    <mergeCell ref="B382:G382"/>
    <mergeCell ref="B394:G394"/>
    <mergeCell ref="B401:G401"/>
    <mergeCell ref="B264:G264"/>
    <mergeCell ref="B267:G267"/>
    <mergeCell ref="B338:G338"/>
    <mergeCell ref="B349:G349"/>
    <mergeCell ref="B353:G353"/>
    <mergeCell ref="B302:G302"/>
    <mergeCell ref="B575:G575"/>
    <mergeCell ref="B524:G524"/>
    <mergeCell ref="B528:G528"/>
    <mergeCell ref="B534:G534"/>
    <mergeCell ref="B542:G542"/>
    <mergeCell ref="B545:G545"/>
    <mergeCell ref="B552:G552"/>
    <mergeCell ref="B467:G467"/>
    <mergeCell ref="B478:G478"/>
    <mergeCell ref="B494:G494"/>
    <mergeCell ref="B563:G563"/>
    <mergeCell ref="B507:G507"/>
    <mergeCell ref="B495:G495"/>
    <mergeCell ref="B502:G502"/>
    <mergeCell ref="B572:G572"/>
    <mergeCell ref="B564:G564"/>
    <mergeCell ref="B568:G568"/>
    <mergeCell ref="B498:G498"/>
    <mergeCell ref="B30:I30"/>
    <mergeCell ref="B19:I19"/>
    <mergeCell ref="B20:I20"/>
    <mergeCell ref="B21:I21"/>
    <mergeCell ref="B327:G327"/>
    <mergeCell ref="B358:G358"/>
    <mergeCell ref="B454:G454"/>
    <mergeCell ref="B459:G459"/>
    <mergeCell ref="B214:G214"/>
    <mergeCell ref="B101:G101"/>
    <mergeCell ref="B111:G111"/>
    <mergeCell ref="B117:G117"/>
    <mergeCell ref="B122:G122"/>
    <mergeCell ref="B147:G147"/>
    <mergeCell ref="B148:G148"/>
    <mergeCell ref="B165:G165"/>
    <mergeCell ref="B172:G172"/>
    <mergeCell ref="B177:G177"/>
    <mergeCell ref="B184:G184"/>
    <mergeCell ref="B189:G189"/>
    <mergeCell ref="B135:G135"/>
    <mergeCell ref="B200:G200"/>
    <mergeCell ref="B128:G128"/>
    <mergeCell ref="B215:G215"/>
    <mergeCell ref="B100:G100"/>
    <mergeCell ref="B31:I31"/>
    <mergeCell ref="B32:I32"/>
    <mergeCell ref="B33:I33"/>
    <mergeCell ref="B34:I34"/>
    <mergeCell ref="B35:I35"/>
    <mergeCell ref="B36:I36"/>
    <mergeCell ref="B37:I37"/>
    <mergeCell ref="A38:I40"/>
    <mergeCell ref="B42:G42"/>
    <mergeCell ref="B43:G43"/>
    <mergeCell ref="B85:G85"/>
    <mergeCell ref="B97:G97"/>
    <mergeCell ref="B62:G62"/>
    <mergeCell ref="B68:G68"/>
    <mergeCell ref="B72:G72"/>
    <mergeCell ref="B23:I23"/>
    <mergeCell ref="B24:I24"/>
    <mergeCell ref="B25:I25"/>
    <mergeCell ref="B26:I26"/>
    <mergeCell ref="B27:I27"/>
    <mergeCell ref="B28:I28"/>
    <mergeCell ref="B29:I29"/>
    <mergeCell ref="A6:B6"/>
    <mergeCell ref="C6:E6"/>
    <mergeCell ref="G6:I6"/>
    <mergeCell ref="A7:I7"/>
    <mergeCell ref="A8:C8"/>
    <mergeCell ref="D8:I8"/>
    <mergeCell ref="D9:I16"/>
    <mergeCell ref="A17:I17"/>
    <mergeCell ref="B18:I18"/>
    <mergeCell ref="G1:I1"/>
    <mergeCell ref="A1:F1"/>
    <mergeCell ref="A2:G2"/>
    <mergeCell ref="H2:I2"/>
    <mergeCell ref="A3:I3"/>
    <mergeCell ref="A4:B4"/>
    <mergeCell ref="C4:E4"/>
    <mergeCell ref="G4:I4"/>
    <mergeCell ref="B22:I22"/>
    <mergeCell ref="A5:B5"/>
    <mergeCell ref="C5:E5"/>
    <mergeCell ref="G5:I5"/>
  </mergeCells>
  <conditionalFormatting sqref="C233:C234">
    <cfRule type="duplicateValues" dxfId="2" priority="1"/>
  </conditionalFormatting>
  <dataValidations count="1">
    <dataValidation type="list" allowBlank="1" showInputMessage="1" showErrorMessage="1" sqref="D838:D1048576 D499:D571 D573:D578 D2:D497">
      <formula1>$A$593:$A$595</formula1>
    </dataValidation>
  </dataValidations>
  <pageMargins left="0.7" right="0.7" top="0.75" bottom="0.75" header="0.3" footer="0.3"/>
  <pageSetup scale="53" orientation="portrait" r:id="rId1"/>
  <headerFooter>
    <oddHeader>&amp;LChecklist - 17&amp;CMortuary&amp;RVersion-NHSRC/3.0</oddHeader>
  </headerFooter>
</worksheet>
</file>

<file path=xl/worksheets/sheet20.xml><?xml version="1.0" encoding="utf-8"?>
<worksheet xmlns="http://schemas.openxmlformats.org/spreadsheetml/2006/main" xmlns:r="http://schemas.openxmlformats.org/officeDocument/2006/relationships">
  <sheetPr filterMode="1">
    <tabColor rgb="FF00B050"/>
  </sheetPr>
  <dimension ref="A1:I906"/>
  <sheetViews>
    <sheetView view="pageBreakPreview" topLeftCell="A869" zoomScale="60" zoomScaleNormal="70" zoomScalePageLayoutView="70" workbookViewId="0">
      <selection activeCell="M895" sqref="M895"/>
    </sheetView>
  </sheetViews>
  <sheetFormatPr defaultColWidth="9.140625" defaultRowHeight="15"/>
  <cols>
    <col min="1" max="1" width="15.7109375" style="206" customWidth="1"/>
    <col min="2" max="2" width="36.7109375" style="7" customWidth="1"/>
    <col min="3" max="3" width="27.42578125" style="7" customWidth="1"/>
    <col min="4" max="4" width="13.140625" style="393" customWidth="1"/>
    <col min="5" max="5" width="13.7109375" style="37" customWidth="1"/>
    <col min="6" max="6" width="22.28515625" style="7" customWidth="1"/>
    <col min="7" max="7" width="20.28515625" style="289" customWidth="1"/>
    <col min="8" max="8" width="6.7109375" style="29" customWidth="1"/>
    <col min="9" max="9" width="6.5703125" style="29" customWidth="1"/>
    <col min="10" max="16384" width="9.140625" style="7"/>
  </cols>
  <sheetData>
    <row r="1" spans="1:9" ht="33.75">
      <c r="A1" s="941" t="s">
        <v>162</v>
      </c>
      <c r="B1" s="941"/>
      <c r="C1" s="941"/>
      <c r="D1" s="941"/>
      <c r="E1" s="941"/>
      <c r="F1" s="941"/>
      <c r="G1" s="1112" t="s">
        <v>7017</v>
      </c>
      <c r="H1" s="1113"/>
      <c r="I1" s="1114"/>
    </row>
    <row r="2" spans="1:9" ht="33.75">
      <c r="A2" s="857" t="s">
        <v>5522</v>
      </c>
      <c r="B2" s="858"/>
      <c r="C2" s="858"/>
      <c r="D2" s="858"/>
      <c r="E2" s="858"/>
      <c r="F2" s="858"/>
      <c r="G2" s="1291"/>
      <c r="H2" s="964">
        <v>19</v>
      </c>
      <c r="I2" s="965"/>
    </row>
    <row r="3" spans="1:9" ht="28.5">
      <c r="A3" s="895" t="s">
        <v>166</v>
      </c>
      <c r="B3" s="895"/>
      <c r="C3" s="895"/>
      <c r="D3" s="895"/>
      <c r="E3" s="895"/>
      <c r="F3" s="895"/>
      <c r="G3" s="1292"/>
      <c r="H3" s="1356"/>
      <c r="I3" s="1356"/>
    </row>
    <row r="4" spans="1:9" ht="42">
      <c r="A4" s="967" t="s">
        <v>167</v>
      </c>
      <c r="B4" s="967"/>
      <c r="C4" s="885"/>
      <c r="D4" s="885"/>
      <c r="E4" s="885"/>
      <c r="F4" s="8" t="s">
        <v>168</v>
      </c>
      <c r="G4" s="1289"/>
      <c r="H4" s="1354"/>
      <c r="I4" s="1354"/>
    </row>
    <row r="5" spans="1:9" ht="42">
      <c r="A5" s="881" t="s">
        <v>169</v>
      </c>
      <c r="B5" s="882"/>
      <c r="C5" s="883"/>
      <c r="D5" s="883"/>
      <c r="E5" s="883"/>
      <c r="F5" s="9" t="s">
        <v>170</v>
      </c>
      <c r="G5" s="1289"/>
      <c r="H5" s="1354"/>
      <c r="I5" s="1354"/>
    </row>
    <row r="6" spans="1:9" ht="42">
      <c r="A6" s="887" t="s">
        <v>171</v>
      </c>
      <c r="B6" s="887"/>
      <c r="C6" s="888"/>
      <c r="D6" s="888"/>
      <c r="E6" s="888"/>
      <c r="F6" s="9" t="s">
        <v>172</v>
      </c>
      <c r="G6" s="1289"/>
      <c r="H6" s="1354"/>
      <c r="I6" s="1354"/>
    </row>
    <row r="7" spans="1:9" ht="33.75">
      <c r="A7" s="1127" t="s">
        <v>5523</v>
      </c>
      <c r="B7" s="1128"/>
      <c r="C7" s="1128"/>
      <c r="D7" s="1128"/>
      <c r="E7" s="1128"/>
      <c r="F7" s="1128"/>
      <c r="G7" s="1294"/>
      <c r="H7" s="1359"/>
      <c r="I7" s="1359"/>
    </row>
    <row r="8" spans="1:9" ht="33.75">
      <c r="A8" s="468"/>
      <c r="B8" s="1129" t="s">
        <v>174</v>
      </c>
      <c r="C8" s="1130"/>
      <c r="D8" s="948" t="s">
        <v>5524</v>
      </c>
      <c r="E8" s="948"/>
      <c r="F8" s="948"/>
      <c r="G8" s="948"/>
      <c r="H8" s="948"/>
      <c r="I8" s="948"/>
    </row>
    <row r="9" spans="1:9" ht="33.6" customHeight="1">
      <c r="A9" s="12" t="s">
        <v>176</v>
      </c>
      <c r="B9" s="469" t="s">
        <v>177</v>
      </c>
      <c r="C9" s="470">
        <f>Admin!D880</f>
        <v>1</v>
      </c>
      <c r="D9" s="951">
        <f>D888</f>
        <v>0.99915682967959529</v>
      </c>
      <c r="E9" s="952"/>
      <c r="F9" s="952"/>
      <c r="G9" s="1295"/>
      <c r="H9" s="952"/>
      <c r="I9" s="1360"/>
    </row>
    <row r="10" spans="1:9" ht="33.6" customHeight="1">
      <c r="A10" s="12" t="s">
        <v>178</v>
      </c>
      <c r="B10" s="469" t="s">
        <v>179</v>
      </c>
      <c r="C10" s="470">
        <f>Admin!D881</f>
        <v>1</v>
      </c>
      <c r="D10" s="955"/>
      <c r="E10" s="956"/>
      <c r="F10" s="956"/>
      <c r="G10" s="1296"/>
      <c r="H10" s="956"/>
      <c r="I10" s="1361"/>
    </row>
    <row r="11" spans="1:9" ht="33.6" customHeight="1">
      <c r="A11" s="12" t="s">
        <v>180</v>
      </c>
      <c r="B11" s="469" t="s">
        <v>181</v>
      </c>
      <c r="C11" s="470">
        <f>Admin!D882</f>
        <v>0.99576271186440679</v>
      </c>
      <c r="D11" s="955"/>
      <c r="E11" s="956"/>
      <c r="F11" s="956"/>
      <c r="G11" s="1296"/>
      <c r="H11" s="956"/>
      <c r="I11" s="1361"/>
    </row>
    <row r="12" spans="1:9" ht="33.6" customHeight="1">
      <c r="A12" s="12" t="s">
        <v>182</v>
      </c>
      <c r="B12" s="469" t="s">
        <v>183</v>
      </c>
      <c r="C12" s="470">
        <f>Admin!D883</f>
        <v>1</v>
      </c>
      <c r="D12" s="955"/>
      <c r="E12" s="956"/>
      <c r="F12" s="956"/>
      <c r="G12" s="1296"/>
      <c r="H12" s="956"/>
      <c r="I12" s="1361"/>
    </row>
    <row r="13" spans="1:9" ht="33.6" customHeight="1">
      <c r="A13" s="12" t="s">
        <v>184</v>
      </c>
      <c r="B13" s="469" t="s">
        <v>185</v>
      </c>
      <c r="C13" s="470">
        <f>Admin!D884</f>
        <v>1</v>
      </c>
      <c r="D13" s="955"/>
      <c r="E13" s="956"/>
      <c r="F13" s="956"/>
      <c r="G13" s="1296"/>
      <c r="H13" s="956"/>
      <c r="I13" s="1361"/>
    </row>
    <row r="14" spans="1:9" ht="33.6" customHeight="1">
      <c r="A14" s="12" t="s">
        <v>186</v>
      </c>
      <c r="B14" s="469" t="s">
        <v>146</v>
      </c>
      <c r="C14" s="470">
        <f>Admin!D885</f>
        <v>1</v>
      </c>
      <c r="D14" s="955"/>
      <c r="E14" s="956"/>
      <c r="F14" s="956"/>
      <c r="G14" s="1296"/>
      <c r="H14" s="956"/>
      <c r="I14" s="1361"/>
    </row>
    <row r="15" spans="1:9" ht="33.6" customHeight="1">
      <c r="A15" s="12" t="s">
        <v>187</v>
      </c>
      <c r="B15" s="469" t="s">
        <v>1454</v>
      </c>
      <c r="C15" s="470">
        <f>Admin!D886</f>
        <v>1</v>
      </c>
      <c r="D15" s="955"/>
      <c r="E15" s="956"/>
      <c r="F15" s="956"/>
      <c r="G15" s="1296"/>
      <c r="H15" s="956"/>
      <c r="I15" s="1361"/>
    </row>
    <row r="16" spans="1:9" ht="33.6" customHeight="1">
      <c r="A16" s="12" t="s">
        <v>189</v>
      </c>
      <c r="B16" s="469" t="s">
        <v>190</v>
      </c>
      <c r="C16" s="470">
        <f>Admin!D887</f>
        <v>1</v>
      </c>
      <c r="D16" s="959"/>
      <c r="E16" s="960"/>
      <c r="F16" s="960"/>
      <c r="G16" s="1297"/>
      <c r="H16" s="960"/>
      <c r="I16" s="1362"/>
    </row>
    <row r="17" spans="1:9" customFormat="1" ht="33.6" customHeight="1">
      <c r="A17" s="976"/>
      <c r="B17" s="977"/>
      <c r="C17" s="977"/>
      <c r="D17" s="977"/>
      <c r="E17" s="977"/>
      <c r="F17" s="977"/>
      <c r="G17" s="1298"/>
      <c r="H17" s="977"/>
      <c r="I17" s="1363"/>
    </row>
    <row r="18" spans="1:9" customFormat="1" ht="33.6" customHeight="1">
      <c r="A18" s="12"/>
      <c r="B18" s="909" t="s">
        <v>191</v>
      </c>
      <c r="C18" s="909"/>
      <c r="D18" s="1161"/>
      <c r="E18" s="909"/>
      <c r="F18" s="909"/>
      <c r="G18" s="1299"/>
      <c r="H18" s="1364"/>
      <c r="I18" s="1364"/>
    </row>
    <row r="19" spans="1:9" customFormat="1" ht="33.6" customHeight="1">
      <c r="A19" s="13">
        <v>1</v>
      </c>
      <c r="B19" s="854"/>
      <c r="C19" s="854"/>
      <c r="D19" s="854"/>
      <c r="E19" s="854"/>
      <c r="F19" s="854"/>
      <c r="G19" s="1290"/>
      <c r="H19" s="1355"/>
      <c r="I19" s="1355"/>
    </row>
    <row r="20" spans="1:9" customFormat="1" ht="33.6" customHeight="1">
      <c r="A20" s="13">
        <v>2</v>
      </c>
      <c r="B20" s="854"/>
      <c r="C20" s="854"/>
      <c r="D20" s="854"/>
      <c r="E20" s="854"/>
      <c r="F20" s="854"/>
      <c r="G20" s="1290"/>
      <c r="H20" s="1355"/>
      <c r="I20" s="1355"/>
    </row>
    <row r="21" spans="1:9" customFormat="1" ht="33.6" customHeight="1">
      <c r="A21" s="13">
        <v>3</v>
      </c>
      <c r="B21" s="854"/>
      <c r="C21" s="854"/>
      <c r="D21" s="854"/>
      <c r="E21" s="854"/>
      <c r="F21" s="854"/>
      <c r="G21" s="1290"/>
      <c r="H21" s="1355"/>
      <c r="I21" s="1355"/>
    </row>
    <row r="22" spans="1:9" customFormat="1" ht="33.6" customHeight="1">
      <c r="A22" s="13">
        <v>4</v>
      </c>
      <c r="B22" s="854"/>
      <c r="C22" s="854"/>
      <c r="D22" s="854"/>
      <c r="E22" s="854"/>
      <c r="F22" s="854"/>
      <c r="G22" s="1290"/>
      <c r="H22" s="1355"/>
      <c r="I22" s="1355"/>
    </row>
    <row r="23" spans="1:9" customFormat="1" ht="33.6" customHeight="1">
      <c r="A23" s="13">
        <v>5</v>
      </c>
      <c r="B23" s="854"/>
      <c r="C23" s="854"/>
      <c r="D23" s="854"/>
      <c r="E23" s="854"/>
      <c r="F23" s="854"/>
      <c r="G23" s="1290"/>
      <c r="H23" s="1355"/>
      <c r="I23" s="1355"/>
    </row>
    <row r="24" spans="1:9" customFormat="1" ht="33.6" customHeight="1">
      <c r="A24" s="12"/>
      <c r="B24" s="972" t="s">
        <v>192</v>
      </c>
      <c r="C24" s="973"/>
      <c r="D24" s="1158"/>
      <c r="E24" s="973"/>
      <c r="F24" s="973"/>
      <c r="G24" s="1293"/>
      <c r="H24" s="1357"/>
      <c r="I24" s="1358"/>
    </row>
    <row r="25" spans="1:9" customFormat="1" ht="33.6" customHeight="1">
      <c r="A25" s="13">
        <v>1</v>
      </c>
      <c r="B25" s="854"/>
      <c r="C25" s="854"/>
      <c r="D25" s="854"/>
      <c r="E25" s="854"/>
      <c r="F25" s="854"/>
      <c r="G25" s="1290"/>
      <c r="H25" s="1355"/>
      <c r="I25" s="1355"/>
    </row>
    <row r="26" spans="1:9" customFormat="1" ht="33.6" customHeight="1">
      <c r="A26" s="13">
        <v>2</v>
      </c>
      <c r="B26" s="854"/>
      <c r="C26" s="854"/>
      <c r="D26" s="854"/>
      <c r="E26" s="854"/>
      <c r="F26" s="854"/>
      <c r="G26" s="1290"/>
      <c r="H26" s="1355"/>
      <c r="I26" s="1355"/>
    </row>
    <row r="27" spans="1:9" customFormat="1" ht="33.6" customHeight="1">
      <c r="A27" s="13">
        <v>3</v>
      </c>
      <c r="B27" s="854"/>
      <c r="C27" s="854"/>
      <c r="D27" s="854"/>
      <c r="E27" s="854"/>
      <c r="F27" s="854"/>
      <c r="G27" s="1290"/>
      <c r="H27" s="1355"/>
      <c r="I27" s="1355"/>
    </row>
    <row r="28" spans="1:9" customFormat="1" ht="33.6" customHeight="1">
      <c r="A28" s="13">
        <v>4</v>
      </c>
      <c r="B28" s="968"/>
      <c r="C28" s="969"/>
      <c r="D28" s="969"/>
      <c r="E28" s="969"/>
      <c r="F28" s="969"/>
      <c r="G28" s="1300"/>
      <c r="H28" s="1365"/>
      <c r="I28" s="1366"/>
    </row>
    <row r="29" spans="1:9" customFormat="1" ht="33.6" customHeight="1">
      <c r="A29" s="13">
        <v>5</v>
      </c>
      <c r="B29" s="968"/>
      <c r="C29" s="969"/>
      <c r="D29" s="969"/>
      <c r="E29" s="969"/>
      <c r="F29" s="969"/>
      <c r="G29" s="1300"/>
      <c r="H29" s="1365"/>
      <c r="I29" s="1366"/>
    </row>
    <row r="30" spans="1:9" customFormat="1" ht="33.6" customHeight="1">
      <c r="A30" s="12"/>
      <c r="B30" s="909" t="s">
        <v>193</v>
      </c>
      <c r="C30" s="909"/>
      <c r="D30" s="1161"/>
      <c r="E30" s="909"/>
      <c r="F30" s="909"/>
      <c r="G30" s="1299"/>
      <c r="H30" s="1364"/>
      <c r="I30" s="1364"/>
    </row>
    <row r="31" spans="1:9" customFormat="1" ht="33.6" customHeight="1">
      <c r="A31" s="13">
        <v>1</v>
      </c>
      <c r="B31" s="854"/>
      <c r="C31" s="854"/>
      <c r="D31" s="854"/>
      <c r="E31" s="854"/>
      <c r="F31" s="854"/>
      <c r="G31" s="1290"/>
      <c r="H31" s="1355"/>
      <c r="I31" s="1355"/>
    </row>
    <row r="32" spans="1:9" customFormat="1" ht="33.6" customHeight="1">
      <c r="A32" s="13">
        <v>2</v>
      </c>
      <c r="B32" s="854"/>
      <c r="C32" s="854"/>
      <c r="D32" s="854"/>
      <c r="E32" s="854"/>
      <c r="F32" s="854"/>
      <c r="G32" s="1290"/>
      <c r="H32" s="1355"/>
      <c r="I32" s="1355"/>
    </row>
    <row r="33" spans="1:9" customFormat="1" ht="33.6" customHeight="1">
      <c r="A33" s="13">
        <v>3</v>
      </c>
      <c r="B33" s="854"/>
      <c r="C33" s="854"/>
      <c r="D33" s="854"/>
      <c r="E33" s="854"/>
      <c r="F33" s="854"/>
      <c r="G33" s="1290"/>
      <c r="H33" s="1355"/>
      <c r="I33" s="1355"/>
    </row>
    <row r="34" spans="1:9" customFormat="1" ht="33.6" customHeight="1">
      <c r="A34" s="13">
        <v>4</v>
      </c>
      <c r="B34" s="854"/>
      <c r="C34" s="854"/>
      <c r="D34" s="854"/>
      <c r="E34" s="854"/>
      <c r="F34" s="854"/>
      <c r="G34" s="1290"/>
      <c r="H34" s="1355"/>
      <c r="I34" s="1355"/>
    </row>
    <row r="35" spans="1:9" customFormat="1" ht="33.6" customHeight="1">
      <c r="A35" s="13">
        <v>5</v>
      </c>
      <c r="B35" s="968"/>
      <c r="C35" s="969"/>
      <c r="D35" s="969"/>
      <c r="E35" s="969"/>
      <c r="F35" s="969"/>
      <c r="G35" s="1300"/>
      <c r="H35" s="1365"/>
      <c r="I35" s="1366"/>
    </row>
    <row r="36" spans="1:9" customFormat="1" ht="33.6" customHeight="1">
      <c r="A36" s="12"/>
      <c r="B36" s="980" t="s">
        <v>194</v>
      </c>
      <c r="C36" s="981"/>
      <c r="D36" s="1162"/>
      <c r="E36" s="981"/>
      <c r="F36" s="981"/>
      <c r="G36" s="1301"/>
      <c r="H36" s="1367"/>
      <c r="I36" s="1368"/>
    </row>
    <row r="37" spans="1:9" customFormat="1" ht="33.6" customHeight="1">
      <c r="A37" s="12"/>
      <c r="B37" s="903" t="s">
        <v>195</v>
      </c>
      <c r="C37" s="903"/>
      <c r="D37" s="854"/>
      <c r="E37" s="903"/>
      <c r="F37" s="903"/>
      <c r="G37" s="1305"/>
      <c r="H37" s="1370"/>
      <c r="I37" s="1370"/>
    </row>
    <row r="38" spans="1:9" ht="33.6" customHeight="1">
      <c r="A38" s="906"/>
      <c r="B38" s="906"/>
      <c r="C38" s="906"/>
      <c r="D38" s="906"/>
      <c r="E38" s="906"/>
      <c r="F38" s="906"/>
      <c r="G38" s="1306"/>
      <c r="H38" s="1371"/>
      <c r="I38" s="1371"/>
    </row>
    <row r="39" spans="1:9" ht="33.6" customHeight="1">
      <c r="A39" s="906"/>
      <c r="B39" s="906"/>
      <c r="C39" s="906"/>
      <c r="D39" s="906"/>
      <c r="E39" s="906"/>
      <c r="F39" s="906"/>
      <c r="G39" s="1306"/>
      <c r="H39" s="1371"/>
      <c r="I39" s="1371"/>
    </row>
    <row r="40" spans="1:9" ht="26.25">
      <c r="A40" s="1254" t="s">
        <v>5525</v>
      </c>
      <c r="B40" s="1255"/>
      <c r="C40" s="1255"/>
      <c r="D40" s="1255"/>
      <c r="E40" s="1255"/>
      <c r="F40" s="1255"/>
      <c r="G40" s="1372"/>
    </row>
    <row r="41" spans="1:9" ht="30">
      <c r="A41" s="471" t="s">
        <v>5526</v>
      </c>
      <c r="B41" s="210" t="s">
        <v>2800</v>
      </c>
      <c r="C41" s="210" t="s">
        <v>199</v>
      </c>
      <c r="D41" s="210" t="s">
        <v>200</v>
      </c>
      <c r="E41" s="211" t="s">
        <v>2802</v>
      </c>
      <c r="F41" s="210" t="s">
        <v>3756</v>
      </c>
      <c r="G41" s="774" t="s">
        <v>203</v>
      </c>
    </row>
    <row r="42" spans="1:9" ht="18.75">
      <c r="A42" s="472"/>
      <c r="B42" s="991" t="s">
        <v>204</v>
      </c>
      <c r="C42" s="995"/>
      <c r="D42" s="995"/>
      <c r="E42" s="995"/>
      <c r="F42" s="995"/>
      <c r="G42" s="1369"/>
      <c r="H42" s="29">
        <f>H43+H63+H71+H77+H93+H102</f>
        <v>66</v>
      </c>
      <c r="I42" s="29">
        <f>I43+I63+I71+I77+I93+I102</f>
        <v>66</v>
      </c>
    </row>
    <row r="43" spans="1:9" ht="40.15" customHeight="1">
      <c r="A43" s="256" t="s">
        <v>1459</v>
      </c>
      <c r="B43" s="989" t="s">
        <v>142</v>
      </c>
      <c r="C43" s="997"/>
      <c r="D43" s="997"/>
      <c r="E43" s="997"/>
      <c r="F43" s="997"/>
      <c r="G43" s="1303"/>
      <c r="H43" s="29">
        <f>SUM(D44:D62)</f>
        <v>8</v>
      </c>
      <c r="I43" s="29">
        <f>COUNT(D44:D62)*2</f>
        <v>8</v>
      </c>
    </row>
    <row r="44" spans="1:9" ht="31.5" hidden="1">
      <c r="A44" s="424" t="s">
        <v>205</v>
      </c>
      <c r="B44" s="19" t="s">
        <v>206</v>
      </c>
      <c r="C44" s="30"/>
      <c r="D44" s="26"/>
      <c r="E44" s="28"/>
      <c r="F44" s="26"/>
      <c r="G44" s="26"/>
    </row>
    <row r="45" spans="1:9" ht="31.5" hidden="1">
      <c r="A45" s="424" t="s">
        <v>210</v>
      </c>
      <c r="B45" s="19" t="s">
        <v>211</v>
      </c>
      <c r="C45" s="30"/>
      <c r="D45" s="26"/>
      <c r="E45" s="28"/>
      <c r="F45" s="26"/>
      <c r="G45" s="26"/>
    </row>
    <row r="46" spans="1:9" ht="31.5" hidden="1">
      <c r="A46" s="424" t="s">
        <v>214</v>
      </c>
      <c r="B46" s="19" t="s">
        <v>215</v>
      </c>
      <c r="C46" s="30"/>
      <c r="D46" s="26"/>
      <c r="E46" s="28"/>
      <c r="F46" s="26"/>
      <c r="G46" s="26"/>
    </row>
    <row r="47" spans="1:9" ht="31.5" hidden="1">
      <c r="A47" s="424" t="s">
        <v>218</v>
      </c>
      <c r="B47" s="19" t="s">
        <v>1465</v>
      </c>
      <c r="C47" s="30"/>
      <c r="D47" s="26"/>
      <c r="E47" s="28"/>
      <c r="F47" s="26"/>
      <c r="G47" s="26"/>
    </row>
    <row r="48" spans="1:9" ht="31.5" hidden="1">
      <c r="A48" s="424" t="s">
        <v>222</v>
      </c>
      <c r="B48" s="19" t="s">
        <v>223</v>
      </c>
      <c r="C48" s="30"/>
      <c r="D48" s="26"/>
      <c r="E48" s="28"/>
      <c r="F48" s="26"/>
      <c r="G48" s="26"/>
    </row>
    <row r="49" spans="1:9" ht="15.75" hidden="1">
      <c r="A49" s="424" t="s">
        <v>1467</v>
      </c>
      <c r="B49" s="19" t="s">
        <v>227</v>
      </c>
      <c r="C49" s="26"/>
      <c r="D49" s="26"/>
      <c r="E49" s="28"/>
      <c r="F49" s="26"/>
      <c r="G49" s="26"/>
    </row>
    <row r="50" spans="1:9" ht="31.5" hidden="1">
      <c r="A50" s="424" t="s">
        <v>230</v>
      </c>
      <c r="B50" s="19" t="s">
        <v>231</v>
      </c>
      <c r="C50" s="30"/>
      <c r="D50" s="26"/>
      <c r="E50" s="28"/>
      <c r="F50" s="26"/>
      <c r="G50" s="26"/>
    </row>
    <row r="51" spans="1:9" ht="31.5" hidden="1">
      <c r="A51" s="424" t="s">
        <v>234</v>
      </c>
      <c r="B51" s="19" t="s">
        <v>235</v>
      </c>
      <c r="C51" s="26"/>
      <c r="D51" s="26"/>
      <c r="E51" s="28"/>
      <c r="F51" s="26"/>
      <c r="G51" s="26"/>
    </row>
    <row r="52" spans="1:9" ht="31.5" hidden="1">
      <c r="A52" s="424" t="s">
        <v>1469</v>
      </c>
      <c r="B52" s="19" t="s">
        <v>237</v>
      </c>
      <c r="C52" s="26"/>
      <c r="D52" s="26"/>
      <c r="E52" s="28"/>
      <c r="F52" s="26"/>
      <c r="G52" s="26"/>
    </row>
    <row r="53" spans="1:9" ht="31.5" hidden="1">
      <c r="A53" s="424" t="s">
        <v>240</v>
      </c>
      <c r="B53" s="19" t="s">
        <v>241</v>
      </c>
      <c r="C53" s="26"/>
      <c r="D53" s="26"/>
      <c r="E53" s="28"/>
      <c r="F53" s="26"/>
      <c r="G53" s="26"/>
    </row>
    <row r="54" spans="1:9" ht="15.75" hidden="1">
      <c r="A54" s="424" t="s">
        <v>242</v>
      </c>
      <c r="B54" s="19" t="s">
        <v>243</v>
      </c>
      <c r="C54" s="26"/>
      <c r="D54" s="26"/>
      <c r="E54" s="28"/>
      <c r="F54" s="26"/>
      <c r="G54" s="26"/>
    </row>
    <row r="55" spans="1:9" ht="31.5" hidden="1">
      <c r="A55" s="424" t="s">
        <v>244</v>
      </c>
      <c r="B55" s="19" t="s">
        <v>245</v>
      </c>
      <c r="C55" s="26"/>
      <c r="D55" s="26"/>
      <c r="E55" s="28"/>
      <c r="F55" s="26"/>
      <c r="G55" s="26"/>
    </row>
    <row r="56" spans="1:9" ht="31.5" hidden="1">
      <c r="A56" s="424" t="s">
        <v>1470</v>
      </c>
      <c r="B56" s="19" t="s">
        <v>247</v>
      </c>
      <c r="C56" s="26"/>
      <c r="D56" s="26"/>
      <c r="E56" s="28"/>
      <c r="F56" s="26"/>
      <c r="G56" s="26"/>
    </row>
    <row r="57" spans="1:9" ht="31.5" hidden="1">
      <c r="A57" s="424" t="s">
        <v>252</v>
      </c>
      <c r="B57" s="19" t="s">
        <v>253</v>
      </c>
      <c r="C57" s="30"/>
      <c r="D57" s="26"/>
      <c r="E57" s="28"/>
      <c r="F57" s="26"/>
      <c r="G57" s="26"/>
    </row>
    <row r="58" spans="1:9" ht="30" hidden="1" customHeight="1">
      <c r="A58" s="424" t="s">
        <v>5527</v>
      </c>
      <c r="B58" s="19" t="s">
        <v>257</v>
      </c>
      <c r="C58" s="30"/>
      <c r="D58" s="26"/>
      <c r="E58" s="28"/>
      <c r="F58" s="26"/>
      <c r="G58" s="26"/>
    </row>
    <row r="59" spans="1:9" ht="31.5">
      <c r="A59" s="428" t="s">
        <v>258</v>
      </c>
      <c r="B59" s="19" t="s">
        <v>259</v>
      </c>
      <c r="C59" s="30" t="s">
        <v>5528</v>
      </c>
      <c r="D59" s="618">
        <v>2</v>
      </c>
      <c r="E59" s="28" t="s">
        <v>271</v>
      </c>
      <c r="F59" s="26"/>
      <c r="G59" s="295"/>
    </row>
    <row r="60" spans="1:9" ht="30">
      <c r="A60" s="428"/>
      <c r="B60" s="19"/>
      <c r="C60" s="123" t="s">
        <v>5529</v>
      </c>
      <c r="D60" s="618">
        <v>2</v>
      </c>
      <c r="E60" s="28" t="s">
        <v>271</v>
      </c>
      <c r="F60" s="26"/>
      <c r="G60" s="295"/>
    </row>
    <row r="61" spans="1:9" ht="31.5">
      <c r="A61" s="428" t="s">
        <v>5530</v>
      </c>
      <c r="B61" s="19" t="s">
        <v>263</v>
      </c>
      <c r="C61" s="30" t="s">
        <v>5531</v>
      </c>
      <c r="D61" s="618">
        <v>2</v>
      </c>
      <c r="E61" s="28" t="s">
        <v>271</v>
      </c>
      <c r="F61" s="26"/>
      <c r="G61" s="295"/>
    </row>
    <row r="62" spans="1:9" ht="31.5">
      <c r="A62" s="428" t="s">
        <v>4271</v>
      </c>
      <c r="B62" s="19" t="s">
        <v>265</v>
      </c>
      <c r="C62" s="30" t="s">
        <v>5532</v>
      </c>
      <c r="D62" s="618">
        <v>2</v>
      </c>
      <c r="E62" s="28" t="s">
        <v>271</v>
      </c>
      <c r="F62" s="26"/>
      <c r="G62" s="295"/>
    </row>
    <row r="63" spans="1:9" ht="40.15" customHeight="1">
      <c r="A63" s="256" t="s">
        <v>141</v>
      </c>
      <c r="B63" s="989" t="s">
        <v>140</v>
      </c>
      <c r="C63" s="997"/>
      <c r="D63" s="997"/>
      <c r="E63" s="997"/>
      <c r="F63" s="997"/>
      <c r="G63" s="1303"/>
      <c r="H63" s="29">
        <f>SUM(D64:D70)</f>
        <v>10</v>
      </c>
      <c r="I63" s="29">
        <f>COUNT(D64:D70)*2</f>
        <v>10</v>
      </c>
    </row>
    <row r="64" spans="1:9" ht="31.5">
      <c r="A64" s="215" t="s">
        <v>5533</v>
      </c>
      <c r="B64" s="114" t="s">
        <v>267</v>
      </c>
      <c r="C64" s="30" t="s">
        <v>5534</v>
      </c>
      <c r="D64" s="618">
        <v>2</v>
      </c>
      <c r="E64" s="28" t="s">
        <v>271</v>
      </c>
      <c r="F64" s="26"/>
      <c r="G64" s="295"/>
    </row>
    <row r="65" spans="1:9" ht="31.5" hidden="1">
      <c r="A65" s="425" t="s">
        <v>5535</v>
      </c>
      <c r="B65" s="114" t="s">
        <v>269</v>
      </c>
      <c r="C65" s="30"/>
      <c r="D65" s="26"/>
      <c r="E65" s="28"/>
      <c r="F65" s="26"/>
      <c r="G65" s="26"/>
    </row>
    <row r="66" spans="1:9" ht="31.5">
      <c r="A66" s="215" t="s">
        <v>5536</v>
      </c>
      <c r="B66" s="114" t="s">
        <v>273</v>
      </c>
      <c r="C66" s="30" t="s">
        <v>5537</v>
      </c>
      <c r="D66" s="618">
        <v>2</v>
      </c>
      <c r="E66" s="28" t="s">
        <v>271</v>
      </c>
      <c r="F66" s="26"/>
      <c r="G66" s="295"/>
    </row>
    <row r="67" spans="1:9" ht="52.5" customHeight="1">
      <c r="A67" s="215" t="s">
        <v>5538</v>
      </c>
      <c r="B67" s="114" t="s">
        <v>275</v>
      </c>
      <c r="C67" s="30" t="s">
        <v>5539</v>
      </c>
      <c r="D67" s="618">
        <v>2</v>
      </c>
      <c r="E67" s="28" t="s">
        <v>271</v>
      </c>
      <c r="F67" s="26"/>
      <c r="G67" s="295"/>
    </row>
    <row r="68" spans="1:9" ht="30">
      <c r="A68" s="215"/>
      <c r="B68" s="114"/>
      <c r="C68" s="30" t="s">
        <v>5540</v>
      </c>
      <c r="D68" s="618">
        <v>2</v>
      </c>
      <c r="E68" s="28" t="s">
        <v>271</v>
      </c>
      <c r="G68" s="295"/>
    </row>
    <row r="69" spans="1:9" ht="30">
      <c r="A69" s="215"/>
      <c r="B69" s="114"/>
      <c r="C69" s="50" t="s">
        <v>5541</v>
      </c>
      <c r="D69" s="618">
        <v>2</v>
      </c>
      <c r="E69" s="28" t="s">
        <v>271</v>
      </c>
      <c r="F69" s="50"/>
      <c r="G69" s="295"/>
    </row>
    <row r="70" spans="1:9" ht="31.5" hidden="1">
      <c r="A70" s="425" t="s">
        <v>5542</v>
      </c>
      <c r="B70" s="114" t="s">
        <v>278</v>
      </c>
      <c r="C70" s="30"/>
      <c r="D70" s="26"/>
      <c r="E70" s="28"/>
      <c r="F70" s="26"/>
      <c r="G70" s="26"/>
    </row>
    <row r="71" spans="1:9" ht="40.15" customHeight="1">
      <c r="A71" s="256" t="s">
        <v>279</v>
      </c>
      <c r="B71" s="989" t="s">
        <v>138</v>
      </c>
      <c r="C71" s="997"/>
      <c r="D71" s="997"/>
      <c r="E71" s="997"/>
      <c r="F71" s="997"/>
      <c r="G71" s="1303"/>
      <c r="H71" s="29">
        <f>SUM(D72:D76)</f>
        <v>10</v>
      </c>
      <c r="I71" s="29">
        <f>COUNT(D72:D76)*2</f>
        <v>10</v>
      </c>
    </row>
    <row r="72" spans="1:9" ht="60">
      <c r="A72" s="215" t="s">
        <v>280</v>
      </c>
      <c r="B72" s="114" t="s">
        <v>281</v>
      </c>
      <c r="C72" s="30" t="s">
        <v>5543</v>
      </c>
      <c r="D72" s="618">
        <v>2</v>
      </c>
      <c r="E72" s="28" t="s">
        <v>271</v>
      </c>
      <c r="F72" s="30" t="s">
        <v>5544</v>
      </c>
      <c r="G72" s="295"/>
    </row>
    <row r="73" spans="1:9" ht="60">
      <c r="A73" s="215" t="s">
        <v>336</v>
      </c>
      <c r="B73" s="114"/>
      <c r="C73" s="30" t="s">
        <v>5545</v>
      </c>
      <c r="D73" s="618">
        <v>2</v>
      </c>
      <c r="E73" s="28" t="s">
        <v>271</v>
      </c>
      <c r="F73" s="30" t="s">
        <v>5544</v>
      </c>
      <c r="G73" s="295"/>
    </row>
    <row r="74" spans="1:9" ht="15.75">
      <c r="A74" s="215" t="s">
        <v>336</v>
      </c>
      <c r="B74" s="114"/>
      <c r="C74" s="30" t="s">
        <v>5546</v>
      </c>
      <c r="D74" s="618">
        <v>2</v>
      </c>
      <c r="E74" s="28" t="s">
        <v>271</v>
      </c>
      <c r="F74" s="26"/>
      <c r="G74" s="295"/>
    </row>
    <row r="75" spans="1:9" ht="45">
      <c r="A75" s="215" t="s">
        <v>1496</v>
      </c>
      <c r="B75" s="114" t="s">
        <v>286</v>
      </c>
      <c r="C75" s="30" t="s">
        <v>5547</v>
      </c>
      <c r="D75" s="618">
        <v>2</v>
      </c>
      <c r="E75" s="28" t="s">
        <v>271</v>
      </c>
      <c r="F75" s="30" t="s">
        <v>5548</v>
      </c>
      <c r="G75" s="295"/>
    </row>
    <row r="76" spans="1:9" ht="31.5">
      <c r="A76" s="215" t="s">
        <v>4566</v>
      </c>
      <c r="B76" s="114" t="s">
        <v>290</v>
      </c>
      <c r="C76" s="30" t="s">
        <v>5549</v>
      </c>
      <c r="D76" s="618">
        <v>2</v>
      </c>
      <c r="E76" s="28" t="s">
        <v>271</v>
      </c>
      <c r="F76" s="26"/>
      <c r="G76" s="295"/>
    </row>
    <row r="77" spans="1:9" ht="40.15" customHeight="1">
      <c r="A77" s="256" t="s">
        <v>137</v>
      </c>
      <c r="B77" s="989" t="s">
        <v>136</v>
      </c>
      <c r="C77" s="997"/>
      <c r="D77" s="997"/>
      <c r="E77" s="997"/>
      <c r="F77" s="997"/>
      <c r="G77" s="1303"/>
      <c r="H77" s="29">
        <f>SUM(D78:D92)</f>
        <v>16</v>
      </c>
      <c r="I77" s="29">
        <f>COUNT(D78:D92)*2</f>
        <v>16</v>
      </c>
    </row>
    <row r="78" spans="1:9" ht="47.25" hidden="1">
      <c r="A78" s="425" t="s">
        <v>292</v>
      </c>
      <c r="B78" s="19" t="s">
        <v>293</v>
      </c>
      <c r="C78" s="26"/>
      <c r="D78" s="26"/>
      <c r="E78" s="28"/>
      <c r="F78" s="26"/>
      <c r="G78" s="26"/>
    </row>
    <row r="79" spans="1:9" ht="47.25" hidden="1">
      <c r="A79" s="425" t="s">
        <v>294</v>
      </c>
      <c r="B79" s="19" t="s">
        <v>295</v>
      </c>
      <c r="C79" s="26"/>
      <c r="D79" s="26"/>
      <c r="E79" s="28"/>
      <c r="F79" s="26"/>
      <c r="G79" s="26"/>
    </row>
    <row r="80" spans="1:9" ht="150">
      <c r="A80" s="215" t="s">
        <v>4571</v>
      </c>
      <c r="B80" s="19" t="s">
        <v>297</v>
      </c>
      <c r="C80" s="30" t="s">
        <v>5550</v>
      </c>
      <c r="D80" s="621">
        <v>2</v>
      </c>
      <c r="E80" s="23" t="s">
        <v>540</v>
      </c>
      <c r="F80" s="30" t="s">
        <v>5551</v>
      </c>
      <c r="G80" s="295"/>
    </row>
    <row r="81" spans="1:9" ht="47.25">
      <c r="A81" s="215" t="s">
        <v>298</v>
      </c>
      <c r="B81" s="19" t="s">
        <v>299</v>
      </c>
      <c r="C81" s="30" t="s">
        <v>5552</v>
      </c>
      <c r="D81" s="618">
        <v>2</v>
      </c>
      <c r="E81" s="28" t="s">
        <v>271</v>
      </c>
      <c r="F81" s="26"/>
      <c r="G81" s="295"/>
    </row>
    <row r="82" spans="1:9" ht="30">
      <c r="A82" s="215"/>
      <c r="B82" s="19"/>
      <c r="C82" s="30" t="s">
        <v>5553</v>
      </c>
      <c r="D82" s="618">
        <v>2</v>
      </c>
      <c r="E82" s="28" t="s">
        <v>271</v>
      </c>
      <c r="F82" s="26"/>
      <c r="G82" s="295"/>
    </row>
    <row r="83" spans="1:9" ht="63" hidden="1">
      <c r="A83" s="425" t="s">
        <v>300</v>
      </c>
      <c r="B83" s="19" t="s">
        <v>1501</v>
      </c>
      <c r="C83" s="26"/>
      <c r="D83" s="26"/>
      <c r="E83" s="28" t="s">
        <v>271</v>
      </c>
      <c r="F83" s="26"/>
      <c r="G83" s="26"/>
    </row>
    <row r="84" spans="1:9" ht="47.25" hidden="1">
      <c r="A84" s="425" t="s">
        <v>4573</v>
      </c>
      <c r="B84" s="19" t="s">
        <v>303</v>
      </c>
      <c r="C84" s="26"/>
      <c r="D84" s="26"/>
      <c r="E84" s="28" t="s">
        <v>271</v>
      </c>
      <c r="F84" s="26"/>
      <c r="G84" s="26"/>
    </row>
    <row r="85" spans="1:9" ht="47.25">
      <c r="A85" s="215" t="s">
        <v>5554</v>
      </c>
      <c r="B85" s="19" t="s">
        <v>305</v>
      </c>
      <c r="C85" s="30" t="s">
        <v>5555</v>
      </c>
      <c r="D85" s="618">
        <v>2</v>
      </c>
      <c r="E85" s="28" t="s">
        <v>271</v>
      </c>
      <c r="F85" s="26"/>
      <c r="G85" s="295"/>
    </row>
    <row r="86" spans="1:9" ht="78.75">
      <c r="A86" s="215" t="s">
        <v>5556</v>
      </c>
      <c r="B86" s="19" t="s">
        <v>307</v>
      </c>
      <c r="C86" s="26" t="s">
        <v>5557</v>
      </c>
      <c r="D86" s="618">
        <v>2</v>
      </c>
      <c r="E86" s="28" t="s">
        <v>271</v>
      </c>
      <c r="F86" s="26"/>
      <c r="G86" s="295"/>
    </row>
    <row r="87" spans="1:9" ht="47.25">
      <c r="A87" s="215" t="s">
        <v>4575</v>
      </c>
      <c r="B87" s="19" t="s">
        <v>309</v>
      </c>
      <c r="C87" s="50" t="s">
        <v>5558</v>
      </c>
      <c r="D87" s="618">
        <v>2</v>
      </c>
      <c r="E87" s="28" t="s">
        <v>540</v>
      </c>
      <c r="F87" s="26"/>
      <c r="G87" s="295"/>
    </row>
    <row r="88" spans="1:9" ht="45">
      <c r="A88" s="215"/>
      <c r="B88" s="19"/>
      <c r="C88" s="50" t="s">
        <v>5559</v>
      </c>
      <c r="D88" s="618">
        <v>2</v>
      </c>
      <c r="E88" s="28" t="s">
        <v>540</v>
      </c>
      <c r="F88" s="26"/>
      <c r="G88" s="295"/>
    </row>
    <row r="89" spans="1:9" ht="45">
      <c r="A89" s="215"/>
      <c r="B89" s="19"/>
      <c r="C89" s="50" t="s">
        <v>5560</v>
      </c>
      <c r="D89" s="618">
        <v>2</v>
      </c>
      <c r="E89" s="28" t="s">
        <v>540</v>
      </c>
      <c r="F89" s="26"/>
      <c r="G89" s="295"/>
    </row>
    <row r="90" spans="1:9" ht="47.25" hidden="1">
      <c r="A90" s="425" t="s">
        <v>6665</v>
      </c>
      <c r="B90" s="19" t="s">
        <v>311</v>
      </c>
      <c r="C90" s="26"/>
      <c r="D90" s="26"/>
      <c r="E90" s="28"/>
      <c r="F90" s="26"/>
      <c r="G90" s="26"/>
    </row>
    <row r="91" spans="1:9" ht="30" hidden="1">
      <c r="A91" s="425" t="s">
        <v>6666</v>
      </c>
      <c r="B91" s="23" t="s">
        <v>313</v>
      </c>
      <c r="C91" s="26"/>
      <c r="D91" s="26"/>
      <c r="E91" s="28"/>
      <c r="F91" s="26"/>
      <c r="G91" s="26"/>
    </row>
    <row r="92" spans="1:9" ht="45" hidden="1">
      <c r="A92" s="425" t="s">
        <v>6667</v>
      </c>
      <c r="B92" s="23" t="s">
        <v>6186</v>
      </c>
      <c r="C92" s="30" t="s">
        <v>6981</v>
      </c>
      <c r="D92" s="28"/>
      <c r="E92" s="28" t="s">
        <v>540</v>
      </c>
      <c r="F92" s="26"/>
      <c r="G92" s="479"/>
    </row>
    <row r="93" spans="1:9" ht="40.15" customHeight="1">
      <c r="A93" s="256" t="s">
        <v>1502</v>
      </c>
      <c r="B93" s="989" t="s">
        <v>134</v>
      </c>
      <c r="C93" s="997"/>
      <c r="D93" s="997"/>
      <c r="E93" s="997"/>
      <c r="F93" s="997"/>
      <c r="G93" s="1303"/>
      <c r="H93" s="29">
        <f>SUM(D94:D101)</f>
        <v>16</v>
      </c>
      <c r="I93" s="29">
        <f>COUNT(D94:D101)*2</f>
        <v>16</v>
      </c>
    </row>
    <row r="94" spans="1:9" ht="30" customHeight="1">
      <c r="A94" s="215" t="s">
        <v>5561</v>
      </c>
      <c r="B94" s="19" t="s">
        <v>315</v>
      </c>
      <c r="C94" s="50" t="s">
        <v>5562</v>
      </c>
      <c r="D94" s="618">
        <v>2</v>
      </c>
      <c r="E94" s="28" t="s">
        <v>271</v>
      </c>
      <c r="F94" s="26"/>
      <c r="G94" s="295"/>
    </row>
    <row r="95" spans="1:9" ht="30">
      <c r="A95" s="215" t="s">
        <v>5563</v>
      </c>
      <c r="B95" s="19" t="s">
        <v>317</v>
      </c>
      <c r="C95" s="50" t="s">
        <v>5564</v>
      </c>
      <c r="D95" s="618">
        <v>2</v>
      </c>
      <c r="E95" s="28" t="s">
        <v>271</v>
      </c>
      <c r="F95" s="26"/>
      <c r="G95" s="295"/>
    </row>
    <row r="96" spans="1:9" ht="30">
      <c r="A96" s="215" t="s">
        <v>318</v>
      </c>
      <c r="B96" s="19" t="s">
        <v>319</v>
      </c>
      <c r="C96" s="50" t="s">
        <v>5565</v>
      </c>
      <c r="D96" s="618">
        <v>2</v>
      </c>
      <c r="E96" s="28" t="s">
        <v>271</v>
      </c>
      <c r="F96" s="26"/>
      <c r="G96" s="295"/>
    </row>
    <row r="97" spans="1:9" ht="31.5">
      <c r="A97" s="215" t="s">
        <v>5566</v>
      </c>
      <c r="B97" s="19" t="s">
        <v>322</v>
      </c>
      <c r="C97" s="50" t="s">
        <v>5567</v>
      </c>
      <c r="D97" s="618">
        <v>2</v>
      </c>
      <c r="E97" s="28" t="s">
        <v>271</v>
      </c>
      <c r="F97" s="26"/>
      <c r="G97" s="295"/>
    </row>
    <row r="98" spans="1:9" ht="31.5">
      <c r="A98" s="215" t="s">
        <v>5568</v>
      </c>
      <c r="B98" s="19" t="s">
        <v>324</v>
      </c>
      <c r="C98" s="50" t="s">
        <v>5569</v>
      </c>
      <c r="D98" s="618">
        <v>2</v>
      </c>
      <c r="E98" s="28" t="s">
        <v>271</v>
      </c>
      <c r="F98" s="26"/>
      <c r="G98" s="295"/>
    </row>
    <row r="99" spans="1:9" ht="31.5">
      <c r="A99" s="215" t="s">
        <v>5570</v>
      </c>
      <c r="B99" s="19" t="s">
        <v>326</v>
      </c>
      <c r="C99" s="30" t="s">
        <v>5571</v>
      </c>
      <c r="D99" s="618">
        <v>2</v>
      </c>
      <c r="E99" s="28" t="s">
        <v>271</v>
      </c>
      <c r="F99" s="26"/>
      <c r="G99" s="295"/>
    </row>
    <row r="100" spans="1:9" ht="31.5">
      <c r="A100" s="215" t="s">
        <v>327</v>
      </c>
      <c r="B100" s="19" t="s">
        <v>328</v>
      </c>
      <c r="C100" s="50" t="s">
        <v>5572</v>
      </c>
      <c r="D100" s="618">
        <v>2</v>
      </c>
      <c r="E100" s="28" t="s">
        <v>271</v>
      </c>
      <c r="F100" s="26"/>
      <c r="G100" s="295"/>
    </row>
    <row r="101" spans="1:9" ht="34.5" customHeight="1">
      <c r="A101" s="43" t="s">
        <v>3095</v>
      </c>
      <c r="B101" s="114" t="s">
        <v>3096</v>
      </c>
      <c r="C101" s="50" t="s">
        <v>5573</v>
      </c>
      <c r="D101" s="618">
        <v>2</v>
      </c>
      <c r="E101" s="28" t="s">
        <v>271</v>
      </c>
      <c r="F101" s="26"/>
      <c r="G101" s="295"/>
    </row>
    <row r="102" spans="1:9" ht="40.15" customHeight="1">
      <c r="A102" s="256" t="s">
        <v>1506</v>
      </c>
      <c r="B102" s="916" t="s">
        <v>132</v>
      </c>
      <c r="C102" s="923"/>
      <c r="D102" s="923"/>
      <c r="E102" s="923"/>
      <c r="F102" s="923"/>
      <c r="G102" s="1304"/>
      <c r="H102" s="29">
        <f>SUM(D103:D105)</f>
        <v>6</v>
      </c>
      <c r="I102" s="29">
        <f>COUNT(D103:D105)*2</f>
        <v>6</v>
      </c>
    </row>
    <row r="103" spans="1:9" ht="63">
      <c r="A103" s="428" t="s">
        <v>5574</v>
      </c>
      <c r="B103" s="19" t="s">
        <v>331</v>
      </c>
      <c r="C103" s="30" t="s">
        <v>5575</v>
      </c>
      <c r="D103" s="618">
        <v>2</v>
      </c>
      <c r="E103" s="28" t="s">
        <v>540</v>
      </c>
      <c r="F103" s="26"/>
      <c r="G103" s="295"/>
    </row>
    <row r="104" spans="1:9" ht="63">
      <c r="A104" s="428" t="s">
        <v>5576</v>
      </c>
      <c r="B104" s="19" t="s">
        <v>335</v>
      </c>
      <c r="C104" s="30" t="s">
        <v>5577</v>
      </c>
      <c r="D104" s="618">
        <v>2</v>
      </c>
      <c r="E104" s="28" t="s">
        <v>540</v>
      </c>
      <c r="F104" s="26"/>
      <c r="G104" s="295"/>
    </row>
    <row r="105" spans="1:9" ht="45">
      <c r="A105" s="428"/>
      <c r="B105" s="19"/>
      <c r="C105" s="30" t="s">
        <v>5578</v>
      </c>
      <c r="D105" s="618">
        <v>2</v>
      </c>
      <c r="E105" s="28" t="s">
        <v>540</v>
      </c>
      <c r="F105" s="26"/>
      <c r="G105" s="295"/>
    </row>
    <row r="106" spans="1:9" ht="18.75">
      <c r="A106" s="181"/>
      <c r="B106" s="991" t="s">
        <v>337</v>
      </c>
      <c r="C106" s="995"/>
      <c r="D106" s="995"/>
      <c r="E106" s="995"/>
      <c r="F106" s="995"/>
      <c r="G106" s="1369"/>
      <c r="H106" s="29">
        <f>H107+H137+H161+H166+H179+H191</f>
        <v>172</v>
      </c>
      <c r="I106" s="29">
        <f>I107+I137+I161+I166+I179+I191</f>
        <v>172</v>
      </c>
    </row>
    <row r="107" spans="1:9" ht="40.15" customHeight="1">
      <c r="A107" s="135" t="s">
        <v>1508</v>
      </c>
      <c r="B107" s="989" t="s">
        <v>130</v>
      </c>
      <c r="C107" s="997"/>
      <c r="D107" s="997"/>
      <c r="E107" s="997"/>
      <c r="F107" s="997"/>
      <c r="G107" s="1303"/>
      <c r="H107" s="29">
        <f>SUM(D108:D136)</f>
        <v>54</v>
      </c>
      <c r="I107" s="29">
        <f>COUNT(D108:D136)*2</f>
        <v>54</v>
      </c>
    </row>
    <row r="108" spans="1:9" ht="45">
      <c r="A108" s="18" t="s">
        <v>338</v>
      </c>
      <c r="B108" s="36" t="s">
        <v>339</v>
      </c>
      <c r="C108" s="229" t="s">
        <v>5579</v>
      </c>
      <c r="D108" s="618">
        <v>2</v>
      </c>
      <c r="E108" s="28" t="s">
        <v>341</v>
      </c>
      <c r="F108" s="26"/>
      <c r="G108" s="295"/>
    </row>
    <row r="109" spans="1:9" ht="75">
      <c r="A109" s="18" t="s">
        <v>336</v>
      </c>
      <c r="B109" s="36"/>
      <c r="C109" s="161" t="s">
        <v>5580</v>
      </c>
      <c r="D109" s="618">
        <v>2</v>
      </c>
      <c r="E109" s="28" t="s">
        <v>341</v>
      </c>
      <c r="F109" s="26"/>
      <c r="G109" s="295"/>
    </row>
    <row r="110" spans="1:9" ht="30">
      <c r="A110" s="18" t="s">
        <v>336</v>
      </c>
      <c r="B110" s="36"/>
      <c r="C110" s="30" t="s">
        <v>5581</v>
      </c>
      <c r="D110" s="618">
        <v>2</v>
      </c>
      <c r="E110" s="28" t="s">
        <v>341</v>
      </c>
      <c r="F110" s="26"/>
      <c r="G110" s="295"/>
    </row>
    <row r="111" spans="1:9" ht="30">
      <c r="A111" s="18" t="s">
        <v>336</v>
      </c>
      <c r="B111" s="36"/>
      <c r="C111" s="30" t="s">
        <v>5582</v>
      </c>
      <c r="D111" s="618">
        <v>2</v>
      </c>
      <c r="E111" s="28" t="s">
        <v>341</v>
      </c>
      <c r="F111" s="26"/>
      <c r="G111" s="295"/>
    </row>
    <row r="112" spans="1:9" ht="30">
      <c r="A112" s="18"/>
      <c r="B112" s="36"/>
      <c r="C112" s="30" t="s">
        <v>5583</v>
      </c>
      <c r="D112" s="618">
        <v>2</v>
      </c>
      <c r="E112" s="28" t="s">
        <v>341</v>
      </c>
      <c r="F112" s="26"/>
      <c r="G112" s="295"/>
    </row>
    <row r="113" spans="1:7" ht="36.75" customHeight="1">
      <c r="A113" s="18"/>
      <c r="B113" s="36"/>
      <c r="C113" s="30" t="s">
        <v>5584</v>
      </c>
      <c r="D113" s="618">
        <v>2</v>
      </c>
      <c r="E113" s="28" t="s">
        <v>341</v>
      </c>
      <c r="F113" s="26"/>
      <c r="G113" s="295"/>
    </row>
    <row r="114" spans="1:7" ht="47.25">
      <c r="A114" s="18" t="s">
        <v>1513</v>
      </c>
      <c r="B114" s="36" t="s">
        <v>347</v>
      </c>
      <c r="C114" s="40" t="s">
        <v>5585</v>
      </c>
      <c r="D114" s="618">
        <v>2</v>
      </c>
      <c r="E114" s="28" t="s">
        <v>341</v>
      </c>
      <c r="F114" s="26"/>
      <c r="G114" s="295"/>
    </row>
    <row r="115" spans="1:7" ht="60">
      <c r="A115" s="18"/>
      <c r="B115" s="36"/>
      <c r="C115" s="40" t="s">
        <v>5586</v>
      </c>
      <c r="D115" s="618">
        <v>2</v>
      </c>
      <c r="E115" s="28" t="s">
        <v>341</v>
      </c>
      <c r="F115" s="26"/>
      <c r="G115" s="295"/>
    </row>
    <row r="116" spans="1:7" ht="45">
      <c r="A116" s="18"/>
      <c r="B116" s="36"/>
      <c r="C116" s="40" t="s">
        <v>5587</v>
      </c>
      <c r="D116" s="618">
        <v>2</v>
      </c>
      <c r="E116" s="28" t="s">
        <v>341</v>
      </c>
      <c r="F116" s="26"/>
      <c r="G116" s="295"/>
    </row>
    <row r="117" spans="1:7" ht="30">
      <c r="A117" s="18"/>
      <c r="B117" s="36"/>
      <c r="C117" s="40" t="s">
        <v>5588</v>
      </c>
      <c r="D117" s="618">
        <v>2</v>
      </c>
      <c r="E117" s="28" t="s">
        <v>341</v>
      </c>
      <c r="F117" s="26"/>
      <c r="G117" s="295"/>
    </row>
    <row r="118" spans="1:7" ht="47.25">
      <c r="A118" s="18" t="s">
        <v>5589</v>
      </c>
      <c r="B118" s="36" t="s">
        <v>353</v>
      </c>
      <c r="C118" s="30" t="s">
        <v>5590</v>
      </c>
      <c r="D118" s="618">
        <v>2</v>
      </c>
      <c r="E118" s="28" t="s">
        <v>341</v>
      </c>
      <c r="F118" s="26"/>
      <c r="G118" s="295"/>
    </row>
    <row r="119" spans="1:7" ht="45">
      <c r="A119" s="18" t="s">
        <v>336</v>
      </c>
      <c r="B119" s="36"/>
      <c r="C119" s="30" t="s">
        <v>5591</v>
      </c>
      <c r="D119" s="618">
        <v>2</v>
      </c>
      <c r="E119" s="28" t="s">
        <v>341</v>
      </c>
      <c r="F119" s="26"/>
      <c r="G119" s="295"/>
    </row>
    <row r="120" spans="1:7" ht="45">
      <c r="A120" s="18"/>
      <c r="B120" s="36"/>
      <c r="C120" s="30" t="s">
        <v>5592</v>
      </c>
      <c r="D120" s="618">
        <v>2</v>
      </c>
      <c r="E120" s="28" t="s">
        <v>341</v>
      </c>
      <c r="F120" s="26"/>
      <c r="G120" s="295"/>
    </row>
    <row r="121" spans="1:7" ht="30">
      <c r="A121" s="18"/>
      <c r="B121" s="36"/>
      <c r="C121" s="30" t="s">
        <v>5593</v>
      </c>
      <c r="D121" s="618">
        <v>2</v>
      </c>
      <c r="E121" s="28" t="s">
        <v>341</v>
      </c>
      <c r="F121" s="26"/>
      <c r="G121" s="295"/>
    </row>
    <row r="122" spans="1:7" ht="45">
      <c r="A122" s="18"/>
      <c r="B122" s="36"/>
      <c r="C122" s="30" t="s">
        <v>5594</v>
      </c>
      <c r="D122" s="618">
        <v>2</v>
      </c>
      <c r="E122" s="28" t="s">
        <v>341</v>
      </c>
      <c r="F122" s="26"/>
      <c r="G122" s="295"/>
    </row>
    <row r="123" spans="1:7" ht="30">
      <c r="A123" s="18"/>
      <c r="B123" s="36"/>
      <c r="C123" s="30" t="s">
        <v>5595</v>
      </c>
      <c r="D123" s="618">
        <v>2</v>
      </c>
      <c r="E123" s="28" t="s">
        <v>341</v>
      </c>
      <c r="F123" s="26"/>
      <c r="G123" s="295"/>
    </row>
    <row r="124" spans="1:7" ht="45">
      <c r="A124" s="18"/>
      <c r="B124" s="36"/>
      <c r="C124" s="30" t="s">
        <v>5596</v>
      </c>
      <c r="D124" s="618">
        <v>2</v>
      </c>
      <c r="E124" s="28" t="s">
        <v>341</v>
      </c>
      <c r="F124" s="26"/>
      <c r="G124" s="295"/>
    </row>
    <row r="125" spans="1:7" ht="45">
      <c r="A125" s="18"/>
      <c r="B125" s="36"/>
      <c r="C125" s="30" t="s">
        <v>5597</v>
      </c>
      <c r="D125" s="618">
        <v>2</v>
      </c>
      <c r="E125" s="28" t="s">
        <v>341</v>
      </c>
      <c r="F125" s="26"/>
      <c r="G125" s="295"/>
    </row>
    <row r="126" spans="1:7" ht="45">
      <c r="A126" s="18"/>
      <c r="B126" s="36"/>
      <c r="C126" s="30" t="s">
        <v>5598</v>
      </c>
      <c r="D126" s="618">
        <v>2</v>
      </c>
      <c r="E126" s="28" t="s">
        <v>341</v>
      </c>
      <c r="F126" s="26"/>
      <c r="G126" s="295"/>
    </row>
    <row r="127" spans="1:7" ht="45">
      <c r="A127" s="18"/>
      <c r="B127" s="36"/>
      <c r="C127" s="30" t="s">
        <v>5599</v>
      </c>
      <c r="D127" s="618">
        <v>2</v>
      </c>
      <c r="E127" s="28" t="s">
        <v>341</v>
      </c>
      <c r="F127" s="26"/>
      <c r="G127" s="295"/>
    </row>
    <row r="128" spans="1:7" ht="45">
      <c r="A128" s="18"/>
      <c r="B128" s="36"/>
      <c r="C128" s="30" t="s">
        <v>5600</v>
      </c>
      <c r="D128" s="618">
        <v>2</v>
      </c>
      <c r="E128" s="28" t="s">
        <v>341</v>
      </c>
      <c r="F128" s="26"/>
      <c r="G128" s="295"/>
    </row>
    <row r="129" spans="1:9" ht="60">
      <c r="A129" s="18" t="s">
        <v>1516</v>
      </c>
      <c r="B129" s="36" t="s">
        <v>355</v>
      </c>
      <c r="C129" s="30" t="s">
        <v>5601</v>
      </c>
      <c r="D129" s="618">
        <v>2</v>
      </c>
      <c r="E129" s="28" t="s">
        <v>341</v>
      </c>
      <c r="F129" s="26"/>
      <c r="G129" s="295"/>
    </row>
    <row r="130" spans="1:9" ht="47.25" hidden="1">
      <c r="A130" s="27" t="s">
        <v>356</v>
      </c>
      <c r="B130" s="36" t="s">
        <v>357</v>
      </c>
      <c r="C130" s="26"/>
      <c r="D130" s="26"/>
      <c r="E130" s="28"/>
      <c r="F130" s="26"/>
      <c r="G130" s="26"/>
    </row>
    <row r="131" spans="1:9" ht="45">
      <c r="A131" s="18" t="s">
        <v>359</v>
      </c>
      <c r="B131" s="36" t="s">
        <v>360</v>
      </c>
      <c r="C131" s="40" t="s">
        <v>361</v>
      </c>
      <c r="D131" s="618">
        <v>2</v>
      </c>
      <c r="E131" s="28" t="s">
        <v>341</v>
      </c>
      <c r="F131" s="26"/>
      <c r="G131" s="295"/>
    </row>
    <row r="132" spans="1:9" ht="47.25">
      <c r="A132" s="18" t="s">
        <v>362</v>
      </c>
      <c r="B132" s="36" t="s">
        <v>363</v>
      </c>
      <c r="C132" s="30" t="s">
        <v>5602</v>
      </c>
      <c r="D132" s="618">
        <v>2</v>
      </c>
      <c r="E132" s="28" t="s">
        <v>341</v>
      </c>
      <c r="F132" s="26"/>
      <c r="G132" s="295"/>
    </row>
    <row r="133" spans="1:9" ht="45">
      <c r="A133" s="18" t="s">
        <v>336</v>
      </c>
      <c r="B133" s="36"/>
      <c r="C133" s="30" t="s">
        <v>5603</v>
      </c>
      <c r="D133" s="618">
        <v>2</v>
      </c>
      <c r="E133" s="28" t="s">
        <v>341</v>
      </c>
      <c r="F133" s="26"/>
      <c r="G133" s="295"/>
    </row>
    <row r="134" spans="1:9" ht="30">
      <c r="A134" s="18" t="s">
        <v>336</v>
      </c>
      <c r="B134" s="36"/>
      <c r="C134" s="30" t="s">
        <v>5604</v>
      </c>
      <c r="D134" s="618">
        <v>2</v>
      </c>
      <c r="E134" s="28" t="s">
        <v>341</v>
      </c>
      <c r="F134" s="26"/>
      <c r="G134" s="295"/>
    </row>
    <row r="135" spans="1:9" ht="30">
      <c r="A135" s="18" t="s">
        <v>336</v>
      </c>
      <c r="B135" s="36"/>
      <c r="C135" s="30" t="s">
        <v>5605</v>
      </c>
      <c r="D135" s="618">
        <v>2</v>
      </c>
      <c r="E135" s="28" t="s">
        <v>341</v>
      </c>
      <c r="F135" s="26"/>
      <c r="G135" s="295"/>
    </row>
    <row r="136" spans="1:9" ht="47.25" hidden="1">
      <c r="A136" s="27" t="s">
        <v>366</v>
      </c>
      <c r="B136" s="36" t="s">
        <v>367</v>
      </c>
      <c r="C136" s="26"/>
      <c r="D136" s="26"/>
      <c r="E136" s="28"/>
      <c r="F136" s="26"/>
      <c r="G136" s="26"/>
    </row>
    <row r="137" spans="1:9" ht="40.15" customHeight="1">
      <c r="A137" s="135" t="s">
        <v>1521</v>
      </c>
      <c r="B137" s="916" t="s">
        <v>5402</v>
      </c>
      <c r="C137" s="923"/>
      <c r="D137" s="923"/>
      <c r="E137" s="923"/>
      <c r="F137" s="923"/>
      <c r="G137" s="1304"/>
      <c r="H137" s="29">
        <f>SUM(D138:D160)</f>
        <v>46</v>
      </c>
      <c r="I137" s="29">
        <f>COUNT(D138:D160)*2</f>
        <v>46</v>
      </c>
    </row>
    <row r="138" spans="1:9" ht="45">
      <c r="A138" s="18" t="s">
        <v>1523</v>
      </c>
      <c r="B138" s="44" t="s">
        <v>371</v>
      </c>
      <c r="C138" s="30" t="s">
        <v>5606</v>
      </c>
      <c r="D138" s="618">
        <v>2</v>
      </c>
      <c r="E138" s="28" t="s">
        <v>895</v>
      </c>
      <c r="F138" s="26"/>
      <c r="G138" s="295"/>
    </row>
    <row r="139" spans="1:9" ht="63">
      <c r="A139" s="18" t="s">
        <v>382</v>
      </c>
      <c r="B139" s="44" t="s">
        <v>383</v>
      </c>
      <c r="C139" s="25" t="s">
        <v>428</v>
      </c>
      <c r="D139" s="618">
        <v>2</v>
      </c>
      <c r="E139" s="28" t="s">
        <v>2671</v>
      </c>
      <c r="F139" s="26"/>
      <c r="G139" s="295"/>
    </row>
    <row r="140" spans="1:9" ht="45">
      <c r="A140" s="18"/>
      <c r="B140" s="44"/>
      <c r="C140" s="50" t="s">
        <v>5607</v>
      </c>
      <c r="D140" s="618">
        <v>2</v>
      </c>
      <c r="E140" s="28" t="s">
        <v>341</v>
      </c>
      <c r="F140" s="26"/>
      <c r="G140" s="295"/>
    </row>
    <row r="141" spans="1:9" ht="30">
      <c r="A141" s="18"/>
      <c r="B141" s="44"/>
      <c r="C141" s="50" t="s">
        <v>5608</v>
      </c>
      <c r="D141" s="618">
        <v>2</v>
      </c>
      <c r="E141" s="28" t="s">
        <v>432</v>
      </c>
      <c r="F141" s="26"/>
      <c r="G141" s="295"/>
    </row>
    <row r="142" spans="1:9" ht="60">
      <c r="A142" s="18"/>
      <c r="B142" s="44"/>
      <c r="C142" s="50" t="s">
        <v>5609</v>
      </c>
      <c r="D142" s="618">
        <v>2</v>
      </c>
      <c r="E142" s="28" t="s">
        <v>653</v>
      </c>
      <c r="F142" s="26"/>
      <c r="G142" s="295"/>
    </row>
    <row r="143" spans="1:9" ht="67.5" customHeight="1">
      <c r="A143" s="18" t="s">
        <v>384</v>
      </c>
      <c r="B143" s="225" t="s">
        <v>385</v>
      </c>
      <c r="C143" s="30" t="s">
        <v>5610</v>
      </c>
      <c r="D143" s="618">
        <v>2</v>
      </c>
      <c r="E143" s="28" t="s">
        <v>341</v>
      </c>
      <c r="F143" s="26"/>
      <c r="G143" s="295"/>
    </row>
    <row r="144" spans="1:9" ht="67.5" customHeight="1">
      <c r="A144" s="18"/>
      <c r="B144" s="44"/>
      <c r="C144" s="30" t="s">
        <v>5611</v>
      </c>
      <c r="D144" s="618">
        <v>2</v>
      </c>
      <c r="E144" s="28" t="s">
        <v>341</v>
      </c>
      <c r="F144" s="26"/>
      <c r="G144" s="295"/>
    </row>
    <row r="145" spans="1:7" ht="67.5" customHeight="1">
      <c r="A145" s="18"/>
      <c r="B145" s="44"/>
      <c r="C145" s="30" t="s">
        <v>5612</v>
      </c>
      <c r="D145" s="618">
        <v>2</v>
      </c>
      <c r="E145" s="28" t="s">
        <v>341</v>
      </c>
      <c r="F145" s="26"/>
      <c r="G145" s="295"/>
    </row>
    <row r="146" spans="1:7" ht="67.5" customHeight="1">
      <c r="A146" s="18"/>
      <c r="B146" s="44"/>
      <c r="C146" s="30" t="s">
        <v>5613</v>
      </c>
      <c r="D146" s="618">
        <v>2</v>
      </c>
      <c r="E146" s="28" t="s">
        <v>341</v>
      </c>
      <c r="F146" s="26"/>
      <c r="G146" s="295"/>
    </row>
    <row r="147" spans="1:7" ht="41.25" customHeight="1">
      <c r="A147" s="18"/>
      <c r="B147" s="44"/>
      <c r="C147" s="30" t="s">
        <v>5614</v>
      </c>
      <c r="D147" s="618">
        <v>2</v>
      </c>
      <c r="E147" s="28" t="s">
        <v>341</v>
      </c>
      <c r="F147" s="473" t="s">
        <v>5615</v>
      </c>
      <c r="G147" s="295"/>
    </row>
    <row r="148" spans="1:7" ht="41.25" customHeight="1">
      <c r="A148" s="18"/>
      <c r="B148" s="44"/>
      <c r="C148" s="30" t="s">
        <v>5616</v>
      </c>
      <c r="D148" s="618">
        <v>2</v>
      </c>
      <c r="E148" s="28" t="s">
        <v>341</v>
      </c>
      <c r="F148" s="26"/>
      <c r="G148" s="295"/>
    </row>
    <row r="149" spans="1:7" ht="41.25" customHeight="1">
      <c r="A149" s="18"/>
      <c r="B149" s="44"/>
      <c r="C149" s="30" t="s">
        <v>5617</v>
      </c>
      <c r="D149" s="618">
        <v>2</v>
      </c>
      <c r="E149" s="28" t="s">
        <v>341</v>
      </c>
      <c r="F149" s="26" t="s">
        <v>5618</v>
      </c>
      <c r="G149" s="295"/>
    </row>
    <row r="150" spans="1:7" ht="41.25" customHeight="1">
      <c r="A150" s="18"/>
      <c r="B150" s="44"/>
      <c r="C150" s="30" t="s">
        <v>5619</v>
      </c>
      <c r="D150" s="618">
        <v>2</v>
      </c>
      <c r="E150" s="28" t="s">
        <v>341</v>
      </c>
      <c r="F150" s="30" t="s">
        <v>5620</v>
      </c>
      <c r="G150" s="295"/>
    </row>
    <row r="151" spans="1:7" ht="41.25" customHeight="1">
      <c r="A151" s="18"/>
      <c r="B151" s="44"/>
      <c r="C151" s="30" t="s">
        <v>5621</v>
      </c>
      <c r="D151" s="618">
        <v>2</v>
      </c>
      <c r="E151" s="28" t="s">
        <v>341</v>
      </c>
      <c r="F151" s="30"/>
      <c r="G151" s="295"/>
    </row>
    <row r="152" spans="1:7" ht="41.25" customHeight="1">
      <c r="A152" s="18"/>
      <c r="B152" s="44"/>
      <c r="C152" s="30" t="s">
        <v>5622</v>
      </c>
      <c r="D152" s="618">
        <v>2</v>
      </c>
      <c r="E152" s="28" t="s">
        <v>341</v>
      </c>
      <c r="F152" s="30"/>
      <c r="G152" s="295"/>
    </row>
    <row r="153" spans="1:7" ht="41.25" customHeight="1">
      <c r="A153" s="18"/>
      <c r="B153" s="44"/>
      <c r="C153" s="30" t="s">
        <v>5623</v>
      </c>
      <c r="D153" s="618">
        <v>2</v>
      </c>
      <c r="E153" s="28" t="s">
        <v>341</v>
      </c>
      <c r="F153" s="26"/>
      <c r="G153" s="295"/>
    </row>
    <row r="154" spans="1:7" ht="41.25" customHeight="1">
      <c r="A154" s="18"/>
      <c r="B154" s="44"/>
      <c r="C154" s="30" t="s">
        <v>5624</v>
      </c>
      <c r="D154" s="618">
        <v>2</v>
      </c>
      <c r="E154" s="28" t="s">
        <v>341</v>
      </c>
      <c r="F154" s="26"/>
      <c r="G154" s="295"/>
    </row>
    <row r="155" spans="1:7" ht="41.25" customHeight="1">
      <c r="A155" s="18"/>
      <c r="B155" s="44"/>
      <c r="C155" s="30" t="s">
        <v>5625</v>
      </c>
      <c r="D155" s="618">
        <v>2</v>
      </c>
      <c r="E155" s="28" t="s">
        <v>341</v>
      </c>
      <c r="F155" s="30" t="s">
        <v>5626</v>
      </c>
      <c r="G155" s="295"/>
    </row>
    <row r="156" spans="1:7" ht="47.25">
      <c r="A156" s="18" t="s">
        <v>1531</v>
      </c>
      <c r="B156" s="44" t="s">
        <v>393</v>
      </c>
      <c r="C156" s="30" t="s">
        <v>393</v>
      </c>
      <c r="D156" s="618">
        <v>2</v>
      </c>
      <c r="E156" s="28" t="s">
        <v>432</v>
      </c>
      <c r="F156" s="26"/>
      <c r="G156" s="295"/>
    </row>
    <row r="157" spans="1:7" ht="75">
      <c r="A157" s="18"/>
      <c r="B157" s="44"/>
      <c r="C157" s="30" t="s">
        <v>5627</v>
      </c>
      <c r="D157" s="618">
        <v>2</v>
      </c>
      <c r="E157" s="28" t="s">
        <v>653</v>
      </c>
      <c r="F157" s="26"/>
      <c r="G157" s="295"/>
    </row>
    <row r="158" spans="1:7" ht="47.25">
      <c r="A158" s="18" t="s">
        <v>394</v>
      </c>
      <c r="B158" s="47" t="s">
        <v>395</v>
      </c>
      <c r="C158" s="90" t="s">
        <v>5628</v>
      </c>
      <c r="D158" s="618">
        <v>2</v>
      </c>
      <c r="E158" s="28" t="s">
        <v>653</v>
      </c>
      <c r="F158" s="30" t="s">
        <v>5629</v>
      </c>
      <c r="G158" s="295"/>
    </row>
    <row r="159" spans="1:7" ht="60">
      <c r="A159" s="18"/>
      <c r="B159" s="44"/>
      <c r="C159" s="90" t="s">
        <v>5630</v>
      </c>
      <c r="D159" s="618">
        <v>2</v>
      </c>
      <c r="E159" s="28" t="s">
        <v>653</v>
      </c>
      <c r="F159" s="30" t="s">
        <v>5631</v>
      </c>
      <c r="G159" s="295"/>
    </row>
    <row r="160" spans="1:7" ht="75">
      <c r="A160" s="18"/>
      <c r="B160" s="44"/>
      <c r="C160" s="30" t="s">
        <v>5632</v>
      </c>
      <c r="D160" s="618">
        <v>2</v>
      </c>
      <c r="E160" s="28" t="s">
        <v>653</v>
      </c>
      <c r="F160" s="30" t="s">
        <v>5633</v>
      </c>
      <c r="G160" s="295"/>
    </row>
    <row r="161" spans="1:9" ht="40.15" customHeight="1">
      <c r="A161" s="117" t="s">
        <v>1534</v>
      </c>
      <c r="B161" s="989" t="s">
        <v>126</v>
      </c>
      <c r="C161" s="997"/>
      <c r="D161" s="997"/>
      <c r="E161" s="997"/>
      <c r="F161" s="997"/>
      <c r="G161" s="1303"/>
      <c r="H161" s="29">
        <f>SUM(D162:D165)</f>
        <v>8</v>
      </c>
      <c r="I161" s="29">
        <f>COUNT(D162:D165)*2</f>
        <v>8</v>
      </c>
    </row>
    <row r="162" spans="1:9" ht="45">
      <c r="A162" s="18" t="s">
        <v>1536</v>
      </c>
      <c r="B162" s="44" t="s">
        <v>397</v>
      </c>
      <c r="C162" s="30" t="s">
        <v>5634</v>
      </c>
      <c r="D162" s="618">
        <v>2</v>
      </c>
      <c r="E162" s="28" t="s">
        <v>653</v>
      </c>
      <c r="F162" s="26"/>
      <c r="G162" s="295"/>
    </row>
    <row r="163" spans="1:9" ht="60">
      <c r="A163" s="18" t="s">
        <v>1543</v>
      </c>
      <c r="B163" s="44" t="s">
        <v>401</v>
      </c>
      <c r="C163" s="30" t="s">
        <v>5635</v>
      </c>
      <c r="D163" s="618">
        <v>2</v>
      </c>
      <c r="E163" s="28" t="s">
        <v>653</v>
      </c>
      <c r="F163" s="26"/>
      <c r="G163" s="295"/>
    </row>
    <row r="164" spans="1:9" ht="90">
      <c r="A164" s="18" t="s">
        <v>1546</v>
      </c>
      <c r="B164" s="44" t="s">
        <v>405</v>
      </c>
      <c r="C164" s="30" t="s">
        <v>5636</v>
      </c>
      <c r="D164" s="618">
        <v>2</v>
      </c>
      <c r="E164" s="28" t="s">
        <v>653</v>
      </c>
      <c r="F164" s="26"/>
      <c r="G164" s="295"/>
    </row>
    <row r="165" spans="1:9" ht="90">
      <c r="A165" s="18" t="s">
        <v>1557</v>
      </c>
      <c r="B165" s="44" t="s">
        <v>409</v>
      </c>
      <c r="C165" s="30" t="s">
        <v>5637</v>
      </c>
      <c r="D165" s="618">
        <v>2</v>
      </c>
      <c r="E165" s="28" t="s">
        <v>653</v>
      </c>
      <c r="F165" s="26"/>
      <c r="G165" s="295"/>
    </row>
    <row r="166" spans="1:9" ht="40.15" customHeight="1">
      <c r="A166" s="135" t="s">
        <v>1560</v>
      </c>
      <c r="B166" s="989" t="s">
        <v>124</v>
      </c>
      <c r="C166" s="997"/>
      <c r="D166" s="997"/>
      <c r="E166" s="997"/>
      <c r="F166" s="997"/>
      <c r="G166" s="1303"/>
      <c r="H166" s="29">
        <f>SUM(D167:D178)</f>
        <v>22</v>
      </c>
      <c r="I166" s="29">
        <f>COUNT(D167:D178)*2</f>
        <v>22</v>
      </c>
    </row>
    <row r="167" spans="1:9" ht="47.25">
      <c r="A167" s="18" t="s">
        <v>1562</v>
      </c>
      <c r="B167" s="224" t="s">
        <v>412</v>
      </c>
      <c r="C167" s="30" t="s">
        <v>5638</v>
      </c>
      <c r="D167" s="618">
        <v>2</v>
      </c>
      <c r="E167" s="28" t="s">
        <v>653</v>
      </c>
      <c r="F167" s="26"/>
      <c r="G167" s="295"/>
    </row>
    <row r="168" spans="1:9" ht="31.5">
      <c r="A168" s="18" t="s">
        <v>1566</v>
      </c>
      <c r="B168" s="224" t="s">
        <v>415</v>
      </c>
      <c r="C168" s="219" t="s">
        <v>416</v>
      </c>
      <c r="D168" s="618">
        <v>2</v>
      </c>
      <c r="E168" s="28" t="s">
        <v>341</v>
      </c>
      <c r="F168" s="26"/>
      <c r="G168" s="295"/>
    </row>
    <row r="169" spans="1:9" ht="31.5">
      <c r="A169" s="18" t="s">
        <v>1567</v>
      </c>
      <c r="B169" s="224" t="s">
        <v>418</v>
      </c>
      <c r="C169" s="30" t="s">
        <v>5639</v>
      </c>
      <c r="D169" s="618">
        <v>2</v>
      </c>
      <c r="E169" s="28" t="s">
        <v>420</v>
      </c>
      <c r="F169" s="26"/>
      <c r="G169" s="295"/>
    </row>
    <row r="170" spans="1:9" ht="60">
      <c r="A170" s="18"/>
      <c r="B170" s="224"/>
      <c r="C170" s="30" t="s">
        <v>5640</v>
      </c>
      <c r="D170" s="618">
        <v>2</v>
      </c>
      <c r="E170" s="28" t="s">
        <v>540</v>
      </c>
      <c r="F170" s="26"/>
      <c r="G170" s="295"/>
    </row>
    <row r="171" spans="1:9" ht="47.25" hidden="1">
      <c r="A171" s="27" t="s">
        <v>1568</v>
      </c>
      <c r="B171" s="224" t="s">
        <v>422</v>
      </c>
      <c r="C171" s="26"/>
      <c r="D171" s="26"/>
      <c r="E171" s="28"/>
      <c r="F171" s="26"/>
      <c r="G171" s="26"/>
    </row>
    <row r="172" spans="1:9" ht="93" customHeight="1">
      <c r="A172" s="18" t="s">
        <v>426</v>
      </c>
      <c r="B172" s="114" t="s">
        <v>427</v>
      </c>
      <c r="C172" s="123" t="s">
        <v>5641</v>
      </c>
      <c r="D172" s="618">
        <v>2</v>
      </c>
      <c r="E172" s="28" t="s">
        <v>341</v>
      </c>
      <c r="F172" s="26"/>
      <c r="G172" s="295"/>
    </row>
    <row r="173" spans="1:9" ht="66" customHeight="1">
      <c r="A173" s="18"/>
      <c r="B173" s="114"/>
      <c r="C173" s="30" t="s">
        <v>5642</v>
      </c>
      <c r="D173" s="618">
        <v>2</v>
      </c>
      <c r="E173" s="28" t="s">
        <v>653</v>
      </c>
      <c r="F173" s="26"/>
      <c r="G173" s="295"/>
    </row>
    <row r="174" spans="1:9" ht="93" customHeight="1">
      <c r="A174" s="18"/>
      <c r="B174" s="114"/>
      <c r="C174" s="30" t="s">
        <v>5643</v>
      </c>
      <c r="D174" s="618">
        <v>2</v>
      </c>
      <c r="E174" s="28" t="s">
        <v>653</v>
      </c>
      <c r="F174" s="26"/>
      <c r="G174" s="295"/>
    </row>
    <row r="175" spans="1:9" ht="45">
      <c r="A175" s="18"/>
      <c r="B175" s="114"/>
      <c r="C175" s="30" t="s">
        <v>5644</v>
      </c>
      <c r="D175" s="618">
        <v>2</v>
      </c>
      <c r="E175" s="28" t="s">
        <v>648</v>
      </c>
      <c r="F175" s="26"/>
      <c r="G175" s="295"/>
    </row>
    <row r="176" spans="1:9" ht="44.25" customHeight="1">
      <c r="A176" s="18" t="s">
        <v>336</v>
      </c>
      <c r="B176" s="114"/>
      <c r="C176" s="30" t="s">
        <v>5645</v>
      </c>
      <c r="D176" s="618">
        <v>2</v>
      </c>
      <c r="E176" s="28" t="s">
        <v>653</v>
      </c>
      <c r="F176" s="26"/>
      <c r="G176" s="295"/>
    </row>
    <row r="177" spans="1:9" ht="40.5" customHeight="1">
      <c r="A177" s="18" t="s">
        <v>336</v>
      </c>
      <c r="B177" s="114"/>
      <c r="C177" s="30" t="s">
        <v>5646</v>
      </c>
      <c r="D177" s="618">
        <v>2</v>
      </c>
      <c r="E177" s="28" t="s">
        <v>648</v>
      </c>
      <c r="F177" s="26"/>
      <c r="G177" s="295"/>
    </row>
    <row r="178" spans="1:9" ht="30">
      <c r="A178" s="18" t="s">
        <v>336</v>
      </c>
      <c r="B178" s="114"/>
      <c r="C178" s="30" t="s">
        <v>5647</v>
      </c>
      <c r="D178" s="618">
        <v>2</v>
      </c>
      <c r="E178" s="28" t="s">
        <v>648</v>
      </c>
      <c r="F178" s="26"/>
      <c r="G178" s="295"/>
    </row>
    <row r="179" spans="1:9" ht="40.15" customHeight="1">
      <c r="A179" s="117" t="s">
        <v>1572</v>
      </c>
      <c r="B179" s="989" t="s">
        <v>122</v>
      </c>
      <c r="C179" s="997"/>
      <c r="D179" s="997"/>
      <c r="E179" s="997"/>
      <c r="F179" s="997"/>
      <c r="G179" s="1303"/>
      <c r="H179" s="29">
        <f>SUM(D180:D190)</f>
        <v>22</v>
      </c>
      <c r="I179" s="29">
        <f>COUNT(D180:D190)*2</f>
        <v>22</v>
      </c>
    </row>
    <row r="180" spans="1:9" ht="63">
      <c r="A180" s="18" t="s">
        <v>429</v>
      </c>
      <c r="B180" s="44" t="s">
        <v>430</v>
      </c>
      <c r="C180" s="30" t="s">
        <v>5648</v>
      </c>
      <c r="D180" s="618">
        <v>2</v>
      </c>
      <c r="E180" s="28" t="s">
        <v>653</v>
      </c>
      <c r="F180" s="26"/>
      <c r="G180" s="295"/>
    </row>
    <row r="181" spans="1:9" ht="47.25">
      <c r="A181" s="18" t="s">
        <v>1576</v>
      </c>
      <c r="B181" s="44" t="s">
        <v>434</v>
      </c>
      <c r="C181" s="30" t="s">
        <v>5649</v>
      </c>
      <c r="D181" s="618">
        <v>2</v>
      </c>
      <c r="E181" s="28" t="s">
        <v>653</v>
      </c>
      <c r="F181" s="26"/>
      <c r="G181" s="295"/>
    </row>
    <row r="182" spans="1:9" ht="47.25">
      <c r="A182" s="18" t="s">
        <v>1577</v>
      </c>
      <c r="B182" s="44" t="s">
        <v>437</v>
      </c>
      <c r="C182" s="30" t="s">
        <v>5650</v>
      </c>
      <c r="D182" s="618">
        <v>2</v>
      </c>
      <c r="E182" s="28" t="s">
        <v>653</v>
      </c>
      <c r="F182" s="26"/>
      <c r="G182" s="295"/>
    </row>
    <row r="183" spans="1:9" ht="63">
      <c r="A183" s="18" t="s">
        <v>1578</v>
      </c>
      <c r="B183" s="44" t="s">
        <v>440</v>
      </c>
      <c r="C183" s="30" t="s">
        <v>5651</v>
      </c>
      <c r="D183" s="618">
        <v>2</v>
      </c>
      <c r="E183" s="28" t="s">
        <v>432</v>
      </c>
      <c r="F183" s="26"/>
      <c r="G183" s="295"/>
    </row>
    <row r="184" spans="1:9" ht="45">
      <c r="A184" s="18"/>
      <c r="B184" s="44"/>
      <c r="C184" s="30" t="s">
        <v>5652</v>
      </c>
      <c r="D184" s="618">
        <v>2</v>
      </c>
      <c r="E184" s="28" t="s">
        <v>653</v>
      </c>
      <c r="F184" s="26"/>
      <c r="G184" s="295"/>
    </row>
    <row r="185" spans="1:9" ht="63">
      <c r="A185" s="18" t="s">
        <v>2384</v>
      </c>
      <c r="B185" s="44" t="s">
        <v>444</v>
      </c>
      <c r="C185" s="30" t="s">
        <v>5653</v>
      </c>
      <c r="D185" s="618">
        <v>2</v>
      </c>
      <c r="E185" s="28" t="s">
        <v>653</v>
      </c>
      <c r="F185" s="26"/>
      <c r="G185" s="295"/>
    </row>
    <row r="186" spans="1:9" ht="47.25">
      <c r="A186" s="18" t="s">
        <v>445</v>
      </c>
      <c r="B186" s="160" t="s">
        <v>446</v>
      </c>
      <c r="C186" s="229" t="s">
        <v>5654</v>
      </c>
      <c r="D186" s="618">
        <v>2</v>
      </c>
      <c r="E186" s="28" t="s">
        <v>341</v>
      </c>
      <c r="F186" s="26"/>
      <c r="G186" s="295"/>
    </row>
    <row r="187" spans="1:9" ht="45">
      <c r="A187" s="18"/>
      <c r="B187" s="160"/>
      <c r="C187" s="229" t="s">
        <v>5655</v>
      </c>
      <c r="D187" s="618">
        <v>2</v>
      </c>
      <c r="E187" s="28" t="s">
        <v>1817</v>
      </c>
      <c r="F187" s="26"/>
      <c r="G187" s="295"/>
    </row>
    <row r="188" spans="1:9" ht="33.75" customHeight="1">
      <c r="A188" s="18"/>
      <c r="B188" s="160"/>
      <c r="C188" s="229" t="s">
        <v>5656</v>
      </c>
      <c r="D188" s="618">
        <v>2</v>
      </c>
      <c r="E188" s="28" t="s">
        <v>2056</v>
      </c>
      <c r="F188" s="26"/>
      <c r="G188" s="295"/>
    </row>
    <row r="189" spans="1:9" ht="45">
      <c r="A189" s="18"/>
      <c r="B189" s="160"/>
      <c r="C189" s="229" t="s">
        <v>5657</v>
      </c>
      <c r="D189" s="618">
        <v>2</v>
      </c>
      <c r="E189" s="28" t="s">
        <v>341</v>
      </c>
      <c r="F189" s="26"/>
      <c r="G189" s="295"/>
    </row>
    <row r="190" spans="1:9" ht="45">
      <c r="A190" s="18"/>
      <c r="B190" s="160"/>
      <c r="C190" s="229" t="s">
        <v>5658</v>
      </c>
      <c r="D190" s="618">
        <v>2</v>
      </c>
      <c r="E190" s="28" t="s">
        <v>653</v>
      </c>
      <c r="F190" s="26"/>
      <c r="G190" s="295"/>
    </row>
    <row r="191" spans="1:9" ht="15.75">
      <c r="A191" s="18" t="s">
        <v>6233</v>
      </c>
      <c r="B191" s="930" t="s">
        <v>3118</v>
      </c>
      <c r="C191" s="931"/>
      <c r="D191" s="931"/>
      <c r="E191" s="931"/>
      <c r="F191" s="931"/>
      <c r="G191" s="1286"/>
      <c r="H191" s="29">
        <f>SUM(D192:D202)</f>
        <v>20</v>
      </c>
      <c r="I191" s="29">
        <f>COUNT(D192:D202)*2</f>
        <v>20</v>
      </c>
    </row>
    <row r="192" spans="1:9" ht="105">
      <c r="A192" s="18" t="s">
        <v>3119</v>
      </c>
      <c r="B192" s="50" t="s">
        <v>3120</v>
      </c>
      <c r="C192" s="50" t="s">
        <v>6187</v>
      </c>
      <c r="D192" s="538">
        <v>2</v>
      </c>
      <c r="E192" s="26"/>
      <c r="F192" s="50" t="s">
        <v>6188</v>
      </c>
      <c r="G192" s="508"/>
    </row>
    <row r="193" spans="1:9" ht="45">
      <c r="A193" s="18" t="s">
        <v>3121</v>
      </c>
      <c r="B193" s="50" t="s">
        <v>3122</v>
      </c>
      <c r="C193" s="50" t="s">
        <v>6189</v>
      </c>
      <c r="D193" s="538">
        <v>2</v>
      </c>
      <c r="E193" s="26"/>
      <c r="F193" s="50" t="s">
        <v>6190</v>
      </c>
      <c r="G193" s="508"/>
    </row>
    <row r="194" spans="1:9" ht="180">
      <c r="A194" s="18" t="s">
        <v>3123</v>
      </c>
      <c r="B194" s="50" t="s">
        <v>3124</v>
      </c>
      <c r="C194" s="50" t="s">
        <v>6191</v>
      </c>
      <c r="D194" s="538">
        <v>2</v>
      </c>
      <c r="E194" s="26"/>
      <c r="F194" s="50" t="s">
        <v>6192</v>
      </c>
      <c r="G194" s="508"/>
    </row>
    <row r="195" spans="1:9" ht="90">
      <c r="A195" s="18" t="s">
        <v>3125</v>
      </c>
      <c r="B195" s="50" t="s">
        <v>3126</v>
      </c>
      <c r="C195" s="50" t="s">
        <v>6193</v>
      </c>
      <c r="D195" s="538">
        <v>2</v>
      </c>
      <c r="E195" s="26"/>
      <c r="F195" s="50" t="s">
        <v>6194</v>
      </c>
      <c r="G195" s="508"/>
    </row>
    <row r="196" spans="1:9" ht="180">
      <c r="A196" s="18" t="s">
        <v>3127</v>
      </c>
      <c r="B196" s="50" t="s">
        <v>3128</v>
      </c>
      <c r="C196" s="50" t="s">
        <v>6195</v>
      </c>
      <c r="D196" s="538">
        <v>2</v>
      </c>
      <c r="E196" s="26"/>
      <c r="F196" s="50" t="s">
        <v>6196</v>
      </c>
      <c r="G196" s="508"/>
    </row>
    <row r="197" spans="1:9" ht="45">
      <c r="A197" s="18" t="s">
        <v>3129</v>
      </c>
      <c r="B197" s="50" t="s">
        <v>3130</v>
      </c>
      <c r="C197" s="30" t="s">
        <v>5984</v>
      </c>
      <c r="D197" s="618">
        <v>2</v>
      </c>
      <c r="E197" s="28" t="s">
        <v>540</v>
      </c>
      <c r="F197" s="55"/>
      <c r="G197" s="508"/>
    </row>
    <row r="198" spans="1:9" ht="60" hidden="1">
      <c r="A198" s="27" t="s">
        <v>6234</v>
      </c>
      <c r="B198" s="50" t="s">
        <v>3132</v>
      </c>
      <c r="C198" s="50"/>
      <c r="D198" s="53"/>
      <c r="E198" s="28"/>
      <c r="F198" s="26"/>
      <c r="G198" s="482"/>
    </row>
    <row r="199" spans="1:9" ht="75">
      <c r="A199" s="18" t="s">
        <v>3133</v>
      </c>
      <c r="B199" s="50" t="s">
        <v>3134</v>
      </c>
      <c r="C199" s="50" t="s">
        <v>6197</v>
      </c>
      <c r="D199" s="538">
        <v>2</v>
      </c>
      <c r="E199" s="26"/>
      <c r="F199" s="50" t="s">
        <v>6198</v>
      </c>
      <c r="G199" s="508"/>
    </row>
    <row r="200" spans="1:9" ht="195">
      <c r="A200" s="18" t="s">
        <v>3135</v>
      </c>
      <c r="B200" s="50" t="s">
        <v>3136</v>
      </c>
      <c r="C200" s="50" t="s">
        <v>6199</v>
      </c>
      <c r="D200" s="538">
        <v>2</v>
      </c>
      <c r="E200" s="26"/>
      <c r="F200" s="50" t="s">
        <v>6200</v>
      </c>
      <c r="G200" s="508"/>
    </row>
    <row r="201" spans="1:9" ht="180">
      <c r="A201" s="18" t="s">
        <v>3137</v>
      </c>
      <c r="B201" s="50" t="s">
        <v>3138</v>
      </c>
      <c r="C201" s="50" t="s">
        <v>6201</v>
      </c>
      <c r="D201" s="538">
        <v>2</v>
      </c>
      <c r="E201" s="26"/>
      <c r="F201" s="50" t="s">
        <v>6202</v>
      </c>
      <c r="G201" s="508"/>
    </row>
    <row r="202" spans="1:9" ht="60">
      <c r="A202" s="18" t="s">
        <v>3139</v>
      </c>
      <c r="B202" s="50" t="s">
        <v>3140</v>
      </c>
      <c r="C202" s="50" t="s">
        <v>6203</v>
      </c>
      <c r="D202" s="539">
        <v>2</v>
      </c>
      <c r="E202" s="7"/>
      <c r="F202" s="50" t="s">
        <v>6204</v>
      </c>
      <c r="G202" s="508"/>
    </row>
    <row r="203" spans="1:9" ht="18.75">
      <c r="A203" s="181"/>
      <c r="B203" s="991" t="s">
        <v>447</v>
      </c>
      <c r="C203" s="995"/>
      <c r="D203" s="995"/>
      <c r="E203" s="995"/>
      <c r="F203" s="995"/>
      <c r="G203" s="1369"/>
      <c r="H203" s="29">
        <f>H204+H233+H256+H267+H301+H305+H315</f>
        <v>235</v>
      </c>
      <c r="I203" s="29">
        <f>I204+I233+I256+I267+I301+I305+I315</f>
        <v>236</v>
      </c>
    </row>
    <row r="204" spans="1:9" ht="40.15" customHeight="1">
      <c r="A204" s="117" t="s">
        <v>1579</v>
      </c>
      <c r="B204" s="916" t="s">
        <v>120</v>
      </c>
      <c r="C204" s="923"/>
      <c r="D204" s="923"/>
      <c r="E204" s="923"/>
      <c r="F204" s="923"/>
      <c r="G204" s="1304"/>
      <c r="H204" s="29">
        <f>SUM(D205:D232)</f>
        <v>56</v>
      </c>
      <c r="I204" s="29">
        <f>COUNT(D205:D232)*2</f>
        <v>56</v>
      </c>
    </row>
    <row r="205" spans="1:9" ht="47.25" customHeight="1">
      <c r="A205" s="18" t="s">
        <v>448</v>
      </c>
      <c r="B205" s="330" t="s">
        <v>449</v>
      </c>
      <c r="C205" s="23" t="s">
        <v>5659</v>
      </c>
      <c r="D205" s="618">
        <v>2</v>
      </c>
      <c r="E205" s="28" t="s">
        <v>377</v>
      </c>
      <c r="F205" s="26"/>
      <c r="G205" s="295"/>
    </row>
    <row r="206" spans="1:9" ht="127.5" customHeight="1">
      <c r="A206" s="18"/>
      <c r="B206" s="330"/>
      <c r="C206" s="23" t="s">
        <v>5660</v>
      </c>
      <c r="D206" s="618">
        <v>2</v>
      </c>
      <c r="E206" s="28" t="s">
        <v>377</v>
      </c>
      <c r="F206" s="30" t="s">
        <v>5661</v>
      </c>
      <c r="G206" s="295"/>
    </row>
    <row r="207" spans="1:9" ht="31.5">
      <c r="A207" s="18" t="s">
        <v>453</v>
      </c>
      <c r="B207" s="54" t="s">
        <v>454</v>
      </c>
      <c r="C207" s="30" t="s">
        <v>5662</v>
      </c>
      <c r="D207" s="618">
        <v>2</v>
      </c>
      <c r="E207" s="28" t="s">
        <v>341</v>
      </c>
      <c r="F207" s="26"/>
      <c r="G207" s="295"/>
    </row>
    <row r="208" spans="1:9" ht="45">
      <c r="A208" s="18" t="s">
        <v>336</v>
      </c>
      <c r="B208" s="54"/>
      <c r="C208" s="30" t="s">
        <v>5663</v>
      </c>
      <c r="D208" s="618">
        <v>2</v>
      </c>
      <c r="E208" s="28" t="s">
        <v>341</v>
      </c>
      <c r="F208" s="26"/>
      <c r="G208" s="295"/>
    </row>
    <row r="209" spans="1:7" ht="45">
      <c r="A209" s="18"/>
      <c r="B209" s="54"/>
      <c r="C209" s="30" t="s">
        <v>5664</v>
      </c>
      <c r="D209" s="618">
        <v>2</v>
      </c>
      <c r="E209" s="28" t="s">
        <v>660</v>
      </c>
      <c r="F209" s="26"/>
      <c r="G209" s="295"/>
    </row>
    <row r="210" spans="1:7" ht="45">
      <c r="A210" s="18"/>
      <c r="B210" s="54"/>
      <c r="C210" s="30" t="s">
        <v>5665</v>
      </c>
      <c r="D210" s="618">
        <v>2</v>
      </c>
      <c r="E210" s="28" t="s">
        <v>660</v>
      </c>
      <c r="F210" s="26"/>
      <c r="G210" s="295"/>
    </row>
    <row r="211" spans="1:7" ht="40.5" customHeight="1">
      <c r="A211" s="18"/>
      <c r="B211" s="54"/>
      <c r="C211" s="229" t="s">
        <v>5666</v>
      </c>
      <c r="D211" s="618">
        <v>2</v>
      </c>
      <c r="E211" s="28" t="s">
        <v>341</v>
      </c>
      <c r="F211" s="26"/>
      <c r="G211" s="295"/>
    </row>
    <row r="212" spans="1:7" ht="33.75" customHeight="1">
      <c r="A212" s="18"/>
      <c r="B212" s="54"/>
      <c r="C212" s="229" t="s">
        <v>5667</v>
      </c>
      <c r="D212" s="618">
        <v>2</v>
      </c>
      <c r="E212" s="28" t="s">
        <v>660</v>
      </c>
      <c r="G212" s="295"/>
    </row>
    <row r="213" spans="1:7" ht="33.75" customHeight="1">
      <c r="A213" s="18"/>
      <c r="B213" s="54"/>
      <c r="C213" s="23" t="s">
        <v>5668</v>
      </c>
      <c r="D213" s="618">
        <v>2</v>
      </c>
      <c r="E213" s="28" t="s">
        <v>660</v>
      </c>
      <c r="F213" s="23"/>
      <c r="G213" s="295"/>
    </row>
    <row r="214" spans="1:7" ht="45">
      <c r="A214" s="18" t="s">
        <v>458</v>
      </c>
      <c r="B214" s="330" t="s">
        <v>459</v>
      </c>
      <c r="C214" s="30" t="s">
        <v>5669</v>
      </c>
      <c r="D214" s="618">
        <v>2</v>
      </c>
      <c r="E214" s="28" t="s">
        <v>341</v>
      </c>
      <c r="F214" s="26"/>
      <c r="G214" s="295"/>
    </row>
    <row r="215" spans="1:7" ht="60">
      <c r="A215" s="18" t="s">
        <v>336</v>
      </c>
      <c r="B215" s="330"/>
      <c r="C215" s="30" t="s">
        <v>5670</v>
      </c>
      <c r="D215" s="618">
        <v>2</v>
      </c>
      <c r="E215" s="28" t="s">
        <v>341</v>
      </c>
      <c r="F215" s="26"/>
      <c r="G215" s="295"/>
    </row>
    <row r="216" spans="1:7" ht="45">
      <c r="A216" s="18" t="s">
        <v>336</v>
      </c>
      <c r="B216" s="330"/>
      <c r="C216" s="30" t="s">
        <v>5671</v>
      </c>
      <c r="D216" s="618">
        <v>2</v>
      </c>
      <c r="E216" s="28" t="s">
        <v>341</v>
      </c>
      <c r="F216" s="26"/>
      <c r="G216" s="295"/>
    </row>
    <row r="217" spans="1:7" ht="105">
      <c r="A217" s="18" t="s">
        <v>336</v>
      </c>
      <c r="B217" s="330"/>
      <c r="C217" s="30" t="s">
        <v>5672</v>
      </c>
      <c r="D217" s="618">
        <v>2</v>
      </c>
      <c r="E217" s="28" t="s">
        <v>341</v>
      </c>
      <c r="F217" s="30" t="s">
        <v>5673</v>
      </c>
      <c r="G217" s="295"/>
    </row>
    <row r="218" spans="1:7" ht="45">
      <c r="A218" s="18" t="s">
        <v>336</v>
      </c>
      <c r="B218" s="330"/>
      <c r="C218" s="30" t="s">
        <v>5674</v>
      </c>
      <c r="D218" s="618">
        <v>2</v>
      </c>
      <c r="E218" s="28" t="s">
        <v>341</v>
      </c>
      <c r="F218" s="30" t="s">
        <v>5675</v>
      </c>
      <c r="G218" s="295"/>
    </row>
    <row r="219" spans="1:7" ht="45">
      <c r="A219" s="18"/>
      <c r="B219" s="330"/>
      <c r="C219" s="30" t="s">
        <v>5676</v>
      </c>
      <c r="D219" s="618">
        <v>2</v>
      </c>
      <c r="E219" s="28" t="s">
        <v>341</v>
      </c>
      <c r="F219" s="30" t="s">
        <v>5677</v>
      </c>
      <c r="G219" s="295"/>
    </row>
    <row r="220" spans="1:7" ht="45">
      <c r="A220" s="18"/>
      <c r="B220" s="330"/>
      <c r="C220" s="30" t="s">
        <v>5678</v>
      </c>
      <c r="D220" s="618">
        <v>2</v>
      </c>
      <c r="E220" s="28" t="s">
        <v>341</v>
      </c>
      <c r="F220" s="30" t="s">
        <v>5679</v>
      </c>
      <c r="G220" s="295"/>
    </row>
    <row r="221" spans="1:7" ht="60">
      <c r="A221" s="18" t="s">
        <v>476</v>
      </c>
      <c r="B221" s="330" t="s">
        <v>477</v>
      </c>
      <c r="C221" s="30" t="s">
        <v>5680</v>
      </c>
      <c r="D221" s="618">
        <v>2</v>
      </c>
      <c r="E221" s="28" t="s">
        <v>341</v>
      </c>
      <c r="F221" s="26"/>
      <c r="G221" s="295"/>
    </row>
    <row r="222" spans="1:7" ht="45">
      <c r="A222" s="18"/>
      <c r="B222" s="330"/>
      <c r="C222" s="30" t="s">
        <v>5681</v>
      </c>
      <c r="D222" s="618">
        <v>2</v>
      </c>
      <c r="E222" s="28" t="s">
        <v>341</v>
      </c>
      <c r="F222" s="26"/>
      <c r="G222" s="295"/>
    </row>
    <row r="223" spans="1:7" ht="47.25">
      <c r="A223" s="18" t="s">
        <v>480</v>
      </c>
      <c r="B223" s="330" t="s">
        <v>481</v>
      </c>
      <c r="C223" s="30" t="s">
        <v>5682</v>
      </c>
      <c r="D223" s="618">
        <v>2</v>
      </c>
      <c r="E223" s="28" t="s">
        <v>341</v>
      </c>
      <c r="F223" s="26"/>
      <c r="G223" s="295"/>
    </row>
    <row r="224" spans="1:7" ht="45">
      <c r="A224" s="18" t="s">
        <v>336</v>
      </c>
      <c r="B224" s="330"/>
      <c r="C224" s="30" t="s">
        <v>5683</v>
      </c>
      <c r="D224" s="618">
        <v>2</v>
      </c>
      <c r="E224" s="28" t="s">
        <v>1817</v>
      </c>
      <c r="F224" s="26"/>
      <c r="G224" s="295"/>
    </row>
    <row r="225" spans="1:9" ht="30">
      <c r="A225" s="18" t="s">
        <v>336</v>
      </c>
      <c r="B225" s="330"/>
      <c r="C225" s="30" t="s">
        <v>5684</v>
      </c>
      <c r="D225" s="618">
        <v>2</v>
      </c>
      <c r="E225" s="28" t="s">
        <v>341</v>
      </c>
      <c r="F225" s="26"/>
      <c r="G225" s="295"/>
    </row>
    <row r="226" spans="1:9" ht="60">
      <c r="A226" s="18"/>
      <c r="B226" s="330"/>
      <c r="C226" s="30" t="s">
        <v>5685</v>
      </c>
      <c r="D226" s="618">
        <v>2</v>
      </c>
      <c r="E226" s="28" t="s">
        <v>377</v>
      </c>
      <c r="F226" s="30" t="s">
        <v>5686</v>
      </c>
      <c r="G226" s="295"/>
    </row>
    <row r="227" spans="1:9" ht="63" customHeight="1">
      <c r="A227" s="18"/>
      <c r="B227" s="330"/>
      <c r="C227" s="30" t="s">
        <v>5687</v>
      </c>
      <c r="D227" s="618">
        <v>2</v>
      </c>
      <c r="E227" s="28" t="s">
        <v>377</v>
      </c>
      <c r="F227" s="30" t="s">
        <v>5688</v>
      </c>
      <c r="G227" s="295"/>
    </row>
    <row r="228" spans="1:9" ht="63" customHeight="1">
      <c r="A228" s="18"/>
      <c r="B228" s="330"/>
      <c r="C228" s="30" t="s">
        <v>5689</v>
      </c>
      <c r="D228" s="618">
        <v>2</v>
      </c>
      <c r="E228" s="28" t="s">
        <v>377</v>
      </c>
      <c r="F228" s="26"/>
      <c r="G228" s="295"/>
    </row>
    <row r="229" spans="1:9" ht="63" customHeight="1">
      <c r="A229" s="18"/>
      <c r="B229" s="330"/>
      <c r="C229" s="30" t="s">
        <v>5690</v>
      </c>
      <c r="D229" s="618">
        <v>2</v>
      </c>
      <c r="E229" s="28" t="s">
        <v>377</v>
      </c>
      <c r="F229" s="26"/>
      <c r="G229" s="295"/>
    </row>
    <row r="230" spans="1:9" ht="47.25" customHeight="1">
      <c r="A230" s="18"/>
      <c r="B230" s="330"/>
      <c r="C230" s="30" t="s">
        <v>5691</v>
      </c>
      <c r="D230" s="618">
        <v>2</v>
      </c>
      <c r="E230" s="28" t="s">
        <v>377</v>
      </c>
      <c r="F230" s="26"/>
      <c r="G230" s="295"/>
    </row>
    <row r="231" spans="1:9" ht="31.5">
      <c r="A231" s="18" t="s">
        <v>1608</v>
      </c>
      <c r="B231" s="330" t="s">
        <v>485</v>
      </c>
      <c r="C231" s="30" t="s">
        <v>5692</v>
      </c>
      <c r="D231" s="618">
        <v>2</v>
      </c>
      <c r="E231" s="28" t="s">
        <v>377</v>
      </c>
      <c r="F231" s="26"/>
      <c r="G231" s="295"/>
    </row>
    <row r="232" spans="1:9" ht="78.75">
      <c r="A232" s="18" t="s">
        <v>489</v>
      </c>
      <c r="B232" s="330" t="s">
        <v>490</v>
      </c>
      <c r="C232" s="30" t="s">
        <v>5693</v>
      </c>
      <c r="D232" s="618">
        <v>2</v>
      </c>
      <c r="E232" s="28" t="s">
        <v>341</v>
      </c>
      <c r="F232" s="26"/>
      <c r="G232" s="295"/>
    </row>
    <row r="233" spans="1:9" ht="40.15" customHeight="1">
      <c r="A233" s="117" t="s">
        <v>1616</v>
      </c>
      <c r="B233" s="989" t="s">
        <v>118</v>
      </c>
      <c r="C233" s="997"/>
      <c r="D233" s="997"/>
      <c r="E233" s="997"/>
      <c r="F233" s="997"/>
      <c r="G233" s="1303"/>
      <c r="H233" s="29">
        <f>SUM(D234:D255)</f>
        <v>44</v>
      </c>
      <c r="I233" s="29">
        <f>COUNT(D234:D255)*2</f>
        <v>44</v>
      </c>
    </row>
    <row r="234" spans="1:9" ht="47.25" customHeight="1">
      <c r="A234" s="18" t="s">
        <v>5694</v>
      </c>
      <c r="B234" s="298" t="s">
        <v>498</v>
      </c>
      <c r="C234" s="160" t="s">
        <v>5695</v>
      </c>
      <c r="D234" s="618">
        <v>2</v>
      </c>
      <c r="E234" s="28" t="s">
        <v>377</v>
      </c>
      <c r="F234" s="26" t="s">
        <v>5696</v>
      </c>
      <c r="G234" s="295"/>
    </row>
    <row r="235" spans="1:9" ht="47.25" customHeight="1">
      <c r="A235" s="18"/>
      <c r="B235" s="298"/>
      <c r="C235" s="160" t="s">
        <v>5697</v>
      </c>
      <c r="D235" s="618">
        <v>2</v>
      </c>
      <c r="E235" s="28" t="s">
        <v>377</v>
      </c>
      <c r="F235" s="30" t="s">
        <v>5698</v>
      </c>
      <c r="G235" s="295"/>
    </row>
    <row r="236" spans="1:9" ht="47.25" customHeight="1">
      <c r="A236" s="18"/>
      <c r="B236" s="298"/>
      <c r="C236" s="160" t="s">
        <v>5699</v>
      </c>
      <c r="D236" s="618">
        <v>2</v>
      </c>
      <c r="E236" s="28" t="s">
        <v>377</v>
      </c>
      <c r="F236" s="30" t="s">
        <v>5700</v>
      </c>
      <c r="G236" s="295"/>
    </row>
    <row r="237" spans="1:9" ht="47.25" customHeight="1">
      <c r="A237" s="18"/>
      <c r="B237" s="298"/>
      <c r="C237" s="160" t="s">
        <v>5701</v>
      </c>
      <c r="D237" s="618">
        <v>2</v>
      </c>
      <c r="E237" s="28" t="s">
        <v>377</v>
      </c>
      <c r="F237" s="30" t="s">
        <v>5702</v>
      </c>
      <c r="G237" s="295"/>
    </row>
    <row r="238" spans="1:9" ht="47.25">
      <c r="A238" s="18" t="s">
        <v>5703</v>
      </c>
      <c r="B238" s="54" t="s">
        <v>502</v>
      </c>
      <c r="C238" s="25" t="s">
        <v>5704</v>
      </c>
      <c r="D238" s="618">
        <v>2</v>
      </c>
      <c r="E238" s="28" t="s">
        <v>377</v>
      </c>
      <c r="F238" s="26"/>
      <c r="G238" s="295"/>
    </row>
    <row r="239" spans="1:9" ht="30">
      <c r="A239" s="18" t="s">
        <v>336</v>
      </c>
      <c r="B239" s="54"/>
      <c r="C239" s="25" t="s">
        <v>5705</v>
      </c>
      <c r="D239" s="618">
        <v>2</v>
      </c>
      <c r="E239" s="28" t="s">
        <v>377</v>
      </c>
      <c r="G239" s="295"/>
    </row>
    <row r="240" spans="1:9" ht="27.75" customHeight="1">
      <c r="A240" s="18" t="s">
        <v>336</v>
      </c>
      <c r="B240" s="54"/>
      <c r="C240" s="239" t="s">
        <v>5706</v>
      </c>
      <c r="D240" s="618">
        <v>2</v>
      </c>
      <c r="E240" s="28" t="s">
        <v>377</v>
      </c>
      <c r="F240" s="26"/>
      <c r="G240" s="295"/>
    </row>
    <row r="241" spans="1:9" ht="27.75" customHeight="1">
      <c r="A241" s="18" t="s">
        <v>336</v>
      </c>
      <c r="B241" s="54"/>
      <c r="C241" s="30" t="s">
        <v>5707</v>
      </c>
      <c r="D241" s="618">
        <v>2</v>
      </c>
      <c r="E241" s="28" t="s">
        <v>377</v>
      </c>
      <c r="F241" s="26"/>
      <c r="G241" s="295"/>
    </row>
    <row r="242" spans="1:9" ht="75">
      <c r="A242" s="18" t="s">
        <v>503</v>
      </c>
      <c r="B242" s="54" t="s">
        <v>504</v>
      </c>
      <c r="C242" s="234" t="s">
        <v>5708</v>
      </c>
      <c r="D242" s="618">
        <v>2</v>
      </c>
      <c r="E242" s="28" t="s">
        <v>377</v>
      </c>
      <c r="F242" s="26"/>
      <c r="G242" s="295"/>
    </row>
    <row r="243" spans="1:9" ht="45">
      <c r="A243" s="18" t="s">
        <v>336</v>
      </c>
      <c r="B243" s="331"/>
      <c r="C243" s="50" t="s">
        <v>5709</v>
      </c>
      <c r="D243" s="618">
        <v>2</v>
      </c>
      <c r="E243" s="28" t="s">
        <v>377</v>
      </c>
      <c r="F243" s="26"/>
      <c r="G243" s="295"/>
    </row>
    <row r="244" spans="1:9" ht="45">
      <c r="A244" s="18"/>
      <c r="B244" s="331"/>
      <c r="C244" s="50" t="s">
        <v>5710</v>
      </c>
      <c r="D244" s="618">
        <v>2</v>
      </c>
      <c r="E244" s="28" t="s">
        <v>341</v>
      </c>
      <c r="F244" s="26"/>
      <c r="G244" s="295"/>
    </row>
    <row r="245" spans="1:9" ht="45">
      <c r="A245" s="18"/>
      <c r="B245" s="331"/>
      <c r="C245" s="50" t="s">
        <v>5711</v>
      </c>
      <c r="D245" s="618">
        <v>2</v>
      </c>
      <c r="E245" s="28" t="s">
        <v>341</v>
      </c>
      <c r="F245" s="26"/>
      <c r="G245" s="295"/>
    </row>
    <row r="246" spans="1:9" ht="45">
      <c r="A246" s="18"/>
      <c r="B246" s="331"/>
      <c r="C246" s="50" t="s">
        <v>5712</v>
      </c>
      <c r="D246" s="618">
        <v>2</v>
      </c>
      <c r="E246" s="28" t="s">
        <v>660</v>
      </c>
      <c r="F246" s="26"/>
      <c r="G246" s="295"/>
    </row>
    <row r="247" spans="1:9" ht="31.5">
      <c r="A247" s="18" t="s">
        <v>506</v>
      </c>
      <c r="B247" s="291" t="s">
        <v>507</v>
      </c>
      <c r="C247" s="229" t="s">
        <v>5713</v>
      </c>
      <c r="D247" s="618">
        <v>2</v>
      </c>
      <c r="E247" s="28" t="s">
        <v>341</v>
      </c>
      <c r="F247" s="26"/>
      <c r="G247" s="295"/>
    </row>
    <row r="248" spans="1:9" ht="60">
      <c r="A248" s="18" t="s">
        <v>336</v>
      </c>
      <c r="B248" s="291"/>
      <c r="C248" s="219" t="s">
        <v>5714</v>
      </c>
      <c r="D248" s="618">
        <v>2</v>
      </c>
      <c r="E248" s="28" t="s">
        <v>341</v>
      </c>
      <c r="F248" s="26"/>
      <c r="G248" s="295"/>
    </row>
    <row r="249" spans="1:9" ht="45">
      <c r="A249" s="18" t="s">
        <v>336</v>
      </c>
      <c r="B249" s="291"/>
      <c r="C249" s="219" t="s">
        <v>5715</v>
      </c>
      <c r="D249" s="618">
        <v>2</v>
      </c>
      <c r="E249" s="28" t="s">
        <v>341</v>
      </c>
      <c r="G249" s="295"/>
    </row>
    <row r="250" spans="1:9" ht="30">
      <c r="A250" s="18" t="s">
        <v>336</v>
      </c>
      <c r="B250" s="291"/>
      <c r="C250" s="30" t="s">
        <v>5716</v>
      </c>
      <c r="D250" s="618">
        <v>2</v>
      </c>
      <c r="E250" s="28" t="s">
        <v>341</v>
      </c>
      <c r="G250" s="295"/>
    </row>
    <row r="251" spans="1:9" ht="30">
      <c r="A251" s="18" t="s">
        <v>336</v>
      </c>
      <c r="B251" s="291"/>
      <c r="C251" s="219" t="s">
        <v>5717</v>
      </c>
      <c r="D251" s="618">
        <v>2</v>
      </c>
      <c r="E251" s="28" t="s">
        <v>341</v>
      </c>
      <c r="F251" s="26"/>
      <c r="G251" s="295"/>
    </row>
    <row r="252" spans="1:9" ht="45">
      <c r="A252" s="18" t="s">
        <v>336</v>
      </c>
      <c r="B252" s="291"/>
      <c r="C252" s="219" t="s">
        <v>5718</v>
      </c>
      <c r="D252" s="618">
        <v>2</v>
      </c>
      <c r="E252" s="28" t="s">
        <v>341</v>
      </c>
      <c r="F252" s="26"/>
      <c r="G252" s="295"/>
    </row>
    <row r="253" spans="1:9" ht="60">
      <c r="A253" s="18"/>
      <c r="B253" s="160"/>
      <c r="C253" s="219" t="s">
        <v>5719</v>
      </c>
      <c r="D253" s="618">
        <v>2</v>
      </c>
      <c r="E253" s="28" t="s">
        <v>341</v>
      </c>
      <c r="F253" s="26"/>
      <c r="G253" s="295"/>
    </row>
    <row r="254" spans="1:9" ht="30">
      <c r="A254" s="168"/>
      <c r="B254" s="228"/>
      <c r="C254" s="123" t="s">
        <v>5720</v>
      </c>
      <c r="D254" s="642">
        <v>2</v>
      </c>
      <c r="E254" s="34" t="s">
        <v>341</v>
      </c>
      <c r="F254" s="127"/>
      <c r="G254" s="775"/>
    </row>
    <row r="255" spans="1:9" ht="45">
      <c r="A255" s="18"/>
      <c r="B255" s="160"/>
      <c r="C255" s="50" t="s">
        <v>5715</v>
      </c>
      <c r="D255" s="618">
        <v>2</v>
      </c>
      <c r="E255" s="28" t="s">
        <v>341</v>
      </c>
      <c r="F255" s="26"/>
      <c r="G255" s="295"/>
    </row>
    <row r="256" spans="1:9" ht="40.15" customHeight="1">
      <c r="A256" s="113" t="s">
        <v>1624</v>
      </c>
      <c r="B256" s="1259" t="s">
        <v>116</v>
      </c>
      <c r="C256" s="1149"/>
      <c r="D256" s="1149"/>
      <c r="E256" s="1149"/>
      <c r="F256" s="1149"/>
      <c r="G256" s="1309"/>
      <c r="H256" s="29">
        <f>SUM(D257:D266)</f>
        <v>19</v>
      </c>
      <c r="I256" s="29">
        <f>COUNT(D257:D266)*2</f>
        <v>20</v>
      </c>
    </row>
    <row r="257" spans="1:9" ht="60">
      <c r="A257" s="18" t="s">
        <v>510</v>
      </c>
      <c r="B257" s="298" t="s">
        <v>511</v>
      </c>
      <c r="C257" s="384" t="s">
        <v>5721</v>
      </c>
      <c r="D257" s="618">
        <v>1</v>
      </c>
      <c r="E257" s="28" t="s">
        <v>341</v>
      </c>
      <c r="F257" s="26"/>
      <c r="G257" s="295"/>
    </row>
    <row r="258" spans="1:9" ht="30">
      <c r="A258" s="18" t="s">
        <v>336</v>
      </c>
      <c r="B258" s="332"/>
      <c r="C258" s="384" t="s">
        <v>5722</v>
      </c>
      <c r="D258" s="618">
        <v>2</v>
      </c>
      <c r="E258" s="28" t="s">
        <v>341</v>
      </c>
      <c r="F258" s="26"/>
      <c r="G258" s="295"/>
    </row>
    <row r="259" spans="1:9" ht="45">
      <c r="A259" s="18" t="s">
        <v>336</v>
      </c>
      <c r="B259" s="332"/>
      <c r="C259" s="30" t="s">
        <v>5723</v>
      </c>
      <c r="D259" s="618">
        <v>2</v>
      </c>
      <c r="E259" s="28" t="s">
        <v>377</v>
      </c>
      <c r="F259" s="26"/>
      <c r="G259" s="295"/>
    </row>
    <row r="260" spans="1:9" ht="30">
      <c r="A260" s="18" t="s">
        <v>336</v>
      </c>
      <c r="B260" s="332"/>
      <c r="C260" s="30" t="s">
        <v>5724</v>
      </c>
      <c r="D260" s="618">
        <v>2</v>
      </c>
      <c r="E260" s="28" t="s">
        <v>341</v>
      </c>
      <c r="F260" s="26"/>
      <c r="G260" s="295"/>
    </row>
    <row r="261" spans="1:9" ht="45">
      <c r="A261" s="18"/>
      <c r="B261" s="332"/>
      <c r="C261" s="30" t="s">
        <v>5725</v>
      </c>
      <c r="D261" s="618">
        <v>2</v>
      </c>
      <c r="E261" s="28" t="s">
        <v>377</v>
      </c>
      <c r="F261" s="26"/>
      <c r="G261" s="295"/>
    </row>
    <row r="262" spans="1:9" ht="45">
      <c r="A262" s="18"/>
      <c r="B262" s="332"/>
      <c r="C262" s="30" t="s">
        <v>5726</v>
      </c>
      <c r="D262" s="618">
        <v>2</v>
      </c>
      <c r="E262" s="28" t="s">
        <v>377</v>
      </c>
      <c r="F262" s="26"/>
      <c r="G262" s="295"/>
    </row>
    <row r="263" spans="1:9" ht="31.5">
      <c r="A263" s="18" t="s">
        <v>514</v>
      </c>
      <c r="B263" s="332" t="s">
        <v>515</v>
      </c>
      <c r="C263" s="30" t="s">
        <v>5727</v>
      </c>
      <c r="D263" s="618">
        <v>2</v>
      </c>
      <c r="E263" s="28" t="s">
        <v>341</v>
      </c>
      <c r="F263" s="26"/>
      <c r="G263" s="295"/>
    </row>
    <row r="264" spans="1:9" ht="65.25" customHeight="1">
      <c r="A264" s="18"/>
      <c r="B264" s="332"/>
      <c r="C264" s="30" t="s">
        <v>5728</v>
      </c>
      <c r="D264" s="618">
        <v>2</v>
      </c>
      <c r="E264" s="28" t="s">
        <v>377</v>
      </c>
      <c r="F264" s="26"/>
      <c r="G264" s="295"/>
    </row>
    <row r="265" spans="1:9" ht="63">
      <c r="A265" s="18" t="s">
        <v>518</v>
      </c>
      <c r="B265" s="298" t="s">
        <v>519</v>
      </c>
      <c r="C265" s="30" t="s">
        <v>5729</v>
      </c>
      <c r="D265" s="618">
        <v>2</v>
      </c>
      <c r="E265" s="28" t="s">
        <v>377</v>
      </c>
      <c r="F265" s="26"/>
      <c r="G265" s="295"/>
    </row>
    <row r="266" spans="1:9" ht="30">
      <c r="A266" s="18"/>
      <c r="B266" s="160"/>
      <c r="C266" s="30" t="s">
        <v>5730</v>
      </c>
      <c r="D266" s="618">
        <v>2</v>
      </c>
      <c r="E266" s="28" t="s">
        <v>377</v>
      </c>
      <c r="F266" s="26"/>
      <c r="G266" s="295"/>
    </row>
    <row r="267" spans="1:9" ht="40.15" customHeight="1">
      <c r="A267" s="117" t="s">
        <v>1632</v>
      </c>
      <c r="B267" s="916" t="s">
        <v>114</v>
      </c>
      <c r="C267" s="923"/>
      <c r="D267" s="923"/>
      <c r="E267" s="923"/>
      <c r="F267" s="923"/>
      <c r="G267" s="1304"/>
      <c r="H267" s="29">
        <f>SUM(D268:D300)</f>
        <v>66</v>
      </c>
      <c r="I267" s="29">
        <f>COUNT(D268:D300)*2</f>
        <v>66</v>
      </c>
    </row>
    <row r="268" spans="1:9" ht="31.5">
      <c r="A268" s="18" t="s">
        <v>521</v>
      </c>
      <c r="B268" s="227" t="s">
        <v>522</v>
      </c>
      <c r="C268" s="236" t="s">
        <v>5731</v>
      </c>
      <c r="D268" s="618">
        <v>2</v>
      </c>
      <c r="E268" s="28" t="s">
        <v>531</v>
      </c>
      <c r="F268" s="26" t="s">
        <v>2681</v>
      </c>
      <c r="G268" s="295"/>
    </row>
    <row r="269" spans="1:9" ht="30">
      <c r="A269" s="18" t="s">
        <v>336</v>
      </c>
      <c r="B269" s="227"/>
      <c r="C269" s="236" t="s">
        <v>5732</v>
      </c>
      <c r="D269" s="618">
        <v>2</v>
      </c>
      <c r="E269" s="28" t="s">
        <v>531</v>
      </c>
      <c r="F269" s="26" t="s">
        <v>2681</v>
      </c>
      <c r="G269" s="295"/>
    </row>
    <row r="270" spans="1:9" ht="30">
      <c r="A270" s="18"/>
      <c r="B270" s="227"/>
      <c r="C270" s="236" t="s">
        <v>5733</v>
      </c>
      <c r="D270" s="618">
        <v>2</v>
      </c>
      <c r="E270" s="28" t="s">
        <v>531</v>
      </c>
      <c r="F270" s="26"/>
      <c r="G270" s="295"/>
    </row>
    <row r="271" spans="1:9" ht="15.75">
      <c r="A271" s="18" t="s">
        <v>336</v>
      </c>
      <c r="B271" s="227"/>
      <c r="C271" s="236" t="s">
        <v>5734</v>
      </c>
      <c r="D271" s="618">
        <v>2</v>
      </c>
      <c r="E271" s="28" t="s">
        <v>531</v>
      </c>
      <c r="F271" s="26" t="s">
        <v>2681</v>
      </c>
      <c r="G271" s="295"/>
    </row>
    <row r="272" spans="1:9" ht="15.75">
      <c r="A272" s="18" t="s">
        <v>336</v>
      </c>
      <c r="B272" s="227"/>
      <c r="C272" s="236" t="s">
        <v>5735</v>
      </c>
      <c r="D272" s="618">
        <v>2</v>
      </c>
      <c r="E272" s="28" t="s">
        <v>531</v>
      </c>
      <c r="F272" s="26" t="s">
        <v>2681</v>
      </c>
      <c r="G272" s="295"/>
    </row>
    <row r="273" spans="1:7" ht="30">
      <c r="A273" s="18" t="s">
        <v>336</v>
      </c>
      <c r="B273" s="227"/>
      <c r="C273" s="236" t="s">
        <v>5736</v>
      </c>
      <c r="D273" s="618">
        <v>2</v>
      </c>
      <c r="E273" s="28" t="s">
        <v>531</v>
      </c>
      <c r="F273" s="26" t="s">
        <v>2681</v>
      </c>
      <c r="G273" s="295"/>
    </row>
    <row r="274" spans="1:7" ht="30">
      <c r="A274" s="18" t="s">
        <v>336</v>
      </c>
      <c r="B274" s="227"/>
      <c r="C274" s="236" t="s">
        <v>5737</v>
      </c>
      <c r="D274" s="618">
        <v>2</v>
      </c>
      <c r="E274" s="28" t="s">
        <v>531</v>
      </c>
      <c r="F274" s="26" t="s">
        <v>2681</v>
      </c>
      <c r="G274" s="295"/>
    </row>
    <row r="275" spans="1:7" ht="15.75">
      <c r="A275" s="18" t="s">
        <v>336</v>
      </c>
      <c r="B275" s="227"/>
      <c r="C275" s="236" t="s">
        <v>4842</v>
      </c>
      <c r="D275" s="618">
        <v>2</v>
      </c>
      <c r="E275" s="28" t="s">
        <v>531</v>
      </c>
      <c r="F275" s="26" t="s">
        <v>2681</v>
      </c>
      <c r="G275" s="295"/>
    </row>
    <row r="276" spans="1:7" ht="15.75">
      <c r="A276" s="18" t="s">
        <v>336</v>
      </c>
      <c r="B276" s="227"/>
      <c r="C276" s="236" t="s">
        <v>5738</v>
      </c>
      <c r="D276" s="618">
        <v>2</v>
      </c>
      <c r="E276" s="28" t="s">
        <v>531</v>
      </c>
      <c r="F276" s="26" t="s">
        <v>2681</v>
      </c>
      <c r="G276" s="295"/>
    </row>
    <row r="277" spans="1:7" ht="15.75">
      <c r="A277" s="18" t="s">
        <v>336</v>
      </c>
      <c r="B277" s="227"/>
      <c r="C277" s="236" t="s">
        <v>5739</v>
      </c>
      <c r="D277" s="618">
        <v>2</v>
      </c>
      <c r="E277" s="28" t="s">
        <v>531</v>
      </c>
      <c r="F277" s="26" t="s">
        <v>2681</v>
      </c>
      <c r="G277" s="295"/>
    </row>
    <row r="278" spans="1:7" ht="15.75">
      <c r="A278" s="18" t="s">
        <v>336</v>
      </c>
      <c r="B278" s="227"/>
      <c r="C278" s="236" t="s">
        <v>5740</v>
      </c>
      <c r="D278" s="618">
        <v>2</v>
      </c>
      <c r="E278" s="28" t="s">
        <v>531</v>
      </c>
      <c r="F278" s="26" t="s">
        <v>2681</v>
      </c>
      <c r="G278" s="295"/>
    </row>
    <row r="279" spans="1:7" ht="33.75" customHeight="1">
      <c r="A279" s="18" t="s">
        <v>336</v>
      </c>
      <c r="B279" s="227"/>
      <c r="C279" s="236" t="s">
        <v>5741</v>
      </c>
      <c r="D279" s="618">
        <v>2</v>
      </c>
      <c r="E279" s="28" t="s">
        <v>531</v>
      </c>
      <c r="F279" s="26" t="s">
        <v>2681</v>
      </c>
      <c r="G279" s="295"/>
    </row>
    <row r="280" spans="1:7" ht="15.75">
      <c r="A280" s="18" t="s">
        <v>336</v>
      </c>
      <c r="B280" s="227"/>
      <c r="C280" s="236" t="s">
        <v>5742</v>
      </c>
      <c r="D280" s="618">
        <v>2</v>
      </c>
      <c r="E280" s="28" t="s">
        <v>531</v>
      </c>
      <c r="F280" s="26" t="s">
        <v>2681</v>
      </c>
      <c r="G280" s="295"/>
    </row>
    <row r="281" spans="1:7" ht="34.5" customHeight="1">
      <c r="A281" s="18" t="s">
        <v>336</v>
      </c>
      <c r="B281" s="227"/>
      <c r="C281" s="236" t="s">
        <v>5743</v>
      </c>
      <c r="D281" s="618">
        <v>2</v>
      </c>
      <c r="E281" s="28" t="s">
        <v>531</v>
      </c>
      <c r="F281" s="26" t="s">
        <v>2681</v>
      </c>
      <c r="G281" s="295"/>
    </row>
    <row r="282" spans="1:7" ht="29.25" customHeight="1">
      <c r="A282" s="18" t="s">
        <v>336</v>
      </c>
      <c r="B282" s="227"/>
      <c r="C282" s="236" t="s">
        <v>5744</v>
      </c>
      <c r="D282" s="618">
        <v>2</v>
      </c>
      <c r="E282" s="28" t="s">
        <v>531</v>
      </c>
      <c r="F282" s="26" t="s">
        <v>2681</v>
      </c>
      <c r="G282" s="295"/>
    </row>
    <row r="283" spans="1:7" ht="47.25">
      <c r="A283" s="18" t="s">
        <v>525</v>
      </c>
      <c r="B283" s="227" t="s">
        <v>526</v>
      </c>
      <c r="C283" s="50" t="s">
        <v>5745</v>
      </c>
      <c r="D283" s="618">
        <v>2</v>
      </c>
      <c r="E283" s="28" t="s">
        <v>531</v>
      </c>
      <c r="F283" s="26" t="s">
        <v>2681</v>
      </c>
      <c r="G283" s="295"/>
    </row>
    <row r="284" spans="1:7" ht="47.25">
      <c r="A284" s="18" t="s">
        <v>528</v>
      </c>
      <c r="B284" s="227" t="s">
        <v>529</v>
      </c>
      <c r="C284" s="50" t="s">
        <v>2680</v>
      </c>
      <c r="D284" s="618">
        <v>2</v>
      </c>
      <c r="E284" s="28" t="s">
        <v>531</v>
      </c>
      <c r="F284" s="26" t="s">
        <v>2681</v>
      </c>
      <c r="G284" s="295"/>
    </row>
    <row r="285" spans="1:7" ht="47.25">
      <c r="A285" s="18" t="s">
        <v>533</v>
      </c>
      <c r="B285" s="227" t="s">
        <v>534</v>
      </c>
      <c r="C285" s="25" t="s">
        <v>5746</v>
      </c>
      <c r="D285" s="618">
        <v>2</v>
      </c>
      <c r="E285" s="28" t="s">
        <v>531</v>
      </c>
      <c r="F285" s="26" t="s">
        <v>2681</v>
      </c>
      <c r="G285" s="295"/>
    </row>
    <row r="286" spans="1:7" ht="15.75">
      <c r="A286" s="18" t="s">
        <v>336</v>
      </c>
      <c r="B286" s="227"/>
      <c r="C286" s="25" t="s">
        <v>5747</v>
      </c>
      <c r="D286" s="618">
        <v>2</v>
      </c>
      <c r="E286" s="28" t="s">
        <v>540</v>
      </c>
      <c r="F286" s="26" t="s">
        <v>2681</v>
      </c>
      <c r="G286" s="295"/>
    </row>
    <row r="287" spans="1:7" ht="15.75">
      <c r="A287" s="18" t="s">
        <v>336</v>
      </c>
      <c r="B287" s="227"/>
      <c r="C287" s="25" t="s">
        <v>5748</v>
      </c>
      <c r="D287" s="618">
        <v>2</v>
      </c>
      <c r="E287" s="28" t="s">
        <v>540</v>
      </c>
      <c r="F287" s="26" t="s">
        <v>2681</v>
      </c>
      <c r="G287" s="295"/>
    </row>
    <row r="288" spans="1:7" ht="15.75">
      <c r="A288" s="18" t="s">
        <v>336</v>
      </c>
      <c r="B288" s="227"/>
      <c r="C288" s="25" t="s">
        <v>5749</v>
      </c>
      <c r="D288" s="618">
        <v>2</v>
      </c>
      <c r="E288" s="28" t="s">
        <v>540</v>
      </c>
      <c r="F288" s="26" t="s">
        <v>2681</v>
      </c>
      <c r="G288" s="295"/>
    </row>
    <row r="289" spans="1:9" ht="15.75">
      <c r="A289" s="18" t="s">
        <v>336</v>
      </c>
      <c r="B289" s="227"/>
      <c r="C289" s="25" t="s">
        <v>5750</v>
      </c>
      <c r="D289" s="618">
        <v>2</v>
      </c>
      <c r="E289" s="28" t="s">
        <v>540</v>
      </c>
      <c r="F289" s="26" t="s">
        <v>2681</v>
      </c>
      <c r="G289" s="295"/>
    </row>
    <row r="290" spans="1:9" ht="30">
      <c r="A290" s="18" t="s">
        <v>336</v>
      </c>
      <c r="B290" s="227"/>
      <c r="C290" s="25" t="s">
        <v>5751</v>
      </c>
      <c r="D290" s="618">
        <v>2</v>
      </c>
      <c r="E290" s="28" t="s">
        <v>540</v>
      </c>
      <c r="F290" s="26" t="s">
        <v>2681</v>
      </c>
      <c r="G290" s="295"/>
    </row>
    <row r="291" spans="1:9" ht="15.75">
      <c r="A291" s="18" t="s">
        <v>336</v>
      </c>
      <c r="B291" s="227"/>
      <c r="C291" s="25" t="s">
        <v>5752</v>
      </c>
      <c r="D291" s="618">
        <v>2</v>
      </c>
      <c r="E291" s="28" t="s">
        <v>540</v>
      </c>
      <c r="F291" s="26" t="s">
        <v>2681</v>
      </c>
      <c r="G291" s="295"/>
    </row>
    <row r="292" spans="1:9" ht="15.75">
      <c r="A292" s="18" t="s">
        <v>336</v>
      </c>
      <c r="B292" s="227"/>
      <c r="C292" s="25" t="s">
        <v>5753</v>
      </c>
      <c r="D292" s="618">
        <v>2</v>
      </c>
      <c r="E292" s="28" t="s">
        <v>540</v>
      </c>
      <c r="F292" s="26" t="s">
        <v>2681</v>
      </c>
      <c r="G292" s="295"/>
    </row>
    <row r="293" spans="1:9" ht="15.75">
      <c r="A293" s="18" t="s">
        <v>336</v>
      </c>
      <c r="B293" s="227"/>
      <c r="C293" s="25" t="s">
        <v>5754</v>
      </c>
      <c r="D293" s="618">
        <v>2</v>
      </c>
      <c r="E293" s="28" t="s">
        <v>540</v>
      </c>
      <c r="F293" s="26" t="s">
        <v>2681</v>
      </c>
      <c r="G293" s="295"/>
    </row>
    <row r="294" spans="1:9" ht="15.75">
      <c r="A294" s="18" t="s">
        <v>336</v>
      </c>
      <c r="B294" s="227"/>
      <c r="C294" s="25" t="s">
        <v>5755</v>
      </c>
      <c r="D294" s="618">
        <v>2</v>
      </c>
      <c r="E294" s="28" t="s">
        <v>540</v>
      </c>
      <c r="F294" s="26" t="s">
        <v>2681</v>
      </c>
      <c r="G294" s="295"/>
    </row>
    <row r="295" spans="1:9" ht="15.75">
      <c r="A295" s="18" t="s">
        <v>336</v>
      </c>
      <c r="B295" s="227"/>
      <c r="C295" s="25" t="s">
        <v>5756</v>
      </c>
      <c r="D295" s="618">
        <v>2</v>
      </c>
      <c r="E295" s="28" t="s">
        <v>540</v>
      </c>
      <c r="F295" s="26" t="s">
        <v>2681</v>
      </c>
      <c r="G295" s="295"/>
    </row>
    <row r="296" spans="1:9" ht="15.75">
      <c r="A296" s="18" t="s">
        <v>336</v>
      </c>
      <c r="B296" s="114"/>
      <c r="C296" s="25" t="s">
        <v>5757</v>
      </c>
      <c r="D296" s="618">
        <v>2</v>
      </c>
      <c r="E296" s="28" t="s">
        <v>540</v>
      </c>
      <c r="F296" s="26" t="s">
        <v>2681</v>
      </c>
      <c r="G296" s="295"/>
    </row>
    <row r="297" spans="1:9" ht="15.75">
      <c r="A297" s="18" t="s">
        <v>336</v>
      </c>
      <c r="B297" s="227"/>
      <c r="C297" s="25" t="s">
        <v>5758</v>
      </c>
      <c r="D297" s="618">
        <v>2</v>
      </c>
      <c r="E297" s="28" t="s">
        <v>540</v>
      </c>
      <c r="F297" s="26" t="s">
        <v>2681</v>
      </c>
      <c r="G297" s="295"/>
    </row>
    <row r="298" spans="1:9" ht="31.5">
      <c r="A298" s="18" t="s">
        <v>536</v>
      </c>
      <c r="B298" s="227" t="s">
        <v>537</v>
      </c>
      <c r="C298" s="25" t="s">
        <v>5759</v>
      </c>
      <c r="D298" s="618">
        <v>2</v>
      </c>
      <c r="E298" s="28" t="s">
        <v>540</v>
      </c>
      <c r="G298" s="295"/>
    </row>
    <row r="299" spans="1:9" ht="48" customHeight="1">
      <c r="A299" s="18" t="s">
        <v>336</v>
      </c>
      <c r="B299" s="227"/>
      <c r="C299" s="50" t="s">
        <v>5760</v>
      </c>
      <c r="D299" s="618">
        <v>2</v>
      </c>
      <c r="E299" s="28" t="s">
        <v>540</v>
      </c>
      <c r="F299" s="26"/>
      <c r="G299" s="295"/>
    </row>
    <row r="300" spans="1:9" ht="30">
      <c r="A300" s="18" t="s">
        <v>336</v>
      </c>
      <c r="B300" s="227"/>
      <c r="C300" s="25" t="s">
        <v>5761</v>
      </c>
      <c r="D300" s="618">
        <v>2</v>
      </c>
      <c r="E300" s="28" t="s">
        <v>540</v>
      </c>
      <c r="F300" s="26"/>
      <c r="G300" s="295"/>
    </row>
    <row r="301" spans="1:9" ht="40.15" customHeight="1">
      <c r="A301" s="117" t="s">
        <v>1650</v>
      </c>
      <c r="B301" s="989" t="s">
        <v>112</v>
      </c>
      <c r="C301" s="997"/>
      <c r="D301" s="997"/>
      <c r="E301" s="997"/>
      <c r="F301" s="997"/>
      <c r="G301" s="1303"/>
      <c r="H301" s="29">
        <f>SUM(D302:D304)</f>
        <v>2</v>
      </c>
      <c r="I301" s="29">
        <f>COUNT(D302:D304)*2</f>
        <v>2</v>
      </c>
    </row>
    <row r="302" spans="1:9" ht="45">
      <c r="A302" s="18" t="s">
        <v>1652</v>
      </c>
      <c r="B302" s="227" t="s">
        <v>552</v>
      </c>
      <c r="C302" s="30" t="s">
        <v>5773</v>
      </c>
      <c r="D302" s="618">
        <v>2</v>
      </c>
      <c r="E302" s="28" t="s">
        <v>540</v>
      </c>
      <c r="F302" s="26"/>
      <c r="G302" s="295"/>
    </row>
    <row r="303" spans="1:9" ht="31.5" hidden="1">
      <c r="A303" s="27" t="s">
        <v>1663</v>
      </c>
      <c r="B303" s="227" t="s">
        <v>573</v>
      </c>
      <c r="C303" s="26"/>
      <c r="D303" s="26"/>
      <c r="E303" s="28"/>
      <c r="F303" s="26"/>
      <c r="G303" s="26"/>
    </row>
    <row r="304" spans="1:9" ht="47.25" hidden="1">
      <c r="A304" s="27" t="s">
        <v>1668</v>
      </c>
      <c r="B304" s="54" t="s">
        <v>580</v>
      </c>
      <c r="C304" s="26"/>
      <c r="D304" s="26"/>
      <c r="E304" s="28"/>
      <c r="F304" s="26"/>
      <c r="G304" s="26"/>
    </row>
    <row r="305" spans="1:9" ht="40.15" customHeight="1">
      <c r="A305" s="117" t="s">
        <v>1672</v>
      </c>
      <c r="B305" s="989" t="s">
        <v>110</v>
      </c>
      <c r="C305" s="997"/>
      <c r="D305" s="997"/>
      <c r="E305" s="997"/>
      <c r="F305" s="997"/>
      <c r="G305" s="1303"/>
      <c r="H305" s="29">
        <f>SUM(D306:D314)</f>
        <v>8</v>
      </c>
      <c r="I305" s="29">
        <f>COUNT(D306:D314)*2</f>
        <v>8</v>
      </c>
    </row>
    <row r="306" spans="1:9" ht="47.25" hidden="1">
      <c r="A306" s="27" t="s">
        <v>1673</v>
      </c>
      <c r="B306" s="227" t="s">
        <v>583</v>
      </c>
      <c r="C306" s="26"/>
      <c r="D306" s="26"/>
      <c r="E306" s="28"/>
      <c r="F306" s="26"/>
      <c r="G306" s="26"/>
    </row>
    <row r="307" spans="1:9" ht="63" hidden="1">
      <c r="A307" s="27" t="s">
        <v>1675</v>
      </c>
      <c r="B307" s="227" t="s">
        <v>588</v>
      </c>
      <c r="C307" s="26"/>
      <c r="D307" s="26"/>
      <c r="E307" s="28"/>
      <c r="F307" s="26"/>
      <c r="G307" s="26"/>
    </row>
    <row r="308" spans="1:9" ht="63" hidden="1">
      <c r="A308" s="27" t="s">
        <v>1690</v>
      </c>
      <c r="B308" s="227" t="s">
        <v>593</v>
      </c>
      <c r="C308" s="26"/>
      <c r="D308" s="26"/>
      <c r="E308" s="28"/>
      <c r="F308" s="26"/>
      <c r="G308" s="26"/>
    </row>
    <row r="309" spans="1:9" ht="63" hidden="1">
      <c r="A309" s="27" t="s">
        <v>1693</v>
      </c>
      <c r="B309" s="227" t="s">
        <v>597</v>
      </c>
      <c r="C309" s="26"/>
      <c r="D309" s="26"/>
      <c r="E309" s="28"/>
      <c r="F309" s="26"/>
      <c r="G309" s="26"/>
    </row>
    <row r="310" spans="1:9" ht="15.75" hidden="1">
      <c r="A310" s="27" t="s">
        <v>1696</v>
      </c>
      <c r="B310" s="227" t="s">
        <v>602</v>
      </c>
      <c r="C310" s="26"/>
      <c r="D310" s="26"/>
      <c r="E310" s="28"/>
      <c r="F310" s="26"/>
      <c r="G310" s="26"/>
    </row>
    <row r="311" spans="1:9" ht="60">
      <c r="A311" s="18" t="s">
        <v>605</v>
      </c>
      <c r="B311" s="227" t="s">
        <v>606</v>
      </c>
      <c r="C311" s="30" t="s">
        <v>5774</v>
      </c>
      <c r="D311" s="618">
        <v>2</v>
      </c>
      <c r="E311" s="22" t="s">
        <v>341</v>
      </c>
      <c r="F311" s="30" t="s">
        <v>5775</v>
      </c>
      <c r="G311" s="295"/>
    </row>
    <row r="312" spans="1:9" ht="45">
      <c r="A312" s="18"/>
      <c r="B312" s="227"/>
      <c r="C312" s="30" t="s">
        <v>5776</v>
      </c>
      <c r="D312" s="618">
        <v>2</v>
      </c>
      <c r="E312" s="22" t="s">
        <v>341</v>
      </c>
      <c r="F312" s="30" t="s">
        <v>5777</v>
      </c>
      <c r="G312" s="295"/>
    </row>
    <row r="313" spans="1:9" ht="47.25">
      <c r="A313" s="18" t="s">
        <v>1700</v>
      </c>
      <c r="B313" s="227" t="s">
        <v>612</v>
      </c>
      <c r="C313" s="30" t="s">
        <v>5778</v>
      </c>
      <c r="D313" s="618">
        <v>2</v>
      </c>
      <c r="E313" s="22" t="s">
        <v>341</v>
      </c>
      <c r="F313" s="327"/>
      <c r="G313" s="295"/>
    </row>
    <row r="314" spans="1:9" ht="30">
      <c r="A314" s="18"/>
      <c r="B314" s="227"/>
      <c r="C314" s="30" t="s">
        <v>5779</v>
      </c>
      <c r="D314" s="618">
        <v>2</v>
      </c>
      <c r="E314" s="22" t="s">
        <v>341</v>
      </c>
      <c r="F314" s="26"/>
      <c r="G314" s="295"/>
    </row>
    <row r="315" spans="1:9" ht="15.75">
      <c r="A315" s="60" t="s">
        <v>109</v>
      </c>
      <c r="B315" s="930" t="s">
        <v>6205</v>
      </c>
      <c r="C315" s="931"/>
      <c r="D315" s="931"/>
      <c r="E315" s="931"/>
      <c r="F315" s="931"/>
      <c r="G315" s="1286"/>
      <c r="H315" s="29">
        <f>SUM(D316:D335)</f>
        <v>40</v>
      </c>
      <c r="I315" s="29">
        <f>COUNT(D316:D335)*2</f>
        <v>40</v>
      </c>
    </row>
    <row r="316" spans="1:9" ht="180">
      <c r="A316" s="60" t="s">
        <v>1705</v>
      </c>
      <c r="B316" s="50" t="s">
        <v>1706</v>
      </c>
      <c r="C316" s="50" t="s">
        <v>1707</v>
      </c>
      <c r="D316" s="540">
        <v>2</v>
      </c>
      <c r="E316" s="26"/>
      <c r="F316" s="50" t="s">
        <v>6206</v>
      </c>
      <c r="G316" s="508"/>
    </row>
    <row r="317" spans="1:9" ht="120">
      <c r="A317" s="60" t="s">
        <v>1709</v>
      </c>
      <c r="B317" s="50" t="s">
        <v>1710</v>
      </c>
      <c r="C317" s="50" t="s">
        <v>1711</v>
      </c>
      <c r="D317" s="538">
        <v>2</v>
      </c>
      <c r="E317" s="26"/>
      <c r="F317" s="50" t="s">
        <v>3232</v>
      </c>
      <c r="G317" s="508"/>
    </row>
    <row r="318" spans="1:9" ht="105">
      <c r="A318" s="60" t="s">
        <v>3233</v>
      </c>
      <c r="B318" s="50" t="s">
        <v>3234</v>
      </c>
      <c r="C318" s="50" t="s">
        <v>6207</v>
      </c>
      <c r="D318" s="538">
        <v>2</v>
      </c>
      <c r="E318" s="26"/>
      <c r="F318" s="50" t="s">
        <v>6208</v>
      </c>
      <c r="G318" s="508"/>
    </row>
    <row r="319" spans="1:9" ht="135">
      <c r="A319" s="60" t="s">
        <v>3235</v>
      </c>
      <c r="B319" s="50" t="s">
        <v>3236</v>
      </c>
      <c r="C319" s="50" t="s">
        <v>6209</v>
      </c>
      <c r="D319" s="538">
        <v>2</v>
      </c>
      <c r="E319" s="26"/>
      <c r="F319" s="50" t="s">
        <v>6210</v>
      </c>
      <c r="G319" s="508"/>
    </row>
    <row r="320" spans="1:9" ht="120">
      <c r="A320" s="60" t="s">
        <v>3237</v>
      </c>
      <c r="B320" s="501" t="s">
        <v>3238</v>
      </c>
      <c r="C320" s="501" t="s">
        <v>6211</v>
      </c>
      <c r="D320" s="538">
        <v>2</v>
      </c>
      <c r="E320" s="26"/>
      <c r="F320" s="50" t="s">
        <v>6212</v>
      </c>
      <c r="G320" s="508"/>
    </row>
    <row r="321" spans="1:9" ht="150">
      <c r="A321" s="60" t="s">
        <v>3239</v>
      </c>
      <c r="B321" s="50" t="s">
        <v>3240</v>
      </c>
      <c r="C321" s="50" t="s">
        <v>6213</v>
      </c>
      <c r="D321" s="538">
        <v>2</v>
      </c>
      <c r="E321" s="26"/>
      <c r="F321" s="50" t="s">
        <v>6214</v>
      </c>
      <c r="G321" s="508"/>
    </row>
    <row r="322" spans="1:9" ht="240">
      <c r="A322" s="60" t="s">
        <v>3241</v>
      </c>
      <c r="B322" s="50" t="s">
        <v>6215</v>
      </c>
      <c r="C322" s="50" t="s">
        <v>6216</v>
      </c>
      <c r="D322" s="538">
        <v>2</v>
      </c>
      <c r="E322" s="26"/>
      <c r="F322" s="50" t="s">
        <v>6217</v>
      </c>
      <c r="G322" s="508"/>
    </row>
    <row r="323" spans="1:9" ht="225">
      <c r="A323" s="60" t="s">
        <v>3243</v>
      </c>
      <c r="B323" s="50" t="s">
        <v>3244</v>
      </c>
      <c r="C323" s="50" t="s">
        <v>6218</v>
      </c>
      <c r="D323" s="538">
        <v>2</v>
      </c>
      <c r="E323" s="26"/>
      <c r="F323" s="50" t="s">
        <v>6219</v>
      </c>
      <c r="G323" s="59"/>
    </row>
    <row r="324" spans="1:9" ht="60">
      <c r="A324" s="18" t="s">
        <v>6223</v>
      </c>
      <c r="B324" s="50" t="s">
        <v>1714</v>
      </c>
      <c r="C324" s="30" t="s">
        <v>5762</v>
      </c>
      <c r="D324" s="618">
        <v>2</v>
      </c>
      <c r="E324" s="28" t="s">
        <v>540</v>
      </c>
      <c r="F324" s="26"/>
      <c r="G324" s="295"/>
    </row>
    <row r="325" spans="1:9" ht="60">
      <c r="A325" s="18"/>
      <c r="B325" s="227"/>
      <c r="C325" s="30" t="s">
        <v>5763</v>
      </c>
      <c r="D325" s="618">
        <v>2</v>
      </c>
      <c r="E325" s="28" t="s">
        <v>540</v>
      </c>
      <c r="F325" s="26"/>
      <c r="G325" s="295"/>
    </row>
    <row r="326" spans="1:9" ht="45">
      <c r="A326" s="18"/>
      <c r="B326" s="227"/>
      <c r="C326" s="50" t="s">
        <v>5764</v>
      </c>
      <c r="D326" s="618">
        <v>2</v>
      </c>
      <c r="E326" s="28" t="s">
        <v>540</v>
      </c>
      <c r="F326" s="26"/>
      <c r="G326" s="295"/>
    </row>
    <row r="327" spans="1:9" ht="45">
      <c r="A327" s="18"/>
      <c r="B327" s="227"/>
      <c r="C327" s="30" t="s">
        <v>5765</v>
      </c>
      <c r="D327" s="618">
        <v>2</v>
      </c>
      <c r="E327" s="28" t="s">
        <v>540</v>
      </c>
      <c r="F327" s="26"/>
      <c r="G327" s="295"/>
    </row>
    <row r="328" spans="1:9" ht="45">
      <c r="A328" s="18"/>
      <c r="B328" s="227"/>
      <c r="C328" s="50" t="s">
        <v>5766</v>
      </c>
      <c r="D328" s="618">
        <v>2</v>
      </c>
      <c r="E328" s="28" t="s">
        <v>540</v>
      </c>
      <c r="F328" s="26"/>
      <c r="G328" s="295"/>
    </row>
    <row r="329" spans="1:9" ht="30">
      <c r="A329" s="18"/>
      <c r="B329" s="227"/>
      <c r="C329" s="50" t="s">
        <v>5767</v>
      </c>
      <c r="D329" s="618">
        <v>2</v>
      </c>
      <c r="E329" s="28" t="s">
        <v>540</v>
      </c>
      <c r="F329" s="26"/>
      <c r="G329" s="295"/>
    </row>
    <row r="330" spans="1:9" ht="30">
      <c r="A330" s="18"/>
      <c r="B330" s="227"/>
      <c r="C330" s="261" t="s">
        <v>5768</v>
      </c>
      <c r="D330" s="618">
        <v>2</v>
      </c>
      <c r="E330" s="28" t="s">
        <v>540</v>
      </c>
      <c r="F330" s="26"/>
      <c r="G330" s="295"/>
    </row>
    <row r="331" spans="1:9" ht="15.75">
      <c r="A331" s="18"/>
      <c r="B331" s="227"/>
      <c r="C331" s="50" t="s">
        <v>5769</v>
      </c>
      <c r="D331" s="618">
        <v>2</v>
      </c>
      <c r="E331" s="28" t="s">
        <v>540</v>
      </c>
      <c r="F331" s="26"/>
      <c r="G331" s="295"/>
    </row>
    <row r="332" spans="1:9" ht="45">
      <c r="A332" s="18"/>
      <c r="B332" s="227"/>
      <c r="C332" s="50" t="s">
        <v>5770</v>
      </c>
      <c r="D332" s="618">
        <v>2</v>
      </c>
      <c r="E332" s="28" t="s">
        <v>540</v>
      </c>
      <c r="F332" s="26"/>
      <c r="G332" s="295"/>
    </row>
    <row r="333" spans="1:9" ht="30">
      <c r="A333" s="18"/>
      <c r="B333" s="227"/>
      <c r="C333" s="50" t="s">
        <v>5771</v>
      </c>
      <c r="D333" s="618">
        <v>2</v>
      </c>
      <c r="E333" s="28" t="s">
        <v>540</v>
      </c>
      <c r="F333" s="26"/>
      <c r="G333" s="295"/>
    </row>
    <row r="334" spans="1:9" ht="150">
      <c r="A334" s="60" t="s">
        <v>3250</v>
      </c>
      <c r="B334" s="50" t="s">
        <v>1722</v>
      </c>
      <c r="C334" s="30" t="s">
        <v>5772</v>
      </c>
      <c r="D334" s="618">
        <v>2</v>
      </c>
      <c r="E334" s="28" t="s">
        <v>540</v>
      </c>
      <c r="F334" s="50" t="s">
        <v>6220</v>
      </c>
      <c r="G334" s="295"/>
    </row>
    <row r="335" spans="1:9" ht="135">
      <c r="A335" s="60" t="s">
        <v>3251</v>
      </c>
      <c r="B335" s="50" t="s">
        <v>3252</v>
      </c>
      <c r="C335" s="50" t="s">
        <v>6221</v>
      </c>
      <c r="D335" s="538">
        <v>2</v>
      </c>
      <c r="E335" s="26"/>
      <c r="F335" s="50" t="s">
        <v>6222</v>
      </c>
      <c r="G335" s="295"/>
    </row>
    <row r="336" spans="1:9" ht="18.75">
      <c r="A336" s="181"/>
      <c r="B336" s="991" t="s">
        <v>620</v>
      </c>
      <c r="C336" s="995"/>
      <c r="D336" s="995"/>
      <c r="E336" s="995"/>
      <c r="F336" s="995"/>
      <c r="G336" s="1369"/>
      <c r="H336" s="29">
        <f>H337+H348+H358+H384+H411+H439+H443+H454+H463+H480+H500+H435</f>
        <v>298</v>
      </c>
      <c r="I336" s="29">
        <f>I337+I348+I358+I384+I411+I439+I443+I454+I463+I480+I500+I435</f>
        <v>298</v>
      </c>
    </row>
    <row r="337" spans="1:9" ht="40.15" customHeight="1">
      <c r="A337" s="135" t="s">
        <v>1725</v>
      </c>
      <c r="B337" s="989" t="s">
        <v>106</v>
      </c>
      <c r="C337" s="997"/>
      <c r="D337" s="997"/>
      <c r="E337" s="997"/>
      <c r="F337" s="997"/>
      <c r="G337" s="1303"/>
      <c r="H337" s="29">
        <f>SUM(D338:D347)</f>
        <v>18</v>
      </c>
      <c r="I337" s="29">
        <f>COUNT(D338:D347)*2</f>
        <v>18</v>
      </c>
    </row>
    <row r="338" spans="1:9" ht="45">
      <c r="A338" s="18" t="s">
        <v>621</v>
      </c>
      <c r="B338" s="160" t="s">
        <v>622</v>
      </c>
      <c r="C338" s="30" t="s">
        <v>5780</v>
      </c>
      <c r="D338" s="618">
        <v>2</v>
      </c>
      <c r="E338" s="28" t="s">
        <v>540</v>
      </c>
      <c r="F338" s="26"/>
      <c r="G338" s="295"/>
    </row>
    <row r="339" spans="1:9" ht="60">
      <c r="A339" s="18"/>
      <c r="B339" s="160"/>
      <c r="C339" s="50" t="s">
        <v>5781</v>
      </c>
      <c r="D339" s="618">
        <v>2</v>
      </c>
      <c r="E339" s="28" t="s">
        <v>540</v>
      </c>
      <c r="F339" s="26"/>
      <c r="G339" s="295"/>
    </row>
    <row r="340" spans="1:9" ht="30">
      <c r="A340" s="18"/>
      <c r="B340" s="160"/>
      <c r="C340" s="30" t="s">
        <v>5782</v>
      </c>
      <c r="D340" s="618">
        <v>2</v>
      </c>
      <c r="E340" s="28" t="s">
        <v>540</v>
      </c>
      <c r="G340" s="295"/>
    </row>
    <row r="341" spans="1:9" ht="45">
      <c r="A341" s="18"/>
      <c r="B341" s="160"/>
      <c r="C341" s="50" t="s">
        <v>5783</v>
      </c>
      <c r="D341" s="618">
        <v>2</v>
      </c>
      <c r="E341" s="28" t="s">
        <v>540</v>
      </c>
      <c r="F341" s="50"/>
      <c r="G341" s="295"/>
    </row>
    <row r="342" spans="1:9" ht="30">
      <c r="A342" s="18"/>
      <c r="B342" s="160"/>
      <c r="C342" s="50" t="s">
        <v>5784</v>
      </c>
      <c r="D342" s="618">
        <v>2</v>
      </c>
      <c r="E342" s="28" t="s">
        <v>540</v>
      </c>
      <c r="F342" s="50"/>
      <c r="G342" s="295"/>
    </row>
    <row r="343" spans="1:9" ht="75">
      <c r="A343" s="18"/>
      <c r="B343" s="160"/>
      <c r="C343" s="23" t="s">
        <v>5785</v>
      </c>
      <c r="D343" s="618">
        <v>2</v>
      </c>
      <c r="E343" s="28" t="s">
        <v>540</v>
      </c>
      <c r="F343" s="50"/>
      <c r="G343" s="295"/>
    </row>
    <row r="344" spans="1:9" ht="75">
      <c r="A344" s="18"/>
      <c r="B344" s="160"/>
      <c r="C344" s="25" t="s">
        <v>5786</v>
      </c>
      <c r="D344" s="618">
        <v>2</v>
      </c>
      <c r="E344" s="28" t="s">
        <v>540</v>
      </c>
      <c r="F344" s="50"/>
      <c r="G344" s="295"/>
    </row>
    <row r="345" spans="1:9" ht="47.25">
      <c r="A345" s="18" t="s">
        <v>626</v>
      </c>
      <c r="B345" s="114" t="s">
        <v>627</v>
      </c>
      <c r="C345" s="30" t="s">
        <v>5787</v>
      </c>
      <c r="D345" s="618">
        <v>2</v>
      </c>
      <c r="E345" s="28" t="s">
        <v>540</v>
      </c>
      <c r="F345" s="26"/>
      <c r="G345" s="295"/>
    </row>
    <row r="346" spans="1:9" ht="30">
      <c r="A346" s="18"/>
      <c r="B346" s="114"/>
      <c r="C346" s="30" t="s">
        <v>5788</v>
      </c>
      <c r="D346" s="618">
        <v>2</v>
      </c>
      <c r="E346" s="28" t="s">
        <v>648</v>
      </c>
      <c r="F346" s="26"/>
      <c r="G346" s="295"/>
    </row>
    <row r="347" spans="1:9" ht="47.25" hidden="1">
      <c r="A347" s="27" t="s">
        <v>1731</v>
      </c>
      <c r="B347" s="114" t="s">
        <v>631</v>
      </c>
      <c r="C347" s="26"/>
      <c r="D347" s="26"/>
      <c r="E347" s="28"/>
      <c r="F347" s="26"/>
      <c r="G347" s="26"/>
    </row>
    <row r="348" spans="1:9" ht="40.15" customHeight="1">
      <c r="A348" s="117" t="s">
        <v>1734</v>
      </c>
      <c r="B348" s="989" t="s">
        <v>104</v>
      </c>
      <c r="C348" s="997"/>
      <c r="D348" s="997"/>
      <c r="E348" s="997"/>
      <c r="F348" s="997"/>
      <c r="G348" s="1303"/>
      <c r="H348" s="29">
        <f>SUM(D349:D357)</f>
        <v>10</v>
      </c>
      <c r="I348" s="29">
        <f>COUNT(D349:D357)*2</f>
        <v>10</v>
      </c>
    </row>
    <row r="349" spans="1:9" ht="47.25" hidden="1">
      <c r="A349" s="27" t="s">
        <v>633</v>
      </c>
      <c r="B349" s="114" t="s">
        <v>634</v>
      </c>
      <c r="C349" s="26"/>
      <c r="D349" s="26"/>
      <c r="E349" s="28"/>
      <c r="F349" s="26"/>
      <c r="G349" s="26"/>
    </row>
    <row r="350" spans="1:9" ht="31.5" hidden="1">
      <c r="A350" s="27" t="s">
        <v>637</v>
      </c>
      <c r="B350" s="160" t="s">
        <v>638</v>
      </c>
      <c r="C350" s="26"/>
      <c r="D350" s="26"/>
      <c r="E350" s="28"/>
      <c r="F350" s="26"/>
      <c r="G350" s="26"/>
    </row>
    <row r="351" spans="1:9" ht="31.5" hidden="1">
      <c r="A351" s="27" t="s">
        <v>1736</v>
      </c>
      <c r="B351" s="114" t="s">
        <v>640</v>
      </c>
      <c r="C351" s="50"/>
      <c r="D351" s="26"/>
      <c r="E351" s="28"/>
      <c r="F351" s="26"/>
      <c r="G351" s="26"/>
    </row>
    <row r="352" spans="1:9" ht="45">
      <c r="A352" s="18" t="s">
        <v>1740</v>
      </c>
      <c r="B352" s="114" t="s">
        <v>644</v>
      </c>
      <c r="C352" s="30" t="s">
        <v>5789</v>
      </c>
      <c r="D352" s="618">
        <v>2</v>
      </c>
      <c r="E352" s="28" t="s">
        <v>540</v>
      </c>
      <c r="F352" s="26"/>
      <c r="G352" s="295"/>
    </row>
    <row r="353" spans="1:9" ht="60">
      <c r="A353" s="18"/>
      <c r="B353" s="114"/>
      <c r="C353" s="30" t="s">
        <v>5790</v>
      </c>
      <c r="D353" s="618">
        <v>2</v>
      </c>
      <c r="E353" s="28" t="s">
        <v>540</v>
      </c>
      <c r="F353" s="26"/>
      <c r="G353" s="295"/>
    </row>
    <row r="354" spans="1:9" ht="60">
      <c r="A354" s="18" t="s">
        <v>1743</v>
      </c>
      <c r="B354" s="160" t="s">
        <v>650</v>
      </c>
      <c r="C354" s="30" t="s">
        <v>5791</v>
      </c>
      <c r="D354" s="618">
        <v>2</v>
      </c>
      <c r="E354" s="28" t="s">
        <v>531</v>
      </c>
      <c r="F354" s="26" t="s">
        <v>5792</v>
      </c>
      <c r="G354" s="295"/>
    </row>
    <row r="355" spans="1:9" ht="60">
      <c r="A355" s="18" t="s">
        <v>1748</v>
      </c>
      <c r="B355" s="30" t="s">
        <v>657</v>
      </c>
      <c r="C355" s="23" t="s">
        <v>5793</v>
      </c>
      <c r="D355" s="618">
        <v>2</v>
      </c>
      <c r="E355" s="28" t="s">
        <v>653</v>
      </c>
      <c r="F355" s="26"/>
      <c r="G355" s="295"/>
    </row>
    <row r="356" spans="1:9" ht="47.25" hidden="1">
      <c r="A356" s="27" t="s">
        <v>1751</v>
      </c>
      <c r="B356" s="114" t="s">
        <v>663</v>
      </c>
      <c r="C356" s="26"/>
      <c r="D356" s="26"/>
      <c r="E356" s="28"/>
      <c r="F356" s="26"/>
      <c r="G356" s="26"/>
    </row>
    <row r="357" spans="1:9" ht="105">
      <c r="A357" s="18" t="s">
        <v>1753</v>
      </c>
      <c r="B357" s="114" t="s">
        <v>667</v>
      </c>
      <c r="C357" s="30" t="s">
        <v>5794</v>
      </c>
      <c r="D357" s="618">
        <v>2</v>
      </c>
      <c r="E357" s="28" t="s">
        <v>653</v>
      </c>
      <c r="F357" s="26"/>
      <c r="G357" s="295"/>
    </row>
    <row r="358" spans="1:9" ht="40.15" customHeight="1">
      <c r="A358" s="135" t="s">
        <v>1754</v>
      </c>
      <c r="B358" s="989" t="s">
        <v>102</v>
      </c>
      <c r="C358" s="997"/>
      <c r="D358" s="997"/>
      <c r="E358" s="997"/>
      <c r="F358" s="997"/>
      <c r="G358" s="1303"/>
      <c r="H358" s="29">
        <f>SUM(D359:D383)</f>
        <v>48</v>
      </c>
      <c r="I358" s="29">
        <f>COUNT(D359:D383)*2</f>
        <v>48</v>
      </c>
    </row>
    <row r="359" spans="1:9" ht="47.25">
      <c r="A359" s="18" t="s">
        <v>669</v>
      </c>
      <c r="B359" s="114" t="s">
        <v>670</v>
      </c>
      <c r="C359" s="30" t="s">
        <v>5795</v>
      </c>
      <c r="D359" s="618">
        <v>2</v>
      </c>
      <c r="E359" s="28" t="s">
        <v>341</v>
      </c>
      <c r="F359" s="26"/>
      <c r="G359" s="295"/>
    </row>
    <row r="360" spans="1:9" ht="30">
      <c r="A360" s="18"/>
      <c r="B360" s="114"/>
      <c r="C360" s="30" t="s">
        <v>5796</v>
      </c>
      <c r="D360" s="618">
        <v>2</v>
      </c>
      <c r="E360" s="28" t="s">
        <v>341</v>
      </c>
      <c r="F360" s="30" t="s">
        <v>5797</v>
      </c>
      <c r="G360" s="295"/>
    </row>
    <row r="361" spans="1:9" ht="30">
      <c r="A361" s="18"/>
      <c r="B361" s="114"/>
      <c r="C361" s="30" t="s">
        <v>5798</v>
      </c>
      <c r="D361" s="618">
        <v>2</v>
      </c>
      <c r="E361" s="28" t="s">
        <v>341</v>
      </c>
      <c r="F361" s="26"/>
      <c r="G361" s="295"/>
    </row>
    <row r="362" spans="1:9" ht="60">
      <c r="A362" s="18"/>
      <c r="B362" s="114"/>
      <c r="C362" s="30" t="s">
        <v>5799</v>
      </c>
      <c r="D362" s="618">
        <v>2</v>
      </c>
      <c r="E362" s="28" t="s">
        <v>341</v>
      </c>
      <c r="F362" s="26"/>
      <c r="G362" s="295"/>
    </row>
    <row r="363" spans="1:9" ht="30">
      <c r="A363" s="18"/>
      <c r="B363" s="114"/>
      <c r="C363" s="30" t="s">
        <v>5800</v>
      </c>
      <c r="D363" s="618">
        <v>2</v>
      </c>
      <c r="E363" s="28" t="s">
        <v>341</v>
      </c>
      <c r="F363" s="26"/>
      <c r="G363" s="295"/>
    </row>
    <row r="364" spans="1:9" ht="60">
      <c r="A364" s="18" t="s">
        <v>674</v>
      </c>
      <c r="B364" s="114" t="s">
        <v>675</v>
      </c>
      <c r="C364" s="30" t="s">
        <v>5801</v>
      </c>
      <c r="D364" s="618">
        <v>2</v>
      </c>
      <c r="E364" s="28" t="s">
        <v>341</v>
      </c>
      <c r="F364" s="26"/>
      <c r="G364" s="295"/>
    </row>
    <row r="365" spans="1:9" ht="30">
      <c r="A365" s="18" t="s">
        <v>336</v>
      </c>
      <c r="B365" s="114"/>
      <c r="C365" s="30" t="s">
        <v>5802</v>
      </c>
      <c r="D365" s="618">
        <v>2</v>
      </c>
      <c r="E365" s="28" t="s">
        <v>377</v>
      </c>
      <c r="F365" s="26"/>
      <c r="G365" s="295"/>
    </row>
    <row r="366" spans="1:9" ht="45">
      <c r="A366" s="18" t="s">
        <v>336</v>
      </c>
      <c r="B366" s="114"/>
      <c r="C366" s="30" t="s">
        <v>5803</v>
      </c>
      <c r="D366" s="618">
        <v>2</v>
      </c>
      <c r="E366" s="28" t="s">
        <v>377</v>
      </c>
      <c r="F366" s="26"/>
      <c r="G366" s="295"/>
    </row>
    <row r="367" spans="1:9" ht="30">
      <c r="A367" s="18"/>
      <c r="B367" s="114"/>
      <c r="C367" s="30" t="s">
        <v>5804</v>
      </c>
      <c r="D367" s="618">
        <v>2</v>
      </c>
      <c r="E367" s="28" t="s">
        <v>377</v>
      </c>
      <c r="F367" s="26"/>
      <c r="G367" s="295"/>
    </row>
    <row r="368" spans="1:9" ht="47.25" hidden="1">
      <c r="A368" s="27" t="s">
        <v>677</v>
      </c>
      <c r="B368" s="114" t="s">
        <v>678</v>
      </c>
      <c r="C368" s="26"/>
      <c r="D368" s="26"/>
      <c r="E368" s="28"/>
      <c r="F368" s="26"/>
      <c r="G368" s="26"/>
    </row>
    <row r="369" spans="1:9" ht="45">
      <c r="A369" s="18" t="s">
        <v>683</v>
      </c>
      <c r="B369" s="114" t="s">
        <v>684</v>
      </c>
      <c r="C369" s="30" t="s">
        <v>5805</v>
      </c>
      <c r="D369" s="618">
        <v>2</v>
      </c>
      <c r="E369" s="28" t="s">
        <v>653</v>
      </c>
      <c r="F369" s="26"/>
      <c r="G369" s="295"/>
    </row>
    <row r="370" spans="1:9" ht="30">
      <c r="A370" s="18" t="s">
        <v>336</v>
      </c>
      <c r="B370" s="114"/>
      <c r="C370" s="30" t="s">
        <v>5806</v>
      </c>
      <c r="D370" s="618">
        <v>2</v>
      </c>
      <c r="E370" s="28" t="s">
        <v>653</v>
      </c>
      <c r="F370" s="26"/>
      <c r="G370" s="295"/>
    </row>
    <row r="371" spans="1:9" ht="30">
      <c r="A371" s="18" t="s">
        <v>336</v>
      </c>
      <c r="B371" s="114"/>
      <c r="C371" s="30" t="s">
        <v>5807</v>
      </c>
      <c r="D371" s="618">
        <v>2</v>
      </c>
      <c r="E371" s="28" t="s">
        <v>653</v>
      </c>
      <c r="F371" s="26"/>
      <c r="G371" s="295"/>
    </row>
    <row r="372" spans="1:9" ht="45">
      <c r="A372" s="18" t="s">
        <v>336</v>
      </c>
      <c r="B372" s="114"/>
      <c r="C372" s="30" t="s">
        <v>5808</v>
      </c>
      <c r="D372" s="618">
        <v>2</v>
      </c>
      <c r="E372" s="28" t="s">
        <v>653</v>
      </c>
      <c r="F372" s="26"/>
      <c r="G372" s="295"/>
    </row>
    <row r="373" spans="1:9" ht="30">
      <c r="A373" s="18" t="s">
        <v>336</v>
      </c>
      <c r="B373" s="114"/>
      <c r="C373" s="30" t="s">
        <v>5809</v>
      </c>
      <c r="D373" s="618">
        <v>2</v>
      </c>
      <c r="E373" s="28" t="s">
        <v>653</v>
      </c>
      <c r="F373" s="26"/>
      <c r="G373" s="295"/>
    </row>
    <row r="374" spans="1:9" ht="45">
      <c r="A374" s="18" t="s">
        <v>336</v>
      </c>
      <c r="B374" s="114"/>
      <c r="C374" s="30" t="s">
        <v>5810</v>
      </c>
      <c r="D374" s="618">
        <v>2</v>
      </c>
      <c r="E374" s="28" t="s">
        <v>653</v>
      </c>
      <c r="F374" s="26"/>
      <c r="G374" s="295"/>
    </row>
    <row r="375" spans="1:9" ht="60">
      <c r="A375" s="18" t="s">
        <v>336</v>
      </c>
      <c r="B375" s="114"/>
      <c r="C375" s="30" t="s">
        <v>5811</v>
      </c>
      <c r="D375" s="618">
        <v>2</v>
      </c>
      <c r="E375" s="28" t="s">
        <v>653</v>
      </c>
      <c r="F375" s="26"/>
      <c r="G375" s="295"/>
    </row>
    <row r="376" spans="1:9" ht="45">
      <c r="A376" s="18" t="s">
        <v>336</v>
      </c>
      <c r="B376" s="114"/>
      <c r="C376" s="30" t="s">
        <v>5812</v>
      </c>
      <c r="D376" s="618">
        <v>2</v>
      </c>
      <c r="E376" s="28" t="s">
        <v>1825</v>
      </c>
      <c r="F376" s="26"/>
      <c r="G376" s="295"/>
    </row>
    <row r="377" spans="1:9" ht="45">
      <c r="A377" s="18" t="s">
        <v>336</v>
      </c>
      <c r="B377" s="114"/>
      <c r="C377" s="30" t="s">
        <v>5813</v>
      </c>
      <c r="D377" s="618">
        <v>2</v>
      </c>
      <c r="E377" s="28" t="s">
        <v>653</v>
      </c>
      <c r="F377" s="26"/>
      <c r="G377" s="295"/>
    </row>
    <row r="378" spans="1:9" ht="45">
      <c r="A378" s="18" t="s">
        <v>336</v>
      </c>
      <c r="B378" s="114"/>
      <c r="C378" s="30" t="s">
        <v>5814</v>
      </c>
      <c r="D378" s="618">
        <v>2</v>
      </c>
      <c r="E378" s="28" t="s">
        <v>653</v>
      </c>
      <c r="F378" s="26"/>
      <c r="G378" s="295"/>
    </row>
    <row r="379" spans="1:9" ht="30">
      <c r="A379" s="18" t="s">
        <v>5815</v>
      </c>
      <c r="B379" s="161" t="s">
        <v>689</v>
      </c>
      <c r="C379" s="30" t="s">
        <v>5816</v>
      </c>
      <c r="D379" s="618">
        <v>2</v>
      </c>
      <c r="E379" s="28" t="s">
        <v>420</v>
      </c>
      <c r="F379" s="26"/>
      <c r="G379" s="295"/>
    </row>
    <row r="380" spans="1:9" ht="45">
      <c r="A380" s="18" t="s">
        <v>336</v>
      </c>
      <c r="B380" s="161"/>
      <c r="C380" s="30" t="s">
        <v>5817</v>
      </c>
      <c r="D380" s="618">
        <v>2</v>
      </c>
      <c r="E380" s="28" t="s">
        <v>540</v>
      </c>
      <c r="F380" s="26"/>
      <c r="G380" s="295"/>
    </row>
    <row r="381" spans="1:9" ht="45">
      <c r="A381" s="18" t="s">
        <v>336</v>
      </c>
      <c r="B381" s="161"/>
      <c r="C381" s="30" t="s">
        <v>5818</v>
      </c>
      <c r="D381" s="618">
        <v>2</v>
      </c>
      <c r="E381" s="28" t="s">
        <v>540</v>
      </c>
      <c r="F381" s="26"/>
      <c r="G381" s="295"/>
    </row>
    <row r="382" spans="1:9" ht="45">
      <c r="A382" s="18" t="s">
        <v>336</v>
      </c>
      <c r="B382" s="161"/>
      <c r="C382" s="30" t="s">
        <v>5819</v>
      </c>
      <c r="D382" s="618">
        <v>2</v>
      </c>
      <c r="E382" s="28" t="s">
        <v>653</v>
      </c>
      <c r="F382" s="26"/>
      <c r="G382" s="295"/>
    </row>
    <row r="383" spans="1:9" ht="45">
      <c r="A383" s="18"/>
      <c r="B383" s="161"/>
      <c r="C383" s="30" t="s">
        <v>5820</v>
      </c>
      <c r="D383" s="618">
        <v>2</v>
      </c>
      <c r="E383" s="28" t="s">
        <v>653</v>
      </c>
      <c r="F383" s="26"/>
      <c r="G383" s="295"/>
    </row>
    <row r="384" spans="1:9" ht="40.15" customHeight="1">
      <c r="A384" s="135" t="s">
        <v>1766</v>
      </c>
      <c r="B384" s="916" t="s">
        <v>100</v>
      </c>
      <c r="C384" s="923"/>
      <c r="D384" s="923"/>
      <c r="E384" s="923"/>
      <c r="F384" s="923"/>
      <c r="G384" s="1304"/>
      <c r="H384" s="29">
        <f>SUM(D385:D410)</f>
        <v>52</v>
      </c>
      <c r="I384" s="29">
        <f>COUNT(D385:D410)*2</f>
        <v>52</v>
      </c>
    </row>
    <row r="385" spans="1:7" ht="31.5">
      <c r="A385" s="18" t="s">
        <v>5821</v>
      </c>
      <c r="B385" s="51" t="s">
        <v>692</v>
      </c>
      <c r="C385" s="50" t="s">
        <v>5822</v>
      </c>
      <c r="D385" s="618">
        <v>2</v>
      </c>
      <c r="E385" s="28" t="s">
        <v>341</v>
      </c>
      <c r="F385" s="26"/>
      <c r="G385" s="295"/>
    </row>
    <row r="386" spans="1:7" ht="45">
      <c r="A386" s="18" t="s">
        <v>336</v>
      </c>
      <c r="B386" s="51"/>
      <c r="C386" s="30" t="s">
        <v>5823</v>
      </c>
      <c r="D386" s="618">
        <v>2</v>
      </c>
      <c r="E386" s="28" t="s">
        <v>341</v>
      </c>
      <c r="F386" s="26"/>
      <c r="G386" s="295"/>
    </row>
    <row r="387" spans="1:7" ht="30">
      <c r="A387" s="18" t="s">
        <v>336</v>
      </c>
      <c r="B387" s="51"/>
      <c r="C387" s="50" t="s">
        <v>5824</v>
      </c>
      <c r="D387" s="618">
        <v>2</v>
      </c>
      <c r="E387" s="28" t="s">
        <v>341</v>
      </c>
      <c r="F387" s="26"/>
      <c r="G387" s="295"/>
    </row>
    <row r="388" spans="1:7" ht="47.25" customHeight="1">
      <c r="A388" s="18" t="s">
        <v>336</v>
      </c>
      <c r="B388" s="51"/>
      <c r="C388" s="30" t="s">
        <v>5825</v>
      </c>
      <c r="D388" s="618">
        <v>2</v>
      </c>
      <c r="E388" s="28" t="s">
        <v>377</v>
      </c>
      <c r="F388" s="26"/>
      <c r="G388" s="295"/>
    </row>
    <row r="389" spans="1:7" ht="60">
      <c r="A389" s="18" t="s">
        <v>695</v>
      </c>
      <c r="B389" s="19" t="s">
        <v>696</v>
      </c>
      <c r="C389" s="30" t="s">
        <v>5826</v>
      </c>
      <c r="D389" s="618">
        <v>2</v>
      </c>
      <c r="E389" s="28" t="s">
        <v>377</v>
      </c>
      <c r="F389" s="26"/>
      <c r="G389" s="295"/>
    </row>
    <row r="390" spans="1:7" ht="45">
      <c r="A390" s="18"/>
      <c r="B390" s="19"/>
      <c r="C390" s="50" t="s">
        <v>5827</v>
      </c>
      <c r="D390" s="622">
        <v>2</v>
      </c>
      <c r="E390" s="28" t="s">
        <v>540</v>
      </c>
      <c r="F390" s="50" t="s">
        <v>5828</v>
      </c>
      <c r="G390" s="295"/>
    </row>
    <row r="391" spans="1:7" ht="60">
      <c r="A391" s="18" t="s">
        <v>701</v>
      </c>
      <c r="B391" s="19" t="s">
        <v>702</v>
      </c>
      <c r="C391" s="50" t="s">
        <v>5829</v>
      </c>
      <c r="D391" s="618">
        <v>2</v>
      </c>
      <c r="E391" s="28" t="s">
        <v>377</v>
      </c>
      <c r="F391" s="26"/>
      <c r="G391" s="295"/>
    </row>
    <row r="392" spans="1:7" ht="30">
      <c r="A392" s="18" t="s">
        <v>336</v>
      </c>
      <c r="B392" s="19"/>
      <c r="C392" s="30" t="s">
        <v>5830</v>
      </c>
      <c r="D392" s="618">
        <v>2</v>
      </c>
      <c r="E392" s="28" t="s">
        <v>341</v>
      </c>
      <c r="F392" s="26"/>
      <c r="G392" s="295"/>
    </row>
    <row r="393" spans="1:7" ht="45">
      <c r="A393" s="18" t="s">
        <v>336</v>
      </c>
      <c r="B393" s="19"/>
      <c r="C393" s="30" t="s">
        <v>5831</v>
      </c>
      <c r="D393" s="618">
        <v>2</v>
      </c>
      <c r="E393" s="28" t="s">
        <v>1817</v>
      </c>
      <c r="F393" s="26"/>
      <c r="G393" s="295"/>
    </row>
    <row r="394" spans="1:7" ht="30">
      <c r="A394" s="18" t="s">
        <v>336</v>
      </c>
      <c r="B394" s="19"/>
      <c r="C394" s="30" t="s">
        <v>5832</v>
      </c>
      <c r="D394" s="618">
        <v>2</v>
      </c>
      <c r="E394" s="28" t="s">
        <v>341</v>
      </c>
      <c r="F394" s="26"/>
      <c r="G394" s="295"/>
    </row>
    <row r="395" spans="1:7" ht="45">
      <c r="A395" s="18" t="s">
        <v>336</v>
      </c>
      <c r="B395" s="19"/>
      <c r="C395" s="30" t="s">
        <v>5833</v>
      </c>
      <c r="D395" s="618">
        <v>2</v>
      </c>
      <c r="E395" s="28" t="s">
        <v>341</v>
      </c>
      <c r="F395" s="26"/>
      <c r="G395" s="295"/>
    </row>
    <row r="396" spans="1:7" ht="45">
      <c r="A396" s="18" t="s">
        <v>336</v>
      </c>
      <c r="B396" s="19"/>
      <c r="C396" s="30" t="s">
        <v>5834</v>
      </c>
      <c r="D396" s="618">
        <v>2</v>
      </c>
      <c r="E396" s="28" t="s">
        <v>653</v>
      </c>
      <c r="F396" s="26"/>
      <c r="G396" s="295"/>
    </row>
    <row r="397" spans="1:7" ht="31.5">
      <c r="A397" s="18" t="s">
        <v>5835</v>
      </c>
      <c r="B397" s="19" t="s">
        <v>708</v>
      </c>
      <c r="C397" s="30" t="s">
        <v>5836</v>
      </c>
      <c r="D397" s="618">
        <v>2</v>
      </c>
      <c r="E397" s="28" t="s">
        <v>341</v>
      </c>
      <c r="F397" s="26"/>
      <c r="G397" s="295"/>
    </row>
    <row r="398" spans="1:7" ht="30">
      <c r="A398" s="18" t="s">
        <v>336</v>
      </c>
      <c r="B398" s="19"/>
      <c r="C398" s="30" t="s">
        <v>5837</v>
      </c>
      <c r="D398" s="618">
        <v>2</v>
      </c>
      <c r="E398" s="28" t="s">
        <v>341</v>
      </c>
      <c r="F398" s="26"/>
      <c r="G398" s="295"/>
    </row>
    <row r="399" spans="1:7" ht="30">
      <c r="A399" s="18" t="s">
        <v>336</v>
      </c>
      <c r="B399" s="19"/>
      <c r="C399" s="30" t="s">
        <v>5838</v>
      </c>
      <c r="D399" s="618">
        <v>2</v>
      </c>
      <c r="E399" s="28" t="s">
        <v>341</v>
      </c>
      <c r="F399" s="26"/>
      <c r="G399" s="295"/>
    </row>
    <row r="400" spans="1:7" ht="45">
      <c r="A400" s="18" t="s">
        <v>336</v>
      </c>
      <c r="B400" s="19"/>
      <c r="C400" s="30" t="s">
        <v>5839</v>
      </c>
      <c r="D400" s="618">
        <v>2</v>
      </c>
      <c r="E400" s="28" t="s">
        <v>341</v>
      </c>
      <c r="F400" s="26"/>
      <c r="G400" s="295"/>
    </row>
    <row r="401" spans="1:9" ht="45">
      <c r="A401" s="18" t="s">
        <v>336</v>
      </c>
      <c r="B401" s="19"/>
      <c r="C401" s="30" t="s">
        <v>5840</v>
      </c>
      <c r="D401" s="618">
        <v>2</v>
      </c>
      <c r="E401" s="28" t="s">
        <v>341</v>
      </c>
      <c r="F401" s="26"/>
      <c r="G401" s="295"/>
    </row>
    <row r="402" spans="1:9" ht="45">
      <c r="A402" s="18" t="s">
        <v>336</v>
      </c>
      <c r="B402" s="19"/>
      <c r="C402" s="30" t="s">
        <v>5841</v>
      </c>
      <c r="D402" s="618">
        <v>2</v>
      </c>
      <c r="E402" s="28" t="s">
        <v>341</v>
      </c>
      <c r="F402" s="26"/>
      <c r="G402" s="295"/>
    </row>
    <row r="403" spans="1:9" ht="30">
      <c r="A403" s="18" t="s">
        <v>336</v>
      </c>
      <c r="B403" s="19"/>
      <c r="C403" s="30" t="s">
        <v>5842</v>
      </c>
      <c r="D403" s="618">
        <v>2</v>
      </c>
      <c r="E403" s="28" t="s">
        <v>341</v>
      </c>
      <c r="F403" s="26"/>
      <c r="G403" s="295"/>
    </row>
    <row r="404" spans="1:9" ht="15.75">
      <c r="A404" s="18" t="s">
        <v>336</v>
      </c>
      <c r="B404" s="19"/>
      <c r="C404" s="30" t="s">
        <v>5843</v>
      </c>
      <c r="D404" s="618">
        <v>2</v>
      </c>
      <c r="E404" s="28" t="s">
        <v>341</v>
      </c>
      <c r="F404" s="26"/>
      <c r="G404" s="295"/>
    </row>
    <row r="405" spans="1:9" ht="31.5">
      <c r="A405" s="18" t="s">
        <v>709</v>
      </c>
      <c r="B405" s="19" t="s">
        <v>710</v>
      </c>
      <c r="C405" s="30" t="s">
        <v>5844</v>
      </c>
      <c r="D405" s="618">
        <v>2</v>
      </c>
      <c r="E405" s="28" t="s">
        <v>653</v>
      </c>
      <c r="F405" s="26"/>
      <c r="G405" s="295"/>
    </row>
    <row r="406" spans="1:9" ht="30">
      <c r="A406" s="18" t="s">
        <v>336</v>
      </c>
      <c r="B406" s="19"/>
      <c r="C406" s="30" t="s">
        <v>5845</v>
      </c>
      <c r="D406" s="618">
        <v>2</v>
      </c>
      <c r="E406" s="28" t="s">
        <v>377</v>
      </c>
      <c r="F406" s="26"/>
      <c r="G406" s="295"/>
    </row>
    <row r="407" spans="1:9" ht="45">
      <c r="A407" s="18" t="s">
        <v>336</v>
      </c>
      <c r="B407" s="19"/>
      <c r="C407" s="30" t="s">
        <v>5846</v>
      </c>
      <c r="D407" s="618">
        <v>2</v>
      </c>
      <c r="E407" s="28" t="s">
        <v>341</v>
      </c>
      <c r="F407" s="26"/>
      <c r="G407" s="295"/>
    </row>
    <row r="408" spans="1:9" ht="30">
      <c r="A408" s="18" t="s">
        <v>336</v>
      </c>
      <c r="B408" s="19"/>
      <c r="C408" s="30" t="s">
        <v>5847</v>
      </c>
      <c r="D408" s="618">
        <v>2</v>
      </c>
      <c r="E408" s="28" t="s">
        <v>341</v>
      </c>
      <c r="F408" s="26"/>
      <c r="G408" s="295"/>
    </row>
    <row r="409" spans="1:9" ht="47.25">
      <c r="A409" s="18" t="s">
        <v>5848</v>
      </c>
      <c r="B409" s="19" t="s">
        <v>713</v>
      </c>
      <c r="C409" s="30" t="s">
        <v>5849</v>
      </c>
      <c r="D409" s="618">
        <v>2</v>
      </c>
      <c r="E409" s="28" t="s">
        <v>653</v>
      </c>
      <c r="F409" s="26"/>
      <c r="G409" s="295"/>
    </row>
    <row r="410" spans="1:9" ht="30">
      <c r="A410" s="18" t="s">
        <v>336</v>
      </c>
      <c r="B410" s="19"/>
      <c r="C410" s="30" t="s">
        <v>5850</v>
      </c>
      <c r="D410" s="618">
        <v>2</v>
      </c>
      <c r="E410" s="28" t="s">
        <v>653</v>
      </c>
      <c r="F410" s="26"/>
      <c r="G410" s="295"/>
    </row>
    <row r="411" spans="1:9" ht="40.15" customHeight="1">
      <c r="A411" s="135" t="s">
        <v>1782</v>
      </c>
      <c r="B411" s="916" t="s">
        <v>98</v>
      </c>
      <c r="C411" s="923"/>
      <c r="D411" s="923"/>
      <c r="E411" s="923"/>
      <c r="F411" s="923"/>
      <c r="G411" s="1304"/>
      <c r="H411" s="29">
        <f>SUM(D412:D438)</f>
        <v>46</v>
      </c>
      <c r="I411" s="29">
        <f>COUNT(D412:D438)*2</f>
        <v>46</v>
      </c>
    </row>
    <row r="412" spans="1:9" ht="47.25">
      <c r="A412" s="18" t="s">
        <v>715</v>
      </c>
      <c r="B412" s="19" t="s">
        <v>716</v>
      </c>
      <c r="C412" s="30" t="s">
        <v>5851</v>
      </c>
      <c r="D412" s="618">
        <v>2</v>
      </c>
      <c r="E412" s="28" t="s">
        <v>531</v>
      </c>
      <c r="F412" s="30" t="s">
        <v>5852</v>
      </c>
      <c r="G412" s="295"/>
    </row>
    <row r="413" spans="1:9" ht="45">
      <c r="A413" s="18" t="s">
        <v>336</v>
      </c>
      <c r="B413" s="19"/>
      <c r="C413" s="30" t="s">
        <v>5853</v>
      </c>
      <c r="D413" s="618">
        <v>2</v>
      </c>
      <c r="E413" s="28" t="s">
        <v>660</v>
      </c>
      <c r="F413" s="26"/>
      <c r="G413" s="295"/>
    </row>
    <row r="414" spans="1:9" ht="30">
      <c r="A414" s="18" t="s">
        <v>336</v>
      </c>
      <c r="B414" s="19"/>
      <c r="C414" s="30" t="s">
        <v>5854</v>
      </c>
      <c r="D414" s="618">
        <v>2</v>
      </c>
      <c r="E414" s="28" t="s">
        <v>341</v>
      </c>
      <c r="F414" s="26"/>
      <c r="G414" s="295"/>
    </row>
    <row r="415" spans="1:9" ht="30">
      <c r="A415" s="18" t="s">
        <v>336</v>
      </c>
      <c r="B415" s="19"/>
      <c r="C415" s="30" t="s">
        <v>5855</v>
      </c>
      <c r="D415" s="618">
        <v>2</v>
      </c>
      <c r="E415" s="28" t="s">
        <v>377</v>
      </c>
      <c r="F415" s="30" t="s">
        <v>5856</v>
      </c>
      <c r="G415" s="295"/>
    </row>
    <row r="416" spans="1:9" ht="75">
      <c r="A416" s="18"/>
      <c r="B416" s="19"/>
      <c r="C416" s="30" t="s">
        <v>5857</v>
      </c>
      <c r="D416" s="618">
        <v>2</v>
      </c>
      <c r="E416" s="28" t="s">
        <v>648</v>
      </c>
      <c r="F416" s="30"/>
      <c r="G416" s="295"/>
    </row>
    <row r="417" spans="1:7" ht="30">
      <c r="A417" s="18"/>
      <c r="B417" s="19"/>
      <c r="C417" s="30" t="s">
        <v>5858</v>
      </c>
      <c r="D417" s="618">
        <v>2</v>
      </c>
      <c r="E417" s="28" t="s">
        <v>648</v>
      </c>
      <c r="F417" s="30"/>
      <c r="G417" s="295"/>
    </row>
    <row r="418" spans="1:7" ht="30">
      <c r="A418" s="18"/>
      <c r="B418" s="19"/>
      <c r="C418" s="30" t="s">
        <v>5859</v>
      </c>
      <c r="D418" s="618">
        <v>2</v>
      </c>
      <c r="E418" s="28" t="s">
        <v>341</v>
      </c>
      <c r="F418" s="30"/>
      <c r="G418" s="295"/>
    </row>
    <row r="419" spans="1:7" ht="60">
      <c r="A419" s="18"/>
      <c r="B419" s="19"/>
      <c r="C419" s="25" t="s">
        <v>5860</v>
      </c>
      <c r="D419" s="618">
        <v>2</v>
      </c>
      <c r="E419" s="28" t="s">
        <v>653</v>
      </c>
      <c r="F419" s="30"/>
      <c r="G419" s="295"/>
    </row>
    <row r="420" spans="1:7" ht="47.25">
      <c r="A420" s="18" t="s">
        <v>718</v>
      </c>
      <c r="B420" s="19" t="s">
        <v>719</v>
      </c>
      <c r="C420" s="123" t="s">
        <v>5861</v>
      </c>
      <c r="D420" s="618">
        <v>2</v>
      </c>
      <c r="E420" s="28" t="s">
        <v>660</v>
      </c>
      <c r="F420" s="26"/>
      <c r="G420" s="295"/>
    </row>
    <row r="421" spans="1:7" ht="60">
      <c r="A421" s="18"/>
      <c r="B421" s="19"/>
      <c r="C421" s="30" t="s">
        <v>5862</v>
      </c>
      <c r="D421" s="618">
        <v>2</v>
      </c>
      <c r="E421" s="28" t="s">
        <v>653</v>
      </c>
      <c r="F421" s="30"/>
      <c r="G421" s="295"/>
    </row>
    <row r="422" spans="1:7" ht="60">
      <c r="A422" s="18"/>
      <c r="B422" s="19"/>
      <c r="C422" s="30" t="s">
        <v>5863</v>
      </c>
      <c r="D422" s="618">
        <v>2</v>
      </c>
      <c r="E422" s="28" t="s">
        <v>653</v>
      </c>
      <c r="F422" s="30"/>
      <c r="G422" s="295"/>
    </row>
    <row r="423" spans="1:7" ht="30">
      <c r="A423" s="18" t="s">
        <v>336</v>
      </c>
      <c r="B423" s="19"/>
      <c r="C423" s="30" t="s">
        <v>5864</v>
      </c>
      <c r="D423" s="618">
        <v>2</v>
      </c>
      <c r="E423" s="28" t="s">
        <v>531</v>
      </c>
      <c r="F423" s="26"/>
      <c r="G423" s="295"/>
    </row>
    <row r="424" spans="1:7" ht="30">
      <c r="A424" s="18"/>
      <c r="B424" s="19"/>
      <c r="C424" s="30" t="s">
        <v>5865</v>
      </c>
      <c r="D424" s="618">
        <v>2</v>
      </c>
      <c r="E424" s="28" t="s">
        <v>653</v>
      </c>
      <c r="F424" s="26" t="s">
        <v>5866</v>
      </c>
      <c r="G424" s="295"/>
    </row>
    <row r="425" spans="1:7" ht="30">
      <c r="A425" s="18"/>
      <c r="B425" s="19"/>
      <c r="C425" s="30" t="s">
        <v>5867</v>
      </c>
      <c r="D425" s="618">
        <v>2</v>
      </c>
      <c r="E425" s="28" t="s">
        <v>420</v>
      </c>
      <c r="F425" s="26"/>
      <c r="G425" s="295"/>
    </row>
    <row r="426" spans="1:7" ht="45">
      <c r="A426" s="18" t="s">
        <v>723</v>
      </c>
      <c r="B426" s="55" t="s">
        <v>724</v>
      </c>
      <c r="C426" s="30" t="s">
        <v>5868</v>
      </c>
      <c r="D426" s="618">
        <v>2</v>
      </c>
      <c r="E426" s="28" t="s">
        <v>341</v>
      </c>
      <c r="F426" s="26"/>
      <c r="G426" s="295"/>
    </row>
    <row r="427" spans="1:7" ht="45">
      <c r="A427" s="18"/>
      <c r="B427" s="55"/>
      <c r="C427" s="30" t="s">
        <v>5869</v>
      </c>
      <c r="D427" s="618">
        <v>2</v>
      </c>
      <c r="E427" s="28" t="s">
        <v>660</v>
      </c>
      <c r="F427" s="26" t="s">
        <v>5870</v>
      </c>
      <c r="G427" s="295"/>
    </row>
    <row r="428" spans="1:7" ht="43.9" customHeight="1">
      <c r="A428" s="18"/>
      <c r="B428" s="55"/>
      <c r="C428" s="30" t="s">
        <v>5871</v>
      </c>
      <c r="D428" s="618">
        <v>2</v>
      </c>
      <c r="E428" s="28" t="s">
        <v>531</v>
      </c>
      <c r="F428" s="30" t="s">
        <v>5872</v>
      </c>
      <c r="G428" s="295"/>
    </row>
    <row r="429" spans="1:7" ht="45">
      <c r="A429" s="18"/>
      <c r="B429" s="55"/>
      <c r="C429" s="30" t="s">
        <v>5873</v>
      </c>
      <c r="D429" s="618">
        <v>2</v>
      </c>
      <c r="E429" s="28" t="s">
        <v>377</v>
      </c>
      <c r="F429" s="26"/>
      <c r="G429" s="295"/>
    </row>
    <row r="430" spans="1:7" ht="45">
      <c r="A430" s="18"/>
      <c r="B430" s="55"/>
      <c r="C430" s="30" t="s">
        <v>5874</v>
      </c>
      <c r="D430" s="618">
        <v>2</v>
      </c>
      <c r="E430" s="28" t="s">
        <v>653</v>
      </c>
      <c r="F430" s="26"/>
      <c r="G430" s="295"/>
    </row>
    <row r="431" spans="1:7" ht="60">
      <c r="A431" s="18"/>
      <c r="B431" s="55"/>
      <c r="C431" s="30" t="s">
        <v>5875</v>
      </c>
      <c r="D431" s="618">
        <v>2</v>
      </c>
      <c r="E431" s="28" t="s">
        <v>1750</v>
      </c>
      <c r="F431" s="26"/>
      <c r="G431" s="295"/>
    </row>
    <row r="432" spans="1:7" ht="60">
      <c r="A432" s="18"/>
      <c r="B432" s="55"/>
      <c r="C432" s="30" t="s">
        <v>5876</v>
      </c>
      <c r="D432" s="618">
        <v>2</v>
      </c>
      <c r="E432" s="28" t="s">
        <v>540</v>
      </c>
      <c r="F432" s="26"/>
      <c r="G432" s="295"/>
    </row>
    <row r="433" spans="1:9" ht="30">
      <c r="A433" s="18"/>
      <c r="B433" s="55"/>
      <c r="C433" s="30" t="s">
        <v>5877</v>
      </c>
      <c r="D433" s="618">
        <v>2</v>
      </c>
      <c r="E433" s="28" t="s">
        <v>660</v>
      </c>
      <c r="F433" s="26"/>
      <c r="G433" s="295"/>
    </row>
    <row r="434" spans="1:9" ht="45">
      <c r="A434" s="18"/>
      <c r="B434" s="55"/>
      <c r="C434" s="30" t="s">
        <v>5878</v>
      </c>
      <c r="D434" s="618">
        <v>2</v>
      </c>
      <c r="E434" s="28" t="s">
        <v>341</v>
      </c>
      <c r="F434" s="26"/>
      <c r="G434" s="295"/>
    </row>
    <row r="435" spans="1:9" ht="40.15" hidden="1" customHeight="1">
      <c r="A435" s="162" t="s">
        <v>97</v>
      </c>
      <c r="B435" s="989" t="s">
        <v>96</v>
      </c>
      <c r="C435" s="997"/>
      <c r="D435" s="997"/>
      <c r="E435" s="997"/>
      <c r="F435" s="997"/>
      <c r="G435" s="998"/>
      <c r="H435" s="29">
        <f>SUM(D436:D438)</f>
        <v>0</v>
      </c>
      <c r="I435" s="29">
        <f>COUNT(D436:D438)*2</f>
        <v>0</v>
      </c>
    </row>
    <row r="436" spans="1:9" ht="47.25" hidden="1">
      <c r="A436" s="68" t="s">
        <v>726</v>
      </c>
      <c r="B436" s="114" t="s">
        <v>727</v>
      </c>
      <c r="C436" s="26"/>
      <c r="D436" s="26"/>
      <c r="E436" s="28"/>
      <c r="F436" s="26"/>
      <c r="G436" s="26"/>
    </row>
    <row r="437" spans="1:9" ht="47.25" hidden="1">
      <c r="A437" s="68" t="s">
        <v>728</v>
      </c>
      <c r="B437" s="114" t="s">
        <v>729</v>
      </c>
      <c r="C437" s="26"/>
      <c r="D437" s="26"/>
      <c r="E437" s="28"/>
      <c r="F437" s="26"/>
      <c r="G437" s="26"/>
    </row>
    <row r="438" spans="1:9" ht="60" hidden="1">
      <c r="A438" s="68" t="s">
        <v>730</v>
      </c>
      <c r="B438" s="23" t="s">
        <v>731</v>
      </c>
      <c r="C438" s="26"/>
      <c r="D438" s="26"/>
      <c r="E438" s="28"/>
      <c r="F438" s="26"/>
      <c r="G438" s="26"/>
    </row>
    <row r="439" spans="1:9" ht="40.15" customHeight="1">
      <c r="A439" s="117" t="s">
        <v>1789</v>
      </c>
      <c r="B439" s="989" t="s">
        <v>94</v>
      </c>
      <c r="C439" s="997"/>
      <c r="D439" s="997"/>
      <c r="E439" s="997"/>
      <c r="F439" s="997"/>
      <c r="G439" s="1303"/>
      <c r="H439" s="29">
        <f>SUM(D440:D442)</f>
        <v>2</v>
      </c>
      <c r="I439" s="29">
        <f>COUNT(D440:D442)*2</f>
        <v>2</v>
      </c>
    </row>
    <row r="440" spans="1:9" ht="31.5" hidden="1">
      <c r="A440" s="27" t="s">
        <v>1790</v>
      </c>
      <c r="B440" s="114" t="s">
        <v>733</v>
      </c>
      <c r="C440" s="26"/>
      <c r="D440" s="26"/>
      <c r="E440" s="28"/>
      <c r="F440" s="26"/>
      <c r="G440" s="26"/>
    </row>
    <row r="441" spans="1:9" ht="47.25">
      <c r="A441" s="18" t="s">
        <v>1793</v>
      </c>
      <c r="B441" s="114" t="s">
        <v>736</v>
      </c>
      <c r="C441" s="30" t="s">
        <v>5879</v>
      </c>
      <c r="D441" s="618">
        <v>2</v>
      </c>
      <c r="E441" s="28" t="s">
        <v>653</v>
      </c>
      <c r="F441" s="26"/>
      <c r="G441" s="295"/>
    </row>
    <row r="442" spans="1:9" ht="45" hidden="1">
      <c r="A442" s="27" t="s">
        <v>738</v>
      </c>
      <c r="B442" s="23" t="s">
        <v>739</v>
      </c>
      <c r="C442" s="26"/>
      <c r="D442" s="26"/>
      <c r="E442" s="28"/>
      <c r="F442" s="26"/>
      <c r="G442" s="26"/>
    </row>
    <row r="443" spans="1:9" ht="40.15" customHeight="1">
      <c r="A443" s="135" t="s">
        <v>93</v>
      </c>
      <c r="B443" s="989" t="s">
        <v>92</v>
      </c>
      <c r="C443" s="997"/>
      <c r="D443" s="997"/>
      <c r="E443" s="997"/>
      <c r="F443" s="997"/>
      <c r="G443" s="1303"/>
      <c r="H443" s="29">
        <f>SUM(D444:D453)</f>
        <v>20</v>
      </c>
      <c r="I443" s="29">
        <f>COUNT(D444:D453)*2</f>
        <v>20</v>
      </c>
    </row>
    <row r="444" spans="1:9" ht="60">
      <c r="A444" s="18" t="s">
        <v>5880</v>
      </c>
      <c r="B444" s="114" t="s">
        <v>5881</v>
      </c>
      <c r="C444" s="30" t="s">
        <v>5882</v>
      </c>
      <c r="D444" s="618">
        <v>2</v>
      </c>
      <c r="E444" s="28" t="s">
        <v>648</v>
      </c>
      <c r="F444" s="26"/>
      <c r="G444" s="295"/>
    </row>
    <row r="445" spans="1:9" ht="45">
      <c r="A445" s="18" t="s">
        <v>336</v>
      </c>
      <c r="B445" s="114"/>
      <c r="C445" s="30" t="s">
        <v>5883</v>
      </c>
      <c r="D445" s="618">
        <v>2</v>
      </c>
      <c r="E445" s="28" t="s">
        <v>648</v>
      </c>
      <c r="F445" s="26"/>
      <c r="G445" s="295"/>
    </row>
    <row r="446" spans="1:9" ht="30">
      <c r="A446" s="18" t="s">
        <v>336</v>
      </c>
      <c r="B446" s="114"/>
      <c r="C446" s="30" t="s">
        <v>5884</v>
      </c>
      <c r="D446" s="618">
        <v>2</v>
      </c>
      <c r="E446" s="28" t="s">
        <v>648</v>
      </c>
      <c r="F446" s="26"/>
      <c r="G446" s="295"/>
    </row>
    <row r="447" spans="1:9" ht="30">
      <c r="A447" s="18" t="s">
        <v>336</v>
      </c>
      <c r="B447" s="114"/>
      <c r="C447" s="30" t="s">
        <v>5885</v>
      </c>
      <c r="D447" s="618">
        <v>2</v>
      </c>
      <c r="E447" s="28" t="s">
        <v>648</v>
      </c>
      <c r="F447" s="26"/>
      <c r="G447" s="295"/>
    </row>
    <row r="448" spans="1:9" ht="45">
      <c r="A448" s="18" t="s">
        <v>336</v>
      </c>
      <c r="B448" s="114"/>
      <c r="C448" s="30" t="s">
        <v>5886</v>
      </c>
      <c r="D448" s="618">
        <v>2</v>
      </c>
      <c r="E448" s="28" t="s">
        <v>648</v>
      </c>
      <c r="F448" s="26"/>
      <c r="G448" s="295"/>
    </row>
    <row r="449" spans="1:9" ht="45">
      <c r="A449" s="18" t="s">
        <v>336</v>
      </c>
      <c r="B449" s="114"/>
      <c r="C449" s="30" t="s">
        <v>5887</v>
      </c>
      <c r="D449" s="618">
        <v>2</v>
      </c>
      <c r="E449" s="28" t="s">
        <v>648</v>
      </c>
      <c r="F449" s="26"/>
      <c r="G449" s="295"/>
    </row>
    <row r="450" spans="1:9" ht="52.5" customHeight="1">
      <c r="A450" s="18" t="s">
        <v>336</v>
      </c>
      <c r="B450" s="114"/>
      <c r="C450" s="30" t="s">
        <v>5888</v>
      </c>
      <c r="D450" s="618">
        <v>2</v>
      </c>
      <c r="E450" s="28" t="s">
        <v>653</v>
      </c>
      <c r="F450" s="26"/>
      <c r="G450" s="295"/>
    </row>
    <row r="451" spans="1:9" ht="47.25">
      <c r="A451" s="18" t="s">
        <v>5889</v>
      </c>
      <c r="B451" s="19" t="s">
        <v>744</v>
      </c>
      <c r="C451" s="30" t="s">
        <v>5890</v>
      </c>
      <c r="D451" s="618">
        <v>2</v>
      </c>
      <c r="E451" s="28" t="s">
        <v>653</v>
      </c>
      <c r="F451" s="26"/>
      <c r="G451" s="295"/>
    </row>
    <row r="452" spans="1:9" ht="45">
      <c r="A452" s="17"/>
      <c r="B452" s="19"/>
      <c r="C452" s="30" t="s">
        <v>5891</v>
      </c>
      <c r="D452" s="618">
        <v>2</v>
      </c>
      <c r="E452" s="28" t="s">
        <v>653</v>
      </c>
      <c r="F452" s="26"/>
      <c r="G452" s="295"/>
    </row>
    <row r="453" spans="1:9" ht="30">
      <c r="A453" s="17"/>
      <c r="B453" s="19"/>
      <c r="C453" s="30" t="s">
        <v>5892</v>
      </c>
      <c r="D453" s="618">
        <v>2</v>
      </c>
      <c r="E453" s="28" t="s">
        <v>653</v>
      </c>
      <c r="F453" s="26"/>
      <c r="G453" s="772"/>
    </row>
    <row r="454" spans="1:9" ht="40.15" customHeight="1">
      <c r="A454" s="159" t="s">
        <v>91</v>
      </c>
      <c r="B454" s="989" t="s">
        <v>90</v>
      </c>
      <c r="C454" s="997"/>
      <c r="D454" s="997"/>
      <c r="E454" s="997"/>
      <c r="F454" s="997"/>
      <c r="G454" s="1303"/>
      <c r="H454" s="29">
        <f>SUM(D455:D462)</f>
        <v>16</v>
      </c>
      <c r="I454" s="29">
        <f>COUNT(D455:D462)*2</f>
        <v>16</v>
      </c>
    </row>
    <row r="455" spans="1:9" ht="45">
      <c r="A455" s="18" t="s">
        <v>5893</v>
      </c>
      <c r="B455" s="114" t="s">
        <v>746</v>
      </c>
      <c r="C455" s="123" t="s">
        <v>5894</v>
      </c>
      <c r="D455" s="618">
        <v>2</v>
      </c>
      <c r="E455" s="28" t="s">
        <v>653</v>
      </c>
      <c r="F455" s="30"/>
      <c r="G455" s="295"/>
    </row>
    <row r="456" spans="1:9" ht="30">
      <c r="A456" s="18"/>
      <c r="B456" s="114"/>
      <c r="C456" s="30" t="s">
        <v>5895</v>
      </c>
      <c r="D456" s="618">
        <v>2</v>
      </c>
      <c r="E456" s="28" t="s">
        <v>648</v>
      </c>
      <c r="F456" s="30"/>
      <c r="G456" s="295"/>
    </row>
    <row r="457" spans="1:9" ht="60">
      <c r="A457" s="18" t="s">
        <v>336</v>
      </c>
      <c r="B457" s="114"/>
      <c r="C457" s="30" t="s">
        <v>5896</v>
      </c>
      <c r="D457" s="618">
        <v>2</v>
      </c>
      <c r="E457" s="28" t="s">
        <v>934</v>
      </c>
      <c r="F457" s="30" t="s">
        <v>5897</v>
      </c>
      <c r="G457" s="295"/>
    </row>
    <row r="458" spans="1:9" ht="30">
      <c r="A458" s="18" t="s">
        <v>336</v>
      </c>
      <c r="B458" s="114"/>
      <c r="C458" s="30" t="s">
        <v>5898</v>
      </c>
      <c r="D458" s="618">
        <v>2</v>
      </c>
      <c r="E458" s="28" t="s">
        <v>934</v>
      </c>
      <c r="F458" s="26"/>
      <c r="G458" s="295"/>
    </row>
    <row r="459" spans="1:9" ht="45">
      <c r="A459" s="18" t="s">
        <v>336</v>
      </c>
      <c r="B459" s="114"/>
      <c r="C459" s="30" t="s">
        <v>5899</v>
      </c>
      <c r="D459" s="618">
        <v>2</v>
      </c>
      <c r="E459" s="28" t="s">
        <v>653</v>
      </c>
      <c r="F459" s="26"/>
      <c r="G459" s="295"/>
    </row>
    <row r="460" spans="1:9" ht="30">
      <c r="A460" s="18" t="s">
        <v>336</v>
      </c>
      <c r="B460" s="114"/>
      <c r="C460" s="30" t="s">
        <v>5900</v>
      </c>
      <c r="D460" s="618">
        <v>2</v>
      </c>
      <c r="E460" s="28" t="s">
        <v>648</v>
      </c>
      <c r="F460" s="26"/>
      <c r="G460" s="295"/>
    </row>
    <row r="461" spans="1:9" ht="47.25">
      <c r="A461" s="18" t="s">
        <v>5901</v>
      </c>
      <c r="B461" s="114" t="s">
        <v>748</v>
      </c>
      <c r="C461" s="30" t="s">
        <v>5902</v>
      </c>
      <c r="D461" s="618">
        <v>2</v>
      </c>
      <c r="E461" s="28" t="s">
        <v>653</v>
      </c>
      <c r="F461" s="26"/>
      <c r="G461" s="295"/>
    </row>
    <row r="462" spans="1:9" ht="30">
      <c r="A462" s="18" t="s">
        <v>336</v>
      </c>
      <c r="B462" s="114"/>
      <c r="C462" s="30" t="s">
        <v>5903</v>
      </c>
      <c r="D462" s="618">
        <v>2</v>
      </c>
      <c r="E462" s="28" t="s">
        <v>653</v>
      </c>
      <c r="F462" s="26"/>
      <c r="G462" s="295"/>
    </row>
    <row r="463" spans="1:9" ht="40.15" customHeight="1">
      <c r="A463" s="135" t="s">
        <v>1796</v>
      </c>
      <c r="B463" s="989" t="s">
        <v>88</v>
      </c>
      <c r="C463" s="997"/>
      <c r="D463" s="997"/>
      <c r="E463" s="997"/>
      <c r="F463" s="997"/>
      <c r="G463" s="1303"/>
      <c r="H463" s="29">
        <f>SUM(D464:D479)</f>
        <v>30</v>
      </c>
      <c r="I463" s="29">
        <f>COUNT(D464:D479)*2</f>
        <v>30</v>
      </c>
    </row>
    <row r="464" spans="1:9" ht="47.25">
      <c r="A464" s="18" t="s">
        <v>749</v>
      </c>
      <c r="B464" s="114" t="s">
        <v>750</v>
      </c>
      <c r="C464" s="30" t="s">
        <v>5904</v>
      </c>
      <c r="D464" s="618">
        <v>2</v>
      </c>
      <c r="E464" s="28" t="s">
        <v>648</v>
      </c>
      <c r="F464" s="26"/>
      <c r="G464" s="295"/>
    </row>
    <row r="465" spans="1:9" ht="60">
      <c r="A465" s="18" t="s">
        <v>336</v>
      </c>
      <c r="B465" s="114"/>
      <c r="C465" s="30" t="s">
        <v>5905</v>
      </c>
      <c r="D465" s="618">
        <v>2</v>
      </c>
      <c r="E465" s="28" t="s">
        <v>648</v>
      </c>
      <c r="F465" s="26"/>
      <c r="G465" s="295"/>
    </row>
    <row r="466" spans="1:9" ht="45">
      <c r="A466" s="18" t="s">
        <v>336</v>
      </c>
      <c r="B466" s="114"/>
      <c r="C466" s="30" t="s">
        <v>5906</v>
      </c>
      <c r="D466" s="618">
        <v>2</v>
      </c>
      <c r="E466" s="28" t="s">
        <v>648</v>
      </c>
      <c r="F466" s="26"/>
      <c r="G466" s="295"/>
    </row>
    <row r="467" spans="1:9" ht="30">
      <c r="A467" s="18"/>
      <c r="B467" s="114"/>
      <c r="C467" s="30" t="s">
        <v>5907</v>
      </c>
      <c r="D467" s="618">
        <v>2</v>
      </c>
      <c r="E467" s="28" t="s">
        <v>648</v>
      </c>
      <c r="F467" s="26"/>
      <c r="G467" s="295"/>
    </row>
    <row r="468" spans="1:9" ht="47.25">
      <c r="A468" s="18" t="s">
        <v>5908</v>
      </c>
      <c r="B468" s="114" t="s">
        <v>753</v>
      </c>
      <c r="C468" s="30" t="s">
        <v>5909</v>
      </c>
      <c r="D468" s="618">
        <v>2</v>
      </c>
      <c r="E468" s="28" t="s">
        <v>648</v>
      </c>
      <c r="F468" s="26"/>
      <c r="G468" s="295"/>
    </row>
    <row r="469" spans="1:9" ht="15.75">
      <c r="A469" s="18"/>
      <c r="B469" s="114"/>
      <c r="C469" s="30" t="s">
        <v>5910</v>
      </c>
      <c r="D469" s="618">
        <v>2</v>
      </c>
      <c r="E469" s="28" t="s">
        <v>648</v>
      </c>
      <c r="F469" s="26"/>
      <c r="G469" s="295"/>
    </row>
    <row r="470" spans="1:9" ht="45">
      <c r="A470" s="18"/>
      <c r="B470" s="114"/>
      <c r="C470" s="30" t="s">
        <v>5911</v>
      </c>
      <c r="D470" s="618">
        <v>2</v>
      </c>
      <c r="E470" s="28" t="s">
        <v>648</v>
      </c>
      <c r="F470" s="30" t="s">
        <v>5912</v>
      </c>
      <c r="G470" s="295"/>
    </row>
    <row r="471" spans="1:9" ht="30">
      <c r="A471" s="18"/>
      <c r="B471" s="114"/>
      <c r="C471" s="30" t="s">
        <v>5913</v>
      </c>
      <c r="D471" s="618">
        <v>2</v>
      </c>
      <c r="E471" s="28" t="s">
        <v>648</v>
      </c>
      <c r="F471" s="26"/>
      <c r="G471" s="295"/>
    </row>
    <row r="472" spans="1:9" ht="15.75">
      <c r="A472" s="18"/>
      <c r="B472" s="114"/>
      <c r="C472" s="30" t="s">
        <v>5914</v>
      </c>
      <c r="D472" s="618">
        <v>2</v>
      </c>
      <c r="E472" s="28" t="s">
        <v>648</v>
      </c>
      <c r="F472" s="26"/>
      <c r="G472" s="295"/>
    </row>
    <row r="473" spans="1:9" ht="15.75">
      <c r="A473" s="18"/>
      <c r="B473" s="114"/>
      <c r="C473" s="30" t="s">
        <v>5915</v>
      </c>
      <c r="D473" s="618">
        <v>2</v>
      </c>
      <c r="E473" s="28" t="s">
        <v>648</v>
      </c>
      <c r="F473" s="26"/>
      <c r="G473" s="295"/>
    </row>
    <row r="474" spans="1:9" ht="30">
      <c r="A474" s="18"/>
      <c r="B474" s="114"/>
      <c r="C474" s="30" t="s">
        <v>5916</v>
      </c>
      <c r="D474" s="618">
        <v>2</v>
      </c>
      <c r="E474" s="28" t="s">
        <v>648</v>
      </c>
      <c r="F474" s="26"/>
      <c r="G474" s="295"/>
    </row>
    <row r="475" spans="1:9" ht="30">
      <c r="A475" s="18"/>
      <c r="B475" s="114"/>
      <c r="C475" s="30" t="s">
        <v>5917</v>
      </c>
      <c r="D475" s="618">
        <v>2</v>
      </c>
      <c r="E475" s="28" t="s">
        <v>648</v>
      </c>
      <c r="F475" s="26"/>
      <c r="G475" s="295"/>
    </row>
    <row r="476" spans="1:9" ht="30">
      <c r="A476" s="18"/>
      <c r="B476" s="114"/>
      <c r="C476" s="30" t="s">
        <v>5918</v>
      </c>
      <c r="D476" s="618">
        <v>2</v>
      </c>
      <c r="E476" s="28" t="s">
        <v>648</v>
      </c>
      <c r="F476" s="26"/>
      <c r="G476" s="295"/>
    </row>
    <row r="477" spans="1:9" ht="15.75">
      <c r="A477" s="18"/>
      <c r="B477" s="114"/>
      <c r="C477" s="30" t="s">
        <v>5919</v>
      </c>
      <c r="D477" s="618">
        <v>2</v>
      </c>
      <c r="E477" s="28" t="s">
        <v>648</v>
      </c>
      <c r="F477" s="26"/>
      <c r="G477" s="295"/>
    </row>
    <row r="478" spans="1:9" ht="30">
      <c r="A478" s="18"/>
      <c r="B478" s="114"/>
      <c r="C478" s="30" t="s">
        <v>5920</v>
      </c>
      <c r="D478" s="618">
        <v>2</v>
      </c>
      <c r="E478" s="28" t="s">
        <v>648</v>
      </c>
      <c r="F478" s="26"/>
      <c r="G478" s="295"/>
    </row>
    <row r="479" spans="1:9" ht="47.25" hidden="1">
      <c r="A479" s="27" t="s">
        <v>1800</v>
      </c>
      <c r="B479" s="160" t="s">
        <v>755</v>
      </c>
      <c r="C479" s="26"/>
      <c r="D479" s="26"/>
      <c r="E479" s="28"/>
      <c r="F479" s="26"/>
      <c r="G479" s="26"/>
    </row>
    <row r="480" spans="1:9" ht="40.15" customHeight="1">
      <c r="A480" s="135" t="s">
        <v>1801</v>
      </c>
      <c r="B480" s="989" t="s">
        <v>86</v>
      </c>
      <c r="C480" s="997"/>
      <c r="D480" s="997"/>
      <c r="E480" s="997"/>
      <c r="F480" s="997"/>
      <c r="G480" s="1303"/>
      <c r="H480" s="29">
        <f>SUM(D481:D499)</f>
        <v>38</v>
      </c>
      <c r="I480" s="29">
        <f>COUNT(D481:D499)*2</f>
        <v>38</v>
      </c>
    </row>
    <row r="481" spans="1:7" ht="45">
      <c r="A481" s="18" t="s">
        <v>757</v>
      </c>
      <c r="B481" s="114" t="s">
        <v>758</v>
      </c>
      <c r="C481" s="30" t="s">
        <v>5921</v>
      </c>
      <c r="D481" s="618">
        <v>2</v>
      </c>
      <c r="E481" s="28" t="s">
        <v>648</v>
      </c>
      <c r="F481" s="26" t="s">
        <v>5922</v>
      </c>
      <c r="G481" s="295"/>
    </row>
    <row r="482" spans="1:7" ht="45">
      <c r="A482" s="18"/>
      <c r="B482" s="114"/>
      <c r="C482" s="30" t="s">
        <v>5923</v>
      </c>
      <c r="D482" s="618">
        <v>2</v>
      </c>
      <c r="E482" s="28" t="s">
        <v>648</v>
      </c>
      <c r="F482" s="26" t="s">
        <v>5922</v>
      </c>
      <c r="G482" s="295"/>
    </row>
    <row r="483" spans="1:7" ht="45">
      <c r="A483" s="18" t="s">
        <v>336</v>
      </c>
      <c r="B483" s="114"/>
      <c r="C483" s="30" t="s">
        <v>5924</v>
      </c>
      <c r="D483" s="618">
        <v>2</v>
      </c>
      <c r="E483" s="28" t="s">
        <v>648</v>
      </c>
      <c r="F483" s="26" t="s">
        <v>5922</v>
      </c>
      <c r="G483" s="295"/>
    </row>
    <row r="484" spans="1:7" ht="75">
      <c r="A484" s="18" t="s">
        <v>336</v>
      </c>
      <c r="B484" s="114"/>
      <c r="C484" s="30" t="s">
        <v>5925</v>
      </c>
      <c r="D484" s="618">
        <v>2</v>
      </c>
      <c r="E484" s="28" t="s">
        <v>648</v>
      </c>
      <c r="F484" s="30" t="s">
        <v>5926</v>
      </c>
      <c r="G484" s="295"/>
    </row>
    <row r="485" spans="1:7" ht="45">
      <c r="A485" s="18"/>
      <c r="B485" s="114"/>
      <c r="C485" s="30" t="s">
        <v>5927</v>
      </c>
      <c r="D485" s="618">
        <v>2</v>
      </c>
      <c r="E485" s="28" t="s">
        <v>648</v>
      </c>
      <c r="F485" s="26" t="s">
        <v>5922</v>
      </c>
      <c r="G485" s="295"/>
    </row>
    <row r="486" spans="1:7" ht="45">
      <c r="A486" s="18"/>
      <c r="B486" s="114"/>
      <c r="C486" s="30" t="s">
        <v>5928</v>
      </c>
      <c r="D486" s="618">
        <v>2</v>
      </c>
      <c r="E486" s="28" t="s">
        <v>648</v>
      </c>
      <c r="F486" s="26" t="s">
        <v>5922</v>
      </c>
      <c r="G486" s="295"/>
    </row>
    <row r="487" spans="1:7" ht="45">
      <c r="A487" s="18"/>
      <c r="B487" s="114"/>
      <c r="C487" s="30" t="s">
        <v>5929</v>
      </c>
      <c r="D487" s="618">
        <v>2</v>
      </c>
      <c r="E487" s="28" t="s">
        <v>648</v>
      </c>
      <c r="F487" s="26" t="s">
        <v>5922</v>
      </c>
      <c r="G487" s="295"/>
    </row>
    <row r="488" spans="1:7" ht="45">
      <c r="A488" s="18"/>
      <c r="B488" s="114"/>
      <c r="C488" s="30" t="s">
        <v>5930</v>
      </c>
      <c r="D488" s="618">
        <v>2</v>
      </c>
      <c r="E488" s="28" t="s">
        <v>648</v>
      </c>
      <c r="F488" s="26" t="s">
        <v>5922</v>
      </c>
      <c r="G488" s="295"/>
    </row>
    <row r="489" spans="1:7" ht="75">
      <c r="A489" s="18"/>
      <c r="B489" s="114"/>
      <c r="C489" s="30" t="s">
        <v>5931</v>
      </c>
      <c r="D489" s="618">
        <v>2</v>
      </c>
      <c r="E489" s="28" t="s">
        <v>648</v>
      </c>
      <c r="F489" s="30" t="s">
        <v>5932</v>
      </c>
      <c r="G489" s="295"/>
    </row>
    <row r="490" spans="1:7" ht="47.25">
      <c r="A490" s="18" t="s">
        <v>760</v>
      </c>
      <c r="B490" s="114" t="s">
        <v>761</v>
      </c>
      <c r="C490" s="30" t="s">
        <v>5933</v>
      </c>
      <c r="D490" s="618">
        <v>2</v>
      </c>
      <c r="E490" s="28" t="s">
        <v>653</v>
      </c>
      <c r="F490" s="26"/>
      <c r="G490" s="295"/>
    </row>
    <row r="491" spans="1:7" ht="45">
      <c r="A491" s="18"/>
      <c r="B491" s="114"/>
      <c r="C491" s="30" t="s">
        <v>5934</v>
      </c>
      <c r="D491" s="618">
        <v>2</v>
      </c>
      <c r="E491" s="28" t="s">
        <v>653</v>
      </c>
      <c r="F491" s="26"/>
      <c r="G491" s="295"/>
    </row>
    <row r="492" spans="1:7" ht="45">
      <c r="A492" s="18"/>
      <c r="B492" s="114"/>
      <c r="C492" s="30" t="s">
        <v>5935</v>
      </c>
      <c r="D492" s="618">
        <v>2</v>
      </c>
      <c r="E492" s="28" t="s">
        <v>653</v>
      </c>
      <c r="F492" s="26"/>
      <c r="G492" s="295"/>
    </row>
    <row r="493" spans="1:7" ht="45">
      <c r="A493" s="18"/>
      <c r="B493" s="114"/>
      <c r="C493" s="30" t="s">
        <v>5936</v>
      </c>
      <c r="D493" s="618">
        <v>2</v>
      </c>
      <c r="E493" s="28" t="s">
        <v>653</v>
      </c>
      <c r="F493" s="26"/>
      <c r="G493" s="295"/>
    </row>
    <row r="494" spans="1:7" ht="45">
      <c r="A494" s="18"/>
      <c r="B494" s="114"/>
      <c r="C494" s="30" t="s">
        <v>5937</v>
      </c>
      <c r="D494" s="618">
        <v>2</v>
      </c>
      <c r="E494" s="28" t="s">
        <v>653</v>
      </c>
      <c r="F494" s="26"/>
      <c r="G494" s="295"/>
    </row>
    <row r="495" spans="1:7" ht="30">
      <c r="A495" s="18"/>
      <c r="B495" s="114"/>
      <c r="C495" s="30" t="s">
        <v>5938</v>
      </c>
      <c r="D495" s="618">
        <v>2</v>
      </c>
      <c r="E495" s="28" t="s">
        <v>653</v>
      </c>
      <c r="F495" s="26"/>
      <c r="G495" s="295"/>
    </row>
    <row r="496" spans="1:7" ht="45">
      <c r="A496" s="18"/>
      <c r="B496" s="114"/>
      <c r="C496" s="30" t="s">
        <v>5939</v>
      </c>
      <c r="D496" s="618">
        <v>2</v>
      </c>
      <c r="E496" s="28" t="s">
        <v>653</v>
      </c>
      <c r="F496" s="26"/>
      <c r="G496" s="295"/>
    </row>
    <row r="497" spans="1:9" ht="63">
      <c r="A497" s="18" t="s">
        <v>765</v>
      </c>
      <c r="B497" s="114" t="s">
        <v>766</v>
      </c>
      <c r="C497" s="30" t="s">
        <v>5940</v>
      </c>
      <c r="D497" s="618">
        <v>2</v>
      </c>
      <c r="E497" s="28" t="s">
        <v>653</v>
      </c>
      <c r="F497" s="26"/>
      <c r="G497" s="295"/>
    </row>
    <row r="498" spans="1:9" ht="30">
      <c r="A498" s="18" t="s">
        <v>336</v>
      </c>
      <c r="B498" s="114"/>
      <c r="C498" s="30" t="s">
        <v>5941</v>
      </c>
      <c r="D498" s="618">
        <v>2</v>
      </c>
      <c r="E498" s="28" t="s">
        <v>341</v>
      </c>
      <c r="F498" s="26"/>
      <c r="G498" s="295"/>
    </row>
    <row r="499" spans="1:9" ht="30">
      <c r="A499" s="18" t="s">
        <v>336</v>
      </c>
      <c r="B499" s="114"/>
      <c r="C499" s="30" t="s">
        <v>5942</v>
      </c>
      <c r="D499" s="618">
        <v>2</v>
      </c>
      <c r="E499" s="28" t="s">
        <v>341</v>
      </c>
      <c r="F499" s="26"/>
      <c r="G499" s="295"/>
    </row>
    <row r="500" spans="1:9" ht="40.15" customHeight="1">
      <c r="A500" s="135" t="s">
        <v>85</v>
      </c>
      <c r="B500" s="989" t="s">
        <v>84</v>
      </c>
      <c r="C500" s="997"/>
      <c r="D500" s="997"/>
      <c r="E500" s="997"/>
      <c r="F500" s="997"/>
      <c r="G500" s="1303"/>
      <c r="H500" s="29">
        <f>SUM(D501:D509)</f>
        <v>18</v>
      </c>
      <c r="I500" s="29">
        <f>COUNT(D501:D509)*2</f>
        <v>18</v>
      </c>
    </row>
    <row r="501" spans="1:9" ht="45">
      <c r="A501" s="18" t="s">
        <v>5943</v>
      </c>
      <c r="B501" s="236" t="s">
        <v>769</v>
      </c>
      <c r="C501" s="30" t="s">
        <v>5944</v>
      </c>
      <c r="D501" s="618">
        <v>2</v>
      </c>
      <c r="E501" s="28" t="s">
        <v>648</v>
      </c>
      <c r="F501" s="26"/>
      <c r="G501" s="295"/>
    </row>
    <row r="502" spans="1:9" ht="60">
      <c r="A502" s="18" t="s">
        <v>336</v>
      </c>
      <c r="B502" s="236"/>
      <c r="C502" s="30" t="s">
        <v>5945</v>
      </c>
      <c r="D502" s="618">
        <v>2</v>
      </c>
      <c r="E502" s="28" t="s">
        <v>648</v>
      </c>
      <c r="F502" s="26"/>
      <c r="G502" s="295"/>
    </row>
    <row r="503" spans="1:9" ht="45">
      <c r="A503" s="18"/>
      <c r="B503" s="236"/>
      <c r="C503" s="30" t="s">
        <v>5946</v>
      </c>
      <c r="D503" s="618">
        <v>2</v>
      </c>
      <c r="E503" s="28" t="s">
        <v>648</v>
      </c>
      <c r="F503" s="26"/>
      <c r="G503" s="295"/>
    </row>
    <row r="504" spans="1:9" ht="90">
      <c r="A504" s="18" t="s">
        <v>336</v>
      </c>
      <c r="B504" s="236"/>
      <c r="C504" s="30" t="s">
        <v>5947</v>
      </c>
      <c r="D504" s="618">
        <v>2</v>
      </c>
      <c r="E504" s="28" t="s">
        <v>648</v>
      </c>
      <c r="F504" s="30" t="s">
        <v>5948</v>
      </c>
      <c r="G504" s="295"/>
    </row>
    <row r="505" spans="1:9" ht="30">
      <c r="A505" s="18" t="s">
        <v>336</v>
      </c>
      <c r="B505" s="236"/>
      <c r="C505" s="30" t="s">
        <v>5949</v>
      </c>
      <c r="D505" s="618">
        <v>2</v>
      </c>
      <c r="E505" s="28" t="s">
        <v>648</v>
      </c>
      <c r="F505" s="26"/>
      <c r="G505" s="295"/>
    </row>
    <row r="506" spans="1:9" ht="45">
      <c r="A506" s="18" t="s">
        <v>5950</v>
      </c>
      <c r="B506" s="236" t="s">
        <v>773</v>
      </c>
      <c r="C506" s="30" t="s">
        <v>5951</v>
      </c>
      <c r="D506" s="618">
        <v>2</v>
      </c>
      <c r="E506" s="28" t="s">
        <v>648</v>
      </c>
      <c r="F506" s="26"/>
      <c r="G506" s="295"/>
    </row>
    <row r="507" spans="1:9" ht="60">
      <c r="A507" s="18"/>
      <c r="B507" s="236"/>
      <c r="C507" s="229" t="s">
        <v>5952</v>
      </c>
      <c r="D507" s="618">
        <v>2</v>
      </c>
      <c r="E507" s="28" t="s">
        <v>648</v>
      </c>
      <c r="F507" s="26"/>
      <c r="G507" s="295"/>
    </row>
    <row r="508" spans="1:9" ht="45">
      <c r="A508" s="18"/>
      <c r="B508" s="236"/>
      <c r="C508" s="50" t="s">
        <v>5953</v>
      </c>
      <c r="D508" s="618">
        <v>2</v>
      </c>
      <c r="E508" s="28" t="s">
        <v>653</v>
      </c>
      <c r="F508" s="26"/>
      <c r="G508" s="295"/>
    </row>
    <row r="509" spans="1:9" ht="45">
      <c r="A509" s="18"/>
      <c r="B509" s="236"/>
      <c r="C509" s="30" t="s">
        <v>5954</v>
      </c>
      <c r="D509" s="618">
        <v>2</v>
      </c>
      <c r="E509" s="28" t="s">
        <v>648</v>
      </c>
      <c r="F509" s="26"/>
      <c r="G509" s="295"/>
    </row>
    <row r="510" spans="1:9" ht="18.75">
      <c r="A510" s="181"/>
      <c r="B510" s="991" t="s">
        <v>774</v>
      </c>
      <c r="C510" s="995"/>
      <c r="D510" s="995"/>
      <c r="E510" s="995"/>
      <c r="F510" s="995"/>
      <c r="G510" s="1369"/>
      <c r="H510" s="29">
        <f>H511+H521+H532+H538+H541+H546+H552+H569+H600+H631</f>
        <v>64</v>
      </c>
      <c r="I510" s="29">
        <f>I511+I521+I532+I538+I541+I546+I552+I569+I600+I631</f>
        <v>64</v>
      </c>
    </row>
    <row r="511" spans="1:9" ht="40.15" customHeight="1">
      <c r="A511" s="135" t="s">
        <v>1810</v>
      </c>
      <c r="B511" s="916" t="s">
        <v>82</v>
      </c>
      <c r="C511" s="923"/>
      <c r="D511" s="923"/>
      <c r="E511" s="923"/>
      <c r="F511" s="923"/>
      <c r="G511" s="1304"/>
      <c r="H511" s="29">
        <f>SUM(D512:D517)</f>
        <v>8</v>
      </c>
      <c r="I511" s="29">
        <f>COUNT(D514:D517)*2</f>
        <v>8</v>
      </c>
    </row>
    <row r="512" spans="1:9" ht="31.5" hidden="1">
      <c r="A512" s="27" t="s">
        <v>775</v>
      </c>
      <c r="B512" s="19" t="s">
        <v>776</v>
      </c>
      <c r="D512" s="26"/>
      <c r="E512" s="28"/>
      <c r="F512" s="26"/>
      <c r="G512" s="26"/>
    </row>
    <row r="513" spans="1:9" ht="31.5" hidden="1">
      <c r="A513" s="27" t="s">
        <v>4389</v>
      </c>
      <c r="B513" s="19" t="s">
        <v>781</v>
      </c>
      <c r="C513" s="114"/>
      <c r="D513" s="26"/>
      <c r="E513" s="28"/>
      <c r="F513" s="26"/>
      <c r="G513" s="26"/>
    </row>
    <row r="514" spans="1:9" ht="60">
      <c r="A514" s="18" t="s">
        <v>1814</v>
      </c>
      <c r="B514" s="19" t="s">
        <v>783</v>
      </c>
      <c r="C514" s="30" t="s">
        <v>5955</v>
      </c>
      <c r="D514" s="618">
        <v>2</v>
      </c>
      <c r="E514" s="28" t="s">
        <v>653</v>
      </c>
      <c r="F514" s="26"/>
      <c r="G514" s="295"/>
    </row>
    <row r="515" spans="1:9" ht="60">
      <c r="A515" s="18" t="s">
        <v>1819</v>
      </c>
      <c r="B515" s="19" t="s">
        <v>795</v>
      </c>
      <c r="C515" s="30" t="s">
        <v>5956</v>
      </c>
      <c r="D515" s="618">
        <v>2</v>
      </c>
      <c r="E515" s="28" t="s">
        <v>2056</v>
      </c>
      <c r="F515" s="26"/>
      <c r="G515" s="295"/>
    </row>
    <row r="516" spans="1:9" ht="75">
      <c r="A516" s="18"/>
      <c r="B516" s="19"/>
      <c r="C516" s="30" t="s">
        <v>5957</v>
      </c>
      <c r="D516" s="618">
        <v>2</v>
      </c>
      <c r="E516" s="28" t="s">
        <v>653</v>
      </c>
      <c r="F516" s="26"/>
      <c r="G516" s="295"/>
    </row>
    <row r="517" spans="1:9" ht="75">
      <c r="A517" s="18"/>
      <c r="B517" s="19"/>
      <c r="C517" s="30" t="s">
        <v>5958</v>
      </c>
      <c r="D517" s="618">
        <v>2</v>
      </c>
      <c r="E517" s="28" t="s">
        <v>653</v>
      </c>
      <c r="F517" s="26"/>
      <c r="G517" s="295"/>
    </row>
    <row r="518" spans="1:9" ht="40.15" hidden="1" customHeight="1">
      <c r="A518" s="162" t="s">
        <v>1822</v>
      </c>
      <c r="B518" s="989" t="s">
        <v>80</v>
      </c>
      <c r="C518" s="997"/>
      <c r="D518" s="997"/>
      <c r="E518" s="997"/>
      <c r="F518" s="997"/>
      <c r="G518" s="998"/>
      <c r="H518" s="29">
        <f>SUM(D519:D520)</f>
        <v>0</v>
      </c>
      <c r="I518" s="29">
        <f>COUNT(D519:D520)*2</f>
        <v>0</v>
      </c>
    </row>
    <row r="519" spans="1:9" ht="31.5" hidden="1">
      <c r="A519" s="27" t="s">
        <v>1823</v>
      </c>
      <c r="B519" s="114" t="s">
        <v>798</v>
      </c>
      <c r="C519" s="26"/>
      <c r="D519" s="26"/>
      <c r="E519" s="28"/>
      <c r="F519" s="26"/>
      <c r="G519" s="26"/>
    </row>
    <row r="520" spans="1:9" ht="31.5" hidden="1">
      <c r="A520" s="27" t="s">
        <v>1833</v>
      </c>
      <c r="B520" s="114" t="s">
        <v>804</v>
      </c>
      <c r="C520" s="26"/>
      <c r="D520" s="26"/>
      <c r="E520" s="28"/>
      <c r="F520" s="26"/>
      <c r="G520" s="26"/>
    </row>
    <row r="521" spans="1:9" ht="40.15" customHeight="1">
      <c r="A521" s="135" t="s">
        <v>1836</v>
      </c>
      <c r="B521" s="989" t="s">
        <v>78</v>
      </c>
      <c r="C521" s="997"/>
      <c r="D521" s="997"/>
      <c r="E521" s="997"/>
      <c r="F521" s="997"/>
      <c r="G521" s="1303"/>
      <c r="H521" s="29">
        <f>SUM(D522:D531)</f>
        <v>18</v>
      </c>
      <c r="I521" s="29">
        <f>COUNT(D522:D531)*2</f>
        <v>18</v>
      </c>
    </row>
    <row r="522" spans="1:9" ht="63">
      <c r="A522" s="18" t="s">
        <v>806</v>
      </c>
      <c r="B522" s="114" t="s">
        <v>807</v>
      </c>
      <c r="C522" s="114" t="s">
        <v>5959</v>
      </c>
      <c r="D522" s="618">
        <v>2</v>
      </c>
      <c r="E522" s="28" t="s">
        <v>653</v>
      </c>
      <c r="F522" s="26"/>
      <c r="G522" s="295"/>
    </row>
    <row r="523" spans="1:9" ht="63">
      <c r="A523" s="98" t="s">
        <v>336</v>
      </c>
      <c r="B523" s="114"/>
      <c r="C523" s="114" t="s">
        <v>5960</v>
      </c>
      <c r="D523" s="618">
        <v>2</v>
      </c>
      <c r="E523" s="28" t="s">
        <v>653</v>
      </c>
      <c r="F523" s="26"/>
      <c r="G523" s="295"/>
    </row>
    <row r="524" spans="1:9" ht="63">
      <c r="A524" s="18" t="s">
        <v>811</v>
      </c>
      <c r="B524" s="30" t="s">
        <v>812</v>
      </c>
      <c r="C524" s="114" t="s">
        <v>5961</v>
      </c>
      <c r="D524" s="618">
        <v>2</v>
      </c>
      <c r="E524" s="28" t="s">
        <v>653</v>
      </c>
      <c r="F524" s="26"/>
      <c r="G524" s="295"/>
    </row>
    <row r="525" spans="1:9" ht="47.25">
      <c r="A525" s="98" t="s">
        <v>336</v>
      </c>
      <c r="B525" s="114"/>
      <c r="C525" s="224" t="s">
        <v>5962</v>
      </c>
      <c r="D525" s="618">
        <v>2</v>
      </c>
      <c r="E525" s="28" t="s">
        <v>653</v>
      </c>
      <c r="F525" s="26"/>
      <c r="G525" s="295"/>
    </row>
    <row r="526" spans="1:9" ht="47.25">
      <c r="A526" s="98" t="s">
        <v>336</v>
      </c>
      <c r="B526" s="114"/>
      <c r="C526" s="224" t="s">
        <v>5963</v>
      </c>
      <c r="D526" s="618">
        <v>2</v>
      </c>
      <c r="E526" s="28" t="s">
        <v>653</v>
      </c>
      <c r="F526" s="26"/>
      <c r="G526" s="295"/>
    </row>
    <row r="527" spans="1:9" ht="45">
      <c r="A527" s="98" t="s">
        <v>336</v>
      </c>
      <c r="B527" s="26"/>
      <c r="C527" s="123" t="s">
        <v>5964</v>
      </c>
      <c r="D527" s="618">
        <v>2</v>
      </c>
      <c r="E527" s="28" t="s">
        <v>653</v>
      </c>
      <c r="G527" s="295"/>
    </row>
    <row r="528" spans="1:9" ht="78.75">
      <c r="A528" s="98"/>
      <c r="B528" s="26"/>
      <c r="C528" s="224" t="s">
        <v>5965</v>
      </c>
      <c r="D528" s="618">
        <v>2</v>
      </c>
      <c r="E528" s="28" t="s">
        <v>369</v>
      </c>
      <c r="F528" s="224"/>
      <c r="G528" s="295"/>
    </row>
    <row r="529" spans="1:9" ht="31.5" hidden="1">
      <c r="A529" s="27" t="s">
        <v>1859</v>
      </c>
      <c r="B529" s="114" t="s">
        <v>823</v>
      </c>
      <c r="C529" s="26"/>
      <c r="D529" s="26"/>
      <c r="E529" s="28"/>
      <c r="F529" s="26"/>
      <c r="G529" s="26"/>
    </row>
    <row r="530" spans="1:9" ht="47.25">
      <c r="A530" s="18" t="s">
        <v>825</v>
      </c>
      <c r="B530" s="114" t="s">
        <v>826</v>
      </c>
      <c r="C530" s="30" t="s">
        <v>5966</v>
      </c>
      <c r="D530" s="618">
        <v>2</v>
      </c>
      <c r="E530" s="28" t="s">
        <v>341</v>
      </c>
      <c r="F530" s="26"/>
      <c r="G530" s="295"/>
    </row>
    <row r="531" spans="1:9" ht="45">
      <c r="A531" s="18"/>
      <c r="B531" s="114"/>
      <c r="C531" s="30" t="s">
        <v>5967</v>
      </c>
      <c r="D531" s="618">
        <v>2</v>
      </c>
      <c r="E531" s="28" t="s">
        <v>653</v>
      </c>
      <c r="F531" s="26"/>
      <c r="G531" s="295"/>
    </row>
    <row r="532" spans="1:9" ht="40.15" customHeight="1">
      <c r="A532" s="135" t="s">
        <v>1863</v>
      </c>
      <c r="B532" s="916" t="s">
        <v>76</v>
      </c>
      <c r="C532" s="923"/>
      <c r="D532" s="923"/>
      <c r="E532" s="923"/>
      <c r="F532" s="923"/>
      <c r="G532" s="1304"/>
      <c r="H532" s="29">
        <f>SUM(D533:D537)</f>
        <v>10</v>
      </c>
      <c r="I532" s="29">
        <f>COUNT(D533:D537)*2</f>
        <v>10</v>
      </c>
    </row>
    <row r="533" spans="1:9" ht="45">
      <c r="A533" s="18" t="s">
        <v>1864</v>
      </c>
      <c r="B533" s="19" t="s">
        <v>828</v>
      </c>
      <c r="C533" s="30" t="s">
        <v>5968</v>
      </c>
      <c r="D533" s="618">
        <v>2</v>
      </c>
      <c r="E533" s="28" t="s">
        <v>653</v>
      </c>
      <c r="F533" s="26"/>
      <c r="G533" s="295"/>
    </row>
    <row r="534" spans="1:9" ht="47.25">
      <c r="A534" s="18" t="s">
        <v>831</v>
      </c>
      <c r="B534" s="23" t="s">
        <v>832</v>
      </c>
      <c r="C534" s="114" t="s">
        <v>5969</v>
      </c>
      <c r="D534" s="618">
        <v>2</v>
      </c>
      <c r="E534" s="28" t="s">
        <v>653</v>
      </c>
      <c r="F534" s="26"/>
      <c r="G534" s="295"/>
    </row>
    <row r="535" spans="1:9" ht="47.25">
      <c r="A535" s="18" t="s">
        <v>1868</v>
      </c>
      <c r="B535" s="19" t="s">
        <v>838</v>
      </c>
      <c r="C535" s="30" t="s">
        <v>5970</v>
      </c>
      <c r="D535" s="618">
        <v>2</v>
      </c>
      <c r="E535" s="28" t="s">
        <v>653</v>
      </c>
      <c r="F535" s="26"/>
      <c r="G535" s="295"/>
    </row>
    <row r="536" spans="1:9" ht="30">
      <c r="A536" s="18" t="s">
        <v>1870</v>
      </c>
      <c r="B536" s="19" t="s">
        <v>843</v>
      </c>
      <c r="C536" s="30" t="s">
        <v>5971</v>
      </c>
      <c r="D536" s="618">
        <v>2</v>
      </c>
      <c r="E536" s="28" t="s">
        <v>653</v>
      </c>
      <c r="F536" s="26"/>
      <c r="G536" s="295"/>
    </row>
    <row r="537" spans="1:9" ht="31.5">
      <c r="A537" s="18" t="s">
        <v>1871</v>
      </c>
      <c r="B537" s="19" t="s">
        <v>847</v>
      </c>
      <c r="C537" s="30" t="s">
        <v>5972</v>
      </c>
      <c r="D537" s="618">
        <v>2</v>
      </c>
      <c r="E537" s="28" t="s">
        <v>653</v>
      </c>
      <c r="F537" s="26"/>
      <c r="G537" s="295"/>
    </row>
    <row r="538" spans="1:9" ht="40.15" customHeight="1">
      <c r="A538" s="117" t="s">
        <v>1873</v>
      </c>
      <c r="B538" s="916" t="s">
        <v>74</v>
      </c>
      <c r="C538" s="923"/>
      <c r="D538" s="923"/>
      <c r="E538" s="923"/>
      <c r="F538" s="923"/>
      <c r="G538" s="1304"/>
      <c r="H538" s="29">
        <f>SUM(D539:D540)</f>
        <v>4</v>
      </c>
      <c r="I538" s="29">
        <f>COUNT(D539:D540)*2</f>
        <v>4</v>
      </c>
    </row>
    <row r="539" spans="1:9" ht="60">
      <c r="A539" s="18" t="s">
        <v>1875</v>
      </c>
      <c r="B539" s="23" t="s">
        <v>854</v>
      </c>
      <c r="C539" s="30" t="s">
        <v>5973</v>
      </c>
      <c r="D539" s="618">
        <v>2</v>
      </c>
      <c r="E539" s="28" t="s">
        <v>379</v>
      </c>
      <c r="F539" s="26"/>
      <c r="G539" s="295"/>
    </row>
    <row r="540" spans="1:9" ht="60">
      <c r="A540" s="18" t="s">
        <v>1877</v>
      </c>
      <c r="B540" s="23" t="s">
        <v>858</v>
      </c>
      <c r="C540" s="30" t="s">
        <v>5974</v>
      </c>
      <c r="D540" s="618">
        <v>2</v>
      </c>
      <c r="E540" s="28" t="s">
        <v>379</v>
      </c>
      <c r="F540" s="26"/>
      <c r="G540" s="295"/>
    </row>
    <row r="541" spans="1:9" ht="40.15" customHeight="1">
      <c r="A541" s="135" t="s">
        <v>1880</v>
      </c>
      <c r="B541" s="989" t="s">
        <v>72</v>
      </c>
      <c r="C541" s="997"/>
      <c r="D541" s="997"/>
      <c r="E541" s="997"/>
      <c r="F541" s="997"/>
      <c r="G541" s="1303"/>
      <c r="H541" s="29">
        <f>SUM(D542:D545)</f>
        <v>8</v>
      </c>
      <c r="I541" s="29">
        <f>COUNT(D542:D545)*2</f>
        <v>8</v>
      </c>
    </row>
    <row r="542" spans="1:9" ht="60">
      <c r="A542" s="18" t="s">
        <v>860</v>
      </c>
      <c r="B542" s="30" t="s">
        <v>861</v>
      </c>
      <c r="C542" s="123" t="s">
        <v>5975</v>
      </c>
      <c r="D542" s="618">
        <v>2</v>
      </c>
      <c r="E542" s="28" t="s">
        <v>648</v>
      </c>
      <c r="G542" s="295"/>
    </row>
    <row r="543" spans="1:9" ht="45">
      <c r="A543" s="18" t="s">
        <v>1886</v>
      </c>
      <c r="B543" s="30" t="s">
        <v>864</v>
      </c>
      <c r="C543" s="30" t="s">
        <v>5976</v>
      </c>
      <c r="D543" s="618">
        <v>2</v>
      </c>
      <c r="E543" s="28" t="s">
        <v>540</v>
      </c>
      <c r="F543" s="26"/>
      <c r="G543" s="295"/>
    </row>
    <row r="544" spans="1:9" ht="30">
      <c r="A544" s="18"/>
      <c r="B544" s="30"/>
      <c r="C544" s="30" t="s">
        <v>5977</v>
      </c>
      <c r="D544" s="618">
        <v>2</v>
      </c>
      <c r="E544" s="28" t="s">
        <v>648</v>
      </c>
      <c r="F544" s="26"/>
      <c r="G544" s="295"/>
    </row>
    <row r="545" spans="1:9" ht="30">
      <c r="A545" s="18"/>
      <c r="B545" s="30"/>
      <c r="C545" s="30" t="s">
        <v>5978</v>
      </c>
      <c r="D545" s="618">
        <v>2</v>
      </c>
      <c r="E545" s="28" t="s">
        <v>540</v>
      </c>
      <c r="F545" s="26"/>
      <c r="G545" s="295"/>
    </row>
    <row r="546" spans="1:9" ht="40.15" customHeight="1">
      <c r="A546" s="135" t="s">
        <v>1890</v>
      </c>
      <c r="B546" s="916" t="s">
        <v>70</v>
      </c>
      <c r="C546" s="923"/>
      <c r="D546" s="923"/>
      <c r="E546" s="923"/>
      <c r="F546" s="923"/>
      <c r="G546" s="1304"/>
      <c r="H546" s="29">
        <f>SUM(D547:D551)</f>
        <v>2</v>
      </c>
      <c r="I546" s="29">
        <f>COUNT(D547:D551)*2</f>
        <v>2</v>
      </c>
    </row>
    <row r="547" spans="1:9" ht="47.25" hidden="1">
      <c r="A547" s="27" t="s">
        <v>1892</v>
      </c>
      <c r="B547" s="19" t="s">
        <v>1893</v>
      </c>
      <c r="C547" s="26"/>
      <c r="D547" s="26"/>
      <c r="E547" s="28"/>
      <c r="F547" s="26"/>
      <c r="G547" s="26"/>
    </row>
    <row r="548" spans="1:9" ht="31.5" hidden="1">
      <c r="A548" s="27" t="s">
        <v>877</v>
      </c>
      <c r="B548" s="19" t="s">
        <v>878</v>
      </c>
      <c r="C548" s="114"/>
      <c r="D548" s="26"/>
      <c r="E548" s="28"/>
      <c r="F548" s="26"/>
      <c r="G548" s="26"/>
    </row>
    <row r="549" spans="1:9" ht="45">
      <c r="A549" s="18" t="s">
        <v>1899</v>
      </c>
      <c r="B549" s="19" t="s">
        <v>882</v>
      </c>
      <c r="C549" s="30" t="s">
        <v>5979</v>
      </c>
      <c r="D549" s="618">
        <v>2</v>
      </c>
      <c r="E549" s="28" t="s">
        <v>653</v>
      </c>
      <c r="F549" s="26"/>
      <c r="G549" s="295"/>
    </row>
    <row r="550" spans="1:9" ht="31.5" hidden="1">
      <c r="A550" s="27" t="s">
        <v>1902</v>
      </c>
      <c r="B550" s="19" t="s">
        <v>890</v>
      </c>
      <c r="C550" s="26"/>
      <c r="D550" s="26"/>
      <c r="E550" s="28"/>
      <c r="F550" s="26"/>
      <c r="G550" s="26"/>
    </row>
    <row r="551" spans="1:9" ht="31.5" hidden="1">
      <c r="A551" s="27" t="s">
        <v>1905</v>
      </c>
      <c r="B551" s="19" t="s">
        <v>893</v>
      </c>
      <c r="C551" s="26"/>
      <c r="D551" s="26"/>
      <c r="E551" s="28"/>
      <c r="F551" s="26"/>
      <c r="G551" s="26"/>
    </row>
    <row r="552" spans="1:9" ht="40.15" customHeight="1">
      <c r="A552" s="135" t="s">
        <v>1906</v>
      </c>
      <c r="B552" s="989" t="s">
        <v>68</v>
      </c>
      <c r="C552" s="997"/>
      <c r="D552" s="997"/>
      <c r="E552" s="997"/>
      <c r="F552" s="997"/>
      <c r="G552" s="1303"/>
      <c r="H552" s="29">
        <f>SUM(D553:D560)</f>
        <v>4</v>
      </c>
      <c r="I552" s="29">
        <f>COUNT(D553:D560)*2</f>
        <v>4</v>
      </c>
    </row>
    <row r="553" spans="1:9" ht="47.25" hidden="1">
      <c r="A553" s="27" t="s">
        <v>1908</v>
      </c>
      <c r="B553" s="19" t="s">
        <v>897</v>
      </c>
      <c r="C553" s="26"/>
      <c r="D553" s="26"/>
      <c r="E553" s="28"/>
      <c r="F553" s="26"/>
      <c r="G553" s="26"/>
    </row>
    <row r="554" spans="1:9" ht="47.25" hidden="1">
      <c r="A554" s="27" t="s">
        <v>1911</v>
      </c>
      <c r="B554" s="19" t="s">
        <v>901</v>
      </c>
      <c r="C554" s="26"/>
      <c r="D554" s="26"/>
      <c r="E554" s="28"/>
      <c r="F554" s="26"/>
      <c r="G554" s="26"/>
    </row>
    <row r="555" spans="1:9" ht="31.5" hidden="1">
      <c r="A555" s="27" t="s">
        <v>1913</v>
      </c>
      <c r="B555" s="19" t="s">
        <v>905</v>
      </c>
      <c r="C555" s="26"/>
      <c r="D555" s="26"/>
      <c r="E555" s="28"/>
      <c r="F555" s="26"/>
      <c r="G555" s="26"/>
    </row>
    <row r="556" spans="1:9" ht="31.5" hidden="1">
      <c r="A556" s="27" t="s">
        <v>1914</v>
      </c>
      <c r="B556" s="51" t="s">
        <v>909</v>
      </c>
      <c r="C556" s="26"/>
      <c r="D556" s="26"/>
      <c r="E556" s="28"/>
      <c r="F556" s="26"/>
      <c r="G556" s="26"/>
    </row>
    <row r="557" spans="1:9" ht="31.5" hidden="1">
      <c r="A557" s="27" t="s">
        <v>1919</v>
      </c>
      <c r="B557" s="19" t="s">
        <v>913</v>
      </c>
      <c r="C557" s="26"/>
      <c r="D557" s="26"/>
      <c r="E557" s="28"/>
      <c r="F557" s="26"/>
      <c r="G557" s="26"/>
    </row>
    <row r="558" spans="1:9" ht="31.5" hidden="1">
      <c r="A558" s="27" t="s">
        <v>916</v>
      </c>
      <c r="B558" s="19" t="s">
        <v>917</v>
      </c>
      <c r="C558" s="30"/>
      <c r="D558" s="26"/>
      <c r="E558" s="28"/>
      <c r="F558" s="26"/>
      <c r="G558" s="26"/>
    </row>
    <row r="559" spans="1:9" ht="47.25">
      <c r="A559" s="18" t="s">
        <v>1926</v>
      </c>
      <c r="B559" s="19" t="s">
        <v>922</v>
      </c>
      <c r="C559" s="30" t="s">
        <v>5980</v>
      </c>
      <c r="D559" s="618">
        <v>2</v>
      </c>
      <c r="E559" s="28" t="s">
        <v>648</v>
      </c>
      <c r="F559" s="26"/>
      <c r="G559" s="295"/>
    </row>
    <row r="560" spans="1:9" ht="30">
      <c r="A560" s="18"/>
      <c r="B560" s="19"/>
      <c r="C560" s="30" t="s">
        <v>5981</v>
      </c>
      <c r="D560" s="618">
        <v>2</v>
      </c>
      <c r="E560" s="28" t="s">
        <v>648</v>
      </c>
      <c r="F560" s="26"/>
      <c r="G560" s="295"/>
    </row>
    <row r="561" spans="1:9" ht="40.15" hidden="1" customHeight="1">
      <c r="A561" s="162" t="s">
        <v>1927</v>
      </c>
      <c r="B561" s="916" t="s">
        <v>66</v>
      </c>
      <c r="C561" s="923"/>
      <c r="D561" s="923"/>
      <c r="E561" s="923"/>
      <c r="F561" s="923"/>
      <c r="G561" s="924"/>
      <c r="H561" s="29">
        <f>SUM(D562:D564)</f>
        <v>0</v>
      </c>
      <c r="I561" s="29">
        <f>COUNT(D562:D564)*2</f>
        <v>0</v>
      </c>
    </row>
    <row r="562" spans="1:9" ht="31.5" hidden="1">
      <c r="A562" s="27" t="s">
        <v>1928</v>
      </c>
      <c r="B562" s="19" t="s">
        <v>925</v>
      </c>
      <c r="C562" s="26"/>
      <c r="D562" s="26"/>
      <c r="E562" s="28"/>
      <c r="F562" s="26"/>
      <c r="G562" s="26"/>
    </row>
    <row r="563" spans="1:9" ht="47.25" hidden="1">
      <c r="A563" s="27" t="s">
        <v>1929</v>
      </c>
      <c r="B563" s="19" t="s">
        <v>932</v>
      </c>
      <c r="C563" s="26"/>
      <c r="D563" s="26"/>
      <c r="E563" s="28"/>
      <c r="F563" s="26"/>
      <c r="G563" s="26"/>
    </row>
    <row r="564" spans="1:9" ht="31.5" hidden="1">
      <c r="A564" s="27" t="s">
        <v>1930</v>
      </c>
      <c r="B564" s="19" t="s">
        <v>939</v>
      </c>
      <c r="C564" s="26"/>
      <c r="D564" s="26"/>
      <c r="E564" s="28"/>
      <c r="F564" s="26"/>
      <c r="G564" s="26"/>
    </row>
    <row r="565" spans="1:9" ht="40.15" hidden="1" customHeight="1">
      <c r="A565" s="162" t="s">
        <v>1931</v>
      </c>
      <c r="B565" s="989" t="s">
        <v>64</v>
      </c>
      <c r="C565" s="997"/>
      <c r="D565" s="997"/>
      <c r="E565" s="997"/>
      <c r="F565" s="997"/>
      <c r="G565" s="998"/>
      <c r="H565" s="29">
        <f>SUM(D566:D568)</f>
        <v>0</v>
      </c>
      <c r="I565" s="29">
        <f>COUNT(D566:D568)*2</f>
        <v>0</v>
      </c>
    </row>
    <row r="566" spans="1:9" ht="60" hidden="1">
      <c r="A566" s="27" t="s">
        <v>1932</v>
      </c>
      <c r="B566" s="30" t="s">
        <v>943</v>
      </c>
      <c r="C566" s="26"/>
      <c r="D566" s="26"/>
      <c r="E566" s="28"/>
      <c r="F566" s="26"/>
      <c r="G566" s="26"/>
    </row>
    <row r="567" spans="1:9" ht="45" hidden="1">
      <c r="A567" s="27" t="s">
        <v>944</v>
      </c>
      <c r="B567" s="30" t="s">
        <v>945</v>
      </c>
      <c r="C567" s="26"/>
      <c r="D567" s="26"/>
      <c r="E567" s="28"/>
      <c r="F567" s="26"/>
      <c r="G567" s="26"/>
    </row>
    <row r="568" spans="1:9" ht="78.75" hidden="1">
      <c r="A568" s="27" t="s">
        <v>1933</v>
      </c>
      <c r="B568" s="114" t="s">
        <v>947</v>
      </c>
      <c r="C568" s="26"/>
      <c r="D568" s="26"/>
      <c r="E568" s="28"/>
      <c r="F568" s="26"/>
      <c r="G568" s="26"/>
    </row>
    <row r="569" spans="1:9" ht="40.15" customHeight="1">
      <c r="A569" s="135" t="s">
        <v>2532</v>
      </c>
      <c r="B569" s="916" t="s">
        <v>62</v>
      </c>
      <c r="C569" s="1373"/>
      <c r="D569" s="923"/>
      <c r="E569" s="923"/>
      <c r="F569" s="1373"/>
      <c r="G569" s="1304"/>
      <c r="H569" s="29">
        <f>SUM(D570:D575)</f>
        <v>4</v>
      </c>
      <c r="I569" s="29">
        <f>COUNT(D570:D575)*2</f>
        <v>4</v>
      </c>
    </row>
    <row r="570" spans="1:9" ht="31.5" hidden="1">
      <c r="A570" s="27" t="s">
        <v>1935</v>
      </c>
      <c r="B570" s="19" t="s">
        <v>949</v>
      </c>
      <c r="C570" s="26"/>
      <c r="D570" s="26"/>
      <c r="E570" s="28"/>
      <c r="F570" s="26"/>
      <c r="G570" s="50"/>
    </row>
    <row r="571" spans="1:9" ht="31.5" hidden="1">
      <c r="A571" s="27" t="s">
        <v>1936</v>
      </c>
      <c r="B571" s="19" t="s">
        <v>956</v>
      </c>
      <c r="C571" s="26"/>
      <c r="D571" s="26"/>
      <c r="E571" s="28"/>
      <c r="F571" s="26"/>
      <c r="G571" s="50"/>
    </row>
    <row r="572" spans="1:9" ht="31.5">
      <c r="A572" s="18" t="s">
        <v>961</v>
      </c>
      <c r="B572" s="19" t="s">
        <v>962</v>
      </c>
      <c r="C572" s="30" t="s">
        <v>5982</v>
      </c>
      <c r="D572" s="618">
        <v>2</v>
      </c>
      <c r="E572" s="28" t="s">
        <v>648</v>
      </c>
      <c r="F572" s="26"/>
      <c r="G572" s="232" t="s">
        <v>5565</v>
      </c>
    </row>
    <row r="573" spans="1:9" ht="45">
      <c r="A573" s="18" t="s">
        <v>336</v>
      </c>
      <c r="B573" s="19"/>
      <c r="C573" s="30" t="s">
        <v>5983</v>
      </c>
      <c r="D573" s="618">
        <v>2</v>
      </c>
      <c r="E573" s="28" t="s">
        <v>648</v>
      </c>
      <c r="F573" s="26"/>
      <c r="G573" s="232" t="s">
        <v>5567</v>
      </c>
    </row>
    <row r="574" spans="1:9" ht="63" hidden="1">
      <c r="A574" s="27" t="s">
        <v>1937</v>
      </c>
      <c r="B574" s="51" t="s">
        <v>970</v>
      </c>
      <c r="C574" s="26"/>
      <c r="D574" s="26"/>
      <c r="E574" s="28"/>
      <c r="F574" s="26"/>
      <c r="G574" s="26"/>
    </row>
    <row r="575" spans="1:9" ht="31.5" hidden="1">
      <c r="A575" s="27" t="s">
        <v>1939</v>
      </c>
      <c r="B575" s="19" t="s">
        <v>981</v>
      </c>
      <c r="C575" s="26"/>
      <c r="D575" s="26"/>
      <c r="E575" s="28"/>
      <c r="F575" s="26"/>
      <c r="G575" s="26"/>
    </row>
    <row r="576" spans="1:9" ht="40.15" hidden="1" customHeight="1">
      <c r="A576" s="162" t="s">
        <v>1940</v>
      </c>
      <c r="B576" s="989" t="s">
        <v>60</v>
      </c>
      <c r="C576" s="997"/>
      <c r="D576" s="997"/>
      <c r="E576" s="997"/>
      <c r="F576" s="997"/>
      <c r="G576" s="998"/>
      <c r="H576" s="29">
        <f>SUM(D577:D579)</f>
        <v>0</v>
      </c>
      <c r="I576" s="29">
        <f>COUNT(D577:D579)*2</f>
        <v>0</v>
      </c>
    </row>
    <row r="577" spans="1:9" ht="31.5" hidden="1">
      <c r="A577" s="27" t="s">
        <v>1941</v>
      </c>
      <c r="B577" s="114" t="s">
        <v>990</v>
      </c>
      <c r="C577" s="26"/>
      <c r="D577" s="26"/>
      <c r="E577" s="28"/>
      <c r="F577" s="26"/>
      <c r="G577" s="26"/>
    </row>
    <row r="578" spans="1:9" ht="31.5" hidden="1">
      <c r="A578" s="27" t="s">
        <v>992</v>
      </c>
      <c r="B578" s="114" t="s">
        <v>993</v>
      </c>
      <c r="C578" s="26"/>
      <c r="D578" s="26"/>
      <c r="E578" s="28"/>
      <c r="F578" s="26"/>
      <c r="G578" s="26"/>
    </row>
    <row r="579" spans="1:9" ht="31.5" hidden="1">
      <c r="A579" s="27" t="s">
        <v>1942</v>
      </c>
      <c r="B579" s="114" t="s">
        <v>995</v>
      </c>
      <c r="C579" s="26"/>
      <c r="D579" s="26"/>
      <c r="E579" s="28"/>
      <c r="F579" s="26"/>
      <c r="G579" s="26"/>
    </row>
    <row r="580" spans="1:9" ht="40.15" hidden="1" customHeight="1">
      <c r="A580" s="162" t="s">
        <v>1945</v>
      </c>
      <c r="B580" s="989" t="s">
        <v>58</v>
      </c>
      <c r="C580" s="997"/>
      <c r="D580" s="997"/>
      <c r="E580" s="997"/>
      <c r="F580" s="997"/>
      <c r="G580" s="998"/>
      <c r="H580" s="29">
        <f>SUM(D581:D590)</f>
        <v>0</v>
      </c>
      <c r="I580" s="29">
        <f>COUNT(D581:D590)*2</f>
        <v>0</v>
      </c>
    </row>
    <row r="581" spans="1:9" ht="31.5" hidden="1">
      <c r="A581" s="27" t="s">
        <v>997</v>
      </c>
      <c r="B581" s="114" t="s">
        <v>998</v>
      </c>
      <c r="C581" s="26"/>
      <c r="D581" s="26"/>
      <c r="E581" s="28"/>
      <c r="F581" s="26"/>
      <c r="G581" s="26"/>
    </row>
    <row r="582" spans="1:9" ht="31.5" hidden="1">
      <c r="A582" s="27" t="s">
        <v>999</v>
      </c>
      <c r="B582" s="114" t="s">
        <v>1000</v>
      </c>
      <c r="C582" s="26"/>
      <c r="D582" s="26"/>
      <c r="E582" s="28"/>
      <c r="F582" s="26"/>
      <c r="G582" s="26"/>
    </row>
    <row r="583" spans="1:9" ht="31.5" hidden="1">
      <c r="A583" s="27" t="s">
        <v>1001</v>
      </c>
      <c r="B583" s="114" t="s">
        <v>1002</v>
      </c>
      <c r="C583" s="26"/>
      <c r="D583" s="26"/>
      <c r="E583" s="28"/>
      <c r="F583" s="26"/>
      <c r="G583" s="26"/>
    </row>
    <row r="584" spans="1:9" ht="31.5" hidden="1">
      <c r="A584" s="27" t="s">
        <v>1003</v>
      </c>
      <c r="B584" s="114" t="s">
        <v>1004</v>
      </c>
      <c r="C584" s="26"/>
      <c r="D584" s="26"/>
      <c r="E584" s="28"/>
      <c r="F584" s="26"/>
      <c r="G584" s="26"/>
    </row>
    <row r="585" spans="1:9" ht="47.25" hidden="1">
      <c r="A585" s="27" t="s">
        <v>1946</v>
      </c>
      <c r="B585" s="114" t="s">
        <v>1006</v>
      </c>
      <c r="C585" s="26"/>
      <c r="D585" s="26"/>
      <c r="E585" s="28"/>
      <c r="F585" s="26"/>
      <c r="G585" s="26"/>
    </row>
    <row r="586" spans="1:9" ht="31.5" hidden="1">
      <c r="A586" s="27" t="s">
        <v>1007</v>
      </c>
      <c r="B586" s="114" t="s">
        <v>1008</v>
      </c>
      <c r="C586" s="26"/>
      <c r="D586" s="26"/>
      <c r="E586" s="28"/>
      <c r="F586" s="26"/>
      <c r="G586" s="26"/>
    </row>
    <row r="587" spans="1:9" ht="31.5" hidden="1">
      <c r="A587" s="27" t="s">
        <v>1009</v>
      </c>
      <c r="B587" s="114" t="s">
        <v>1010</v>
      </c>
      <c r="C587" s="26"/>
      <c r="D587" s="26"/>
      <c r="E587" s="28"/>
      <c r="F587" s="26"/>
      <c r="G587" s="26"/>
    </row>
    <row r="588" spans="1:9" ht="31.5" hidden="1">
      <c r="A588" s="27" t="s">
        <v>1011</v>
      </c>
      <c r="B588" s="19" t="s">
        <v>1012</v>
      </c>
      <c r="C588" s="26"/>
      <c r="D588" s="26"/>
      <c r="E588" s="28"/>
      <c r="F588" s="26"/>
      <c r="G588" s="26"/>
    </row>
    <row r="589" spans="1:9" ht="31.5" hidden="1">
      <c r="A589" s="27" t="s">
        <v>1014</v>
      </c>
      <c r="B589" s="19" t="s">
        <v>1015</v>
      </c>
      <c r="C589" s="26"/>
      <c r="D589" s="26"/>
      <c r="E589" s="28"/>
      <c r="F589" s="26"/>
      <c r="G589" s="26"/>
    </row>
    <row r="590" spans="1:9" ht="47.25" hidden="1">
      <c r="A590" s="27" t="s">
        <v>1021</v>
      </c>
      <c r="B590" s="19" t="s">
        <v>1022</v>
      </c>
      <c r="C590" s="26"/>
      <c r="D590" s="26"/>
      <c r="E590" s="28"/>
      <c r="F590" s="26"/>
      <c r="G590" s="26"/>
    </row>
    <row r="591" spans="1:9" ht="40.15" hidden="1" customHeight="1">
      <c r="A591" s="162" t="s">
        <v>57</v>
      </c>
      <c r="B591" s="989" t="s">
        <v>56</v>
      </c>
      <c r="C591" s="997"/>
      <c r="D591" s="997"/>
      <c r="E591" s="997"/>
      <c r="F591" s="997"/>
      <c r="G591" s="998"/>
      <c r="H591" s="29">
        <f>SUM(D592:D594)</f>
        <v>0</v>
      </c>
      <c r="I591" s="29">
        <f>COUNT(D592:D594)*2</f>
        <v>0</v>
      </c>
    </row>
    <row r="592" spans="1:9" ht="31.5" hidden="1">
      <c r="A592" s="27" t="s">
        <v>1024</v>
      </c>
      <c r="B592" s="114" t="s">
        <v>1025</v>
      </c>
      <c r="C592" s="26"/>
      <c r="D592" s="26"/>
      <c r="E592" s="28"/>
      <c r="F592" s="26"/>
      <c r="G592" s="26"/>
    </row>
    <row r="593" spans="1:9" ht="31.5" hidden="1">
      <c r="A593" s="27" t="s">
        <v>1026</v>
      </c>
      <c r="B593" s="114" t="s">
        <v>1027</v>
      </c>
      <c r="C593" s="26"/>
      <c r="D593" s="26"/>
      <c r="E593" s="28"/>
      <c r="F593" s="26"/>
      <c r="G593" s="26"/>
    </row>
    <row r="594" spans="1:9" ht="31.5" hidden="1">
      <c r="A594" s="27" t="s">
        <v>1028</v>
      </c>
      <c r="B594" s="114" t="s">
        <v>1029</v>
      </c>
      <c r="C594" s="26"/>
      <c r="D594" s="26"/>
      <c r="E594" s="28"/>
      <c r="F594" s="26"/>
      <c r="G594" s="26"/>
    </row>
    <row r="595" spans="1:9" ht="40.15" hidden="1" customHeight="1">
      <c r="A595" s="162" t="s">
        <v>1953</v>
      </c>
      <c r="B595" s="989" t="s">
        <v>54</v>
      </c>
      <c r="C595" s="997"/>
      <c r="D595" s="997"/>
      <c r="E595" s="997"/>
      <c r="F595" s="997"/>
      <c r="G595" s="998"/>
      <c r="H595" s="29">
        <f>SUM(D596:D599)</f>
        <v>0</v>
      </c>
      <c r="I595" s="29">
        <f>COUNT(D596:D599)*2</f>
        <v>0</v>
      </c>
    </row>
    <row r="596" spans="1:9" ht="31.5" hidden="1">
      <c r="A596" s="27" t="s">
        <v>1955</v>
      </c>
      <c r="B596" s="114" t="s">
        <v>1031</v>
      </c>
      <c r="C596" s="26"/>
      <c r="D596" s="26"/>
      <c r="E596" s="28"/>
      <c r="F596" s="26"/>
      <c r="G596" s="26"/>
    </row>
    <row r="597" spans="1:9" ht="31.5" hidden="1">
      <c r="A597" s="27" t="s">
        <v>1036</v>
      </c>
      <c r="B597" s="114" t="s">
        <v>1037</v>
      </c>
      <c r="C597" s="26"/>
      <c r="D597" s="26"/>
      <c r="E597" s="28"/>
      <c r="F597" s="26"/>
      <c r="G597" s="26"/>
    </row>
    <row r="598" spans="1:9" ht="31.5" hidden="1">
      <c r="A598" s="27" t="s">
        <v>1038</v>
      </c>
      <c r="B598" s="114" t="s">
        <v>1039</v>
      </c>
      <c r="C598" s="26"/>
      <c r="D598" s="26"/>
      <c r="E598" s="28"/>
      <c r="F598" s="26"/>
      <c r="G598" s="26"/>
    </row>
    <row r="599" spans="1:9" ht="31.5" hidden="1">
      <c r="A599" s="27" t="s">
        <v>1040</v>
      </c>
      <c r="B599" s="114" t="s">
        <v>1041</v>
      </c>
      <c r="C599" s="26"/>
      <c r="D599" s="26"/>
      <c r="E599" s="28"/>
      <c r="F599" s="26"/>
      <c r="G599" s="26"/>
    </row>
    <row r="600" spans="1:9" ht="40.15" customHeight="1">
      <c r="A600" s="135" t="s">
        <v>1960</v>
      </c>
      <c r="B600" s="916" t="s">
        <v>52</v>
      </c>
      <c r="C600" s="923"/>
      <c r="D600" s="923"/>
      <c r="E600" s="923"/>
      <c r="F600" s="923"/>
      <c r="G600" s="1304"/>
      <c r="H600" s="29">
        <f>SUM(D601:D603)</f>
        <v>2</v>
      </c>
      <c r="I600" s="29">
        <f>COUNT(D601:D603)*2</f>
        <v>2</v>
      </c>
    </row>
    <row r="601" spans="1:9" ht="63">
      <c r="A601" s="18" t="s">
        <v>1042</v>
      </c>
      <c r="B601" s="19" t="s">
        <v>1043</v>
      </c>
      <c r="C601" s="114" t="s">
        <v>1044</v>
      </c>
      <c r="D601" s="618">
        <v>2</v>
      </c>
      <c r="E601" s="28" t="s">
        <v>540</v>
      </c>
      <c r="F601" s="26"/>
      <c r="G601" s="295"/>
    </row>
    <row r="602" spans="1:9" ht="31.5" hidden="1">
      <c r="A602" s="27" t="s">
        <v>1961</v>
      </c>
      <c r="B602" s="19" t="s">
        <v>1047</v>
      </c>
      <c r="C602" s="26"/>
      <c r="D602" s="26"/>
      <c r="E602" s="28"/>
      <c r="F602" s="26"/>
      <c r="G602" s="26"/>
    </row>
    <row r="603" spans="1:9" ht="63" hidden="1">
      <c r="A603" s="27" t="s">
        <v>1054</v>
      </c>
      <c r="B603" s="19" t="s">
        <v>1059</v>
      </c>
      <c r="C603" s="26"/>
      <c r="D603" s="26"/>
      <c r="E603" s="28"/>
      <c r="F603" s="26"/>
      <c r="G603" s="26"/>
    </row>
    <row r="604" spans="1:9" ht="21" hidden="1">
      <c r="A604" s="89"/>
      <c r="B604" s="1072" t="s">
        <v>4720</v>
      </c>
      <c r="C604" s="1074"/>
      <c r="D604" s="1074"/>
      <c r="E604" s="1074"/>
      <c r="F604" s="1074"/>
      <c r="G604" s="1074"/>
    </row>
    <row r="605" spans="1:9" ht="40.15" hidden="1" customHeight="1">
      <c r="A605" s="162" t="s">
        <v>51</v>
      </c>
      <c r="B605" s="989" t="s">
        <v>50</v>
      </c>
      <c r="C605" s="997"/>
      <c r="D605" s="997"/>
      <c r="E605" s="997"/>
      <c r="F605" s="997"/>
      <c r="G605" s="998"/>
      <c r="H605" s="29">
        <f>SUM(D606:D611)</f>
        <v>0</v>
      </c>
      <c r="I605" s="29">
        <f>COUNT(D606:D611)*2</f>
        <v>0</v>
      </c>
    </row>
    <row r="606" spans="1:9" ht="47.25" hidden="1">
      <c r="A606" s="27" t="s">
        <v>4476</v>
      </c>
      <c r="B606" s="114" t="s">
        <v>1061</v>
      </c>
      <c r="C606" s="114"/>
      <c r="D606" s="26"/>
      <c r="E606" s="28"/>
      <c r="F606" s="26"/>
      <c r="G606" s="26"/>
    </row>
    <row r="607" spans="1:9" ht="63" hidden="1">
      <c r="A607" s="27" t="s">
        <v>1062</v>
      </c>
      <c r="B607" s="114" t="s">
        <v>1063</v>
      </c>
      <c r="C607" s="26"/>
      <c r="D607" s="26"/>
      <c r="E607" s="28"/>
      <c r="F607" s="26"/>
      <c r="G607" s="26"/>
    </row>
    <row r="608" spans="1:9" ht="47.25" hidden="1">
      <c r="A608" s="27" t="s">
        <v>1064</v>
      </c>
      <c r="B608" s="114" t="s">
        <v>1065</v>
      </c>
      <c r="C608" s="26"/>
      <c r="D608" s="26"/>
      <c r="E608" s="28"/>
      <c r="F608" s="26"/>
      <c r="G608" s="26"/>
    </row>
    <row r="609" spans="1:9" ht="63" hidden="1">
      <c r="A609" s="27" t="s">
        <v>1066</v>
      </c>
      <c r="B609" s="114" t="s">
        <v>1067</v>
      </c>
      <c r="C609" s="26"/>
      <c r="D609" s="26"/>
      <c r="E609" s="28"/>
      <c r="F609" s="26"/>
      <c r="G609" s="26"/>
    </row>
    <row r="610" spans="1:9" ht="47.25" hidden="1">
      <c r="A610" s="27" t="s">
        <v>1068</v>
      </c>
      <c r="B610" s="114" t="s">
        <v>1069</v>
      </c>
      <c r="C610" s="26"/>
      <c r="D610" s="26"/>
      <c r="E610" s="28"/>
      <c r="F610" s="26"/>
      <c r="G610" s="26"/>
    </row>
    <row r="611" spans="1:9" ht="45" hidden="1">
      <c r="A611" s="27" t="s">
        <v>1070</v>
      </c>
      <c r="B611" s="30" t="s">
        <v>1071</v>
      </c>
      <c r="C611" s="26"/>
      <c r="D611" s="26"/>
      <c r="E611" s="28"/>
      <c r="F611" s="26"/>
      <c r="G611" s="26"/>
    </row>
    <row r="612" spans="1:9" ht="40.15" hidden="1" customHeight="1">
      <c r="A612" s="162" t="s">
        <v>49</v>
      </c>
      <c r="B612" s="989" t="s">
        <v>2779</v>
      </c>
      <c r="C612" s="997"/>
      <c r="D612" s="997"/>
      <c r="E612" s="997"/>
      <c r="F612" s="997"/>
      <c r="G612" s="998"/>
      <c r="H612" s="29">
        <f>SUM(D613:D623)</f>
        <v>0</v>
      </c>
      <c r="I612" s="29">
        <f>COUNT(D613:D623)*2</f>
        <v>0</v>
      </c>
    </row>
    <row r="613" spans="1:9" ht="40.15" hidden="1" customHeight="1">
      <c r="A613" s="27" t="s">
        <v>1072</v>
      </c>
      <c r="B613" s="23" t="s">
        <v>1970</v>
      </c>
      <c r="C613" s="28"/>
      <c r="D613" s="28"/>
      <c r="E613" s="28"/>
      <c r="F613" s="28"/>
      <c r="G613" s="479"/>
    </row>
    <row r="614" spans="1:9" ht="40.15" hidden="1" customHeight="1">
      <c r="A614" s="27" t="s">
        <v>1073</v>
      </c>
      <c r="B614" s="23" t="s">
        <v>1981</v>
      </c>
      <c r="C614" s="28"/>
      <c r="D614" s="28"/>
      <c r="E614" s="28"/>
      <c r="F614" s="28"/>
      <c r="G614" s="479"/>
    </row>
    <row r="615" spans="1:9" ht="40.15" hidden="1" customHeight="1">
      <c r="A615" s="27" t="s">
        <v>1075</v>
      </c>
      <c r="B615" s="172" t="s">
        <v>1991</v>
      </c>
      <c r="C615" s="28"/>
      <c r="D615" s="28"/>
      <c r="E615" s="28"/>
      <c r="F615" s="28"/>
      <c r="G615" s="479"/>
    </row>
    <row r="616" spans="1:9" ht="40.15" hidden="1" customHeight="1">
      <c r="A616" s="27" t="s">
        <v>1076</v>
      </c>
      <c r="B616" s="23" t="s">
        <v>1074</v>
      </c>
      <c r="C616" s="28"/>
      <c r="D616" s="28"/>
      <c r="E616" s="28"/>
      <c r="F616" s="28"/>
      <c r="G616" s="479"/>
    </row>
    <row r="617" spans="1:9" ht="40.15" hidden="1" customHeight="1">
      <c r="A617" s="27" t="s">
        <v>2001</v>
      </c>
      <c r="B617" s="23" t="s">
        <v>2002</v>
      </c>
      <c r="C617" s="28"/>
      <c r="D617" s="28"/>
      <c r="E617" s="28"/>
      <c r="F617" s="28"/>
      <c r="G617" s="479"/>
    </row>
    <row r="618" spans="1:9" ht="40.15" hidden="1" customHeight="1">
      <c r="A618" s="27" t="s">
        <v>2007</v>
      </c>
      <c r="B618" s="23" t="s">
        <v>2008</v>
      </c>
      <c r="C618" s="28"/>
      <c r="D618" s="28"/>
      <c r="E618" s="28"/>
      <c r="F618" s="28"/>
      <c r="G618" s="479"/>
    </row>
    <row r="619" spans="1:9" ht="40.15" hidden="1" customHeight="1">
      <c r="A619" s="27" t="s">
        <v>2019</v>
      </c>
      <c r="B619" s="23" t="s">
        <v>2020</v>
      </c>
      <c r="C619" s="28"/>
      <c r="D619" s="28"/>
      <c r="E619" s="28"/>
      <c r="F619" s="28"/>
      <c r="G619" s="479"/>
    </row>
    <row r="620" spans="1:9" ht="40.15" hidden="1" customHeight="1">
      <c r="A620" s="27" t="s">
        <v>2024</v>
      </c>
      <c r="B620" s="23" t="s">
        <v>2025</v>
      </c>
      <c r="C620" s="28"/>
      <c r="D620" s="28"/>
      <c r="E620" s="28"/>
      <c r="F620" s="28"/>
      <c r="G620" s="479"/>
    </row>
    <row r="621" spans="1:9" ht="30" hidden="1">
      <c r="A621" s="27" t="s">
        <v>2032</v>
      </c>
      <c r="B621" s="23" t="s">
        <v>2033</v>
      </c>
      <c r="C621" s="28"/>
      <c r="D621" s="28"/>
      <c r="E621" s="28"/>
      <c r="F621" s="28"/>
      <c r="G621" s="479"/>
    </row>
    <row r="622" spans="1:9" ht="45" hidden="1">
      <c r="A622" s="27" t="s">
        <v>2036</v>
      </c>
      <c r="B622" s="23" t="s">
        <v>2037</v>
      </c>
      <c r="C622" s="28"/>
      <c r="D622" s="28"/>
      <c r="E622" s="28"/>
      <c r="F622" s="28"/>
      <c r="G622" s="479"/>
    </row>
    <row r="623" spans="1:9" ht="45" hidden="1">
      <c r="A623" s="27" t="s">
        <v>2044</v>
      </c>
      <c r="B623" s="23" t="s">
        <v>2045</v>
      </c>
      <c r="C623" s="28"/>
      <c r="D623" s="28"/>
      <c r="E623" s="28"/>
      <c r="F623" s="28"/>
      <c r="G623" s="479"/>
    </row>
    <row r="624" spans="1:9" ht="40.15" hidden="1" customHeight="1">
      <c r="A624" s="162" t="s">
        <v>47</v>
      </c>
      <c r="B624" s="989" t="s">
        <v>46</v>
      </c>
      <c r="C624" s="997"/>
      <c r="D624" s="997"/>
      <c r="E624" s="997"/>
      <c r="F624" s="997"/>
      <c r="G624" s="998"/>
      <c r="H624" s="29">
        <f>SUM(D625:D630)</f>
        <v>0</v>
      </c>
      <c r="I624" s="29">
        <f>COUNT(D625:D630)*2</f>
        <v>0</v>
      </c>
    </row>
    <row r="625" spans="1:9" ht="60" hidden="1">
      <c r="A625" s="27" t="s">
        <v>1077</v>
      </c>
      <c r="B625" s="23" t="s">
        <v>2049</v>
      </c>
      <c r="C625" s="26"/>
      <c r="D625" s="26"/>
      <c r="E625" s="28"/>
      <c r="F625" s="26"/>
      <c r="G625" s="479"/>
    </row>
    <row r="626" spans="1:9" ht="60" hidden="1">
      <c r="A626" s="27" t="s">
        <v>1078</v>
      </c>
      <c r="B626" s="23" t="s">
        <v>2058</v>
      </c>
      <c r="C626" s="26"/>
      <c r="D626" s="26"/>
      <c r="E626" s="28"/>
      <c r="F626" s="26"/>
      <c r="G626" s="479"/>
    </row>
    <row r="627" spans="1:9" ht="45" hidden="1">
      <c r="A627" s="27" t="s">
        <v>1079</v>
      </c>
      <c r="B627" s="23" t="s">
        <v>2061</v>
      </c>
      <c r="C627" s="26"/>
      <c r="D627" s="26"/>
      <c r="E627" s="28"/>
      <c r="F627" s="26"/>
      <c r="G627" s="479"/>
    </row>
    <row r="628" spans="1:9" ht="45" hidden="1">
      <c r="A628" s="27" t="s">
        <v>1080</v>
      </c>
      <c r="B628" s="23" t="s">
        <v>2067</v>
      </c>
      <c r="C628" s="26"/>
      <c r="D628" s="26"/>
      <c r="E628" s="28"/>
      <c r="F628" s="26"/>
      <c r="G628" s="479"/>
    </row>
    <row r="629" spans="1:9" ht="60" hidden="1">
      <c r="A629" s="27" t="s">
        <v>1081</v>
      </c>
      <c r="B629" s="23" t="s">
        <v>6226</v>
      </c>
      <c r="C629" s="26"/>
      <c r="D629" s="26"/>
      <c r="E629" s="28"/>
      <c r="F629" s="26"/>
      <c r="G629" s="479"/>
    </row>
    <row r="630" spans="1:9" ht="47.25" hidden="1">
      <c r="A630" s="27" t="s">
        <v>6224</v>
      </c>
      <c r="B630" s="116" t="s">
        <v>1082</v>
      </c>
      <c r="C630" s="26"/>
      <c r="D630" s="26"/>
      <c r="E630" s="28"/>
      <c r="F630" s="26"/>
      <c r="G630" s="479"/>
    </row>
    <row r="631" spans="1:9" ht="40.15" customHeight="1">
      <c r="A631" s="117" t="s">
        <v>45</v>
      </c>
      <c r="B631" s="916" t="s">
        <v>44</v>
      </c>
      <c r="C631" s="923"/>
      <c r="D631" s="923"/>
      <c r="E631" s="923"/>
      <c r="F631" s="923"/>
      <c r="G631" s="1304"/>
      <c r="H631" s="29">
        <f>SUM(D632:D642)</f>
        <v>4</v>
      </c>
      <c r="I631" s="29">
        <f>COUNT(D632:D642)*2</f>
        <v>4</v>
      </c>
    </row>
    <row r="632" spans="1:9" ht="45">
      <c r="A632" s="18" t="s">
        <v>1083</v>
      </c>
      <c r="B632" s="19" t="s">
        <v>1084</v>
      </c>
      <c r="C632" s="30" t="s">
        <v>5985</v>
      </c>
      <c r="D632" s="618">
        <v>2</v>
      </c>
      <c r="E632" s="28" t="s">
        <v>540</v>
      </c>
      <c r="F632" s="26"/>
      <c r="G632" s="295"/>
    </row>
    <row r="633" spans="1:9" ht="45">
      <c r="A633" s="18"/>
      <c r="B633" s="19"/>
      <c r="C633" s="30" t="s">
        <v>5986</v>
      </c>
      <c r="D633" s="618">
        <v>2</v>
      </c>
      <c r="E633" s="28" t="s">
        <v>540</v>
      </c>
      <c r="F633" s="26"/>
      <c r="G633" s="295"/>
    </row>
    <row r="634" spans="1:9" ht="60" hidden="1">
      <c r="A634" s="27" t="s">
        <v>1085</v>
      </c>
      <c r="B634" s="30" t="s">
        <v>1086</v>
      </c>
      <c r="D634" s="26"/>
      <c r="E634" s="28"/>
      <c r="F634" s="26"/>
      <c r="G634" s="26"/>
    </row>
    <row r="635" spans="1:9" ht="31.5" hidden="1">
      <c r="A635" s="27" t="s">
        <v>1087</v>
      </c>
      <c r="B635" s="114" t="s">
        <v>1088</v>
      </c>
      <c r="C635" s="26"/>
      <c r="D635" s="26"/>
      <c r="E635" s="28"/>
      <c r="F635" s="26"/>
      <c r="G635" s="26"/>
    </row>
    <row r="636" spans="1:9" ht="31.5" hidden="1">
      <c r="A636" s="27" t="s">
        <v>1089</v>
      </c>
      <c r="B636" s="114" t="s">
        <v>6227</v>
      </c>
      <c r="C636" s="26"/>
      <c r="D636" s="26"/>
      <c r="E636" s="28"/>
      <c r="F636" s="26"/>
      <c r="G636" s="26"/>
    </row>
    <row r="637" spans="1:9" ht="31.5" hidden="1">
      <c r="A637" s="27" t="s">
        <v>1090</v>
      </c>
      <c r="B637" s="114" t="s">
        <v>6228</v>
      </c>
      <c r="C637" s="26"/>
      <c r="D637" s="26"/>
      <c r="E637" s="28"/>
      <c r="F637" s="26"/>
      <c r="G637" s="26"/>
    </row>
    <row r="638" spans="1:9" ht="31.5" hidden="1">
      <c r="A638" s="27" t="s">
        <v>1092</v>
      </c>
      <c r="B638" s="19" t="s">
        <v>6229</v>
      </c>
      <c r="C638" s="26"/>
      <c r="D638" s="26"/>
      <c r="E638" s="28"/>
      <c r="F638" s="26"/>
      <c r="G638" s="26"/>
    </row>
    <row r="639" spans="1:9" ht="47.25" hidden="1">
      <c r="A639" s="27" t="s">
        <v>1094</v>
      </c>
      <c r="B639" s="114" t="s">
        <v>1091</v>
      </c>
      <c r="C639" s="26"/>
      <c r="D639" s="26"/>
      <c r="E639" s="28"/>
      <c r="F639" s="26"/>
      <c r="G639" s="26"/>
    </row>
    <row r="640" spans="1:9" ht="47.25" hidden="1">
      <c r="A640" s="27" t="s">
        <v>3447</v>
      </c>
      <c r="B640" s="114" t="s">
        <v>1093</v>
      </c>
      <c r="C640" s="26"/>
      <c r="D640" s="26"/>
      <c r="E640" s="28"/>
      <c r="F640" s="26"/>
      <c r="G640" s="26"/>
    </row>
    <row r="641" spans="1:9" ht="31.5" hidden="1">
      <c r="A641" s="27" t="s">
        <v>3448</v>
      </c>
      <c r="B641" s="114" t="s">
        <v>1095</v>
      </c>
      <c r="C641" s="26"/>
      <c r="D641" s="26"/>
      <c r="E641" s="28"/>
      <c r="F641" s="26"/>
      <c r="G641" s="26"/>
    </row>
    <row r="642" spans="1:9" ht="47.25" hidden="1">
      <c r="A642" s="27" t="s">
        <v>3449</v>
      </c>
      <c r="B642" s="19" t="s">
        <v>6232</v>
      </c>
      <c r="C642" s="26"/>
      <c r="D642" s="26"/>
      <c r="E642" s="28"/>
      <c r="F642" s="26"/>
      <c r="G642" s="26"/>
    </row>
    <row r="643" spans="1:9" ht="40.15" hidden="1" customHeight="1">
      <c r="A643" s="162" t="s">
        <v>43</v>
      </c>
      <c r="B643" s="989" t="s">
        <v>42</v>
      </c>
      <c r="C643" s="997"/>
      <c r="D643" s="997"/>
      <c r="E643" s="997"/>
      <c r="F643" s="997"/>
      <c r="G643" s="998"/>
      <c r="H643" s="29">
        <f>SUM(D644:D649)</f>
        <v>0</v>
      </c>
      <c r="I643" s="29">
        <f>COUNT(D644:D649)*2</f>
        <v>0</v>
      </c>
    </row>
    <row r="644" spans="1:9" ht="31.5" hidden="1">
      <c r="A644" s="27" t="s">
        <v>1096</v>
      </c>
      <c r="B644" s="114" t="s">
        <v>1097</v>
      </c>
      <c r="C644" s="26"/>
      <c r="D644" s="26"/>
      <c r="E644" s="28"/>
      <c r="F644" s="26"/>
      <c r="G644" s="26"/>
    </row>
    <row r="645" spans="1:9" ht="31.5" hidden="1">
      <c r="A645" s="27" t="s">
        <v>1098</v>
      </c>
      <c r="B645" s="114" t="s">
        <v>1099</v>
      </c>
      <c r="C645" s="26"/>
      <c r="D645" s="26"/>
      <c r="E645" s="28"/>
      <c r="F645" s="26"/>
      <c r="G645" s="26"/>
    </row>
    <row r="646" spans="1:9" ht="31.5" hidden="1">
      <c r="A646" s="27" t="s">
        <v>1100</v>
      </c>
      <c r="B646" s="114" t="s">
        <v>1101</v>
      </c>
      <c r="C646" s="26"/>
      <c r="D646" s="26"/>
      <c r="E646" s="28"/>
      <c r="F646" s="26"/>
      <c r="G646" s="26"/>
    </row>
    <row r="647" spans="1:9" ht="31.5" hidden="1">
      <c r="A647" s="27" t="s">
        <v>1102</v>
      </c>
      <c r="B647" s="114" t="s">
        <v>1103</v>
      </c>
      <c r="C647" s="26"/>
      <c r="D647" s="26"/>
      <c r="E647" s="28"/>
      <c r="F647" s="26"/>
      <c r="G647" s="26"/>
    </row>
    <row r="648" spans="1:9" ht="31.5" hidden="1">
      <c r="A648" s="27" t="s">
        <v>1104</v>
      </c>
      <c r="B648" s="114" t="s">
        <v>1105</v>
      </c>
      <c r="C648" s="26"/>
      <c r="D648" s="26"/>
      <c r="E648" s="28"/>
      <c r="F648" s="26"/>
      <c r="G648" s="26"/>
    </row>
    <row r="649" spans="1:9" ht="31.5" hidden="1">
      <c r="A649" s="27" t="s">
        <v>1106</v>
      </c>
      <c r="B649" s="114" t="s">
        <v>1107</v>
      </c>
      <c r="C649" s="26"/>
      <c r="D649" s="26"/>
      <c r="E649" s="28"/>
      <c r="F649" s="26"/>
      <c r="G649" s="26"/>
    </row>
    <row r="650" spans="1:9" ht="40.15" hidden="1" customHeight="1">
      <c r="A650" s="162" t="s">
        <v>41</v>
      </c>
      <c r="B650" s="989" t="s">
        <v>40</v>
      </c>
      <c r="C650" s="997"/>
      <c r="D650" s="997"/>
      <c r="E650" s="997"/>
      <c r="F650" s="997"/>
      <c r="G650" s="998"/>
      <c r="H650" s="29">
        <f>SUM(D651:D654)</f>
        <v>0</v>
      </c>
      <c r="I650" s="29">
        <f>COUNT(D651:D654)*2</f>
        <v>0</v>
      </c>
    </row>
    <row r="651" spans="1:9" ht="31.5" hidden="1">
      <c r="A651" s="27" t="s">
        <v>1108</v>
      </c>
      <c r="B651" s="114" t="s">
        <v>1109</v>
      </c>
      <c r="C651" s="26"/>
      <c r="D651" s="26"/>
      <c r="E651" s="28"/>
      <c r="F651" s="26"/>
      <c r="G651" s="26"/>
    </row>
    <row r="652" spans="1:9" ht="31.5" hidden="1">
      <c r="A652" s="27" t="s">
        <v>1110</v>
      </c>
      <c r="B652" s="114" t="s">
        <v>1111</v>
      </c>
      <c r="C652" s="26"/>
      <c r="D652" s="26"/>
      <c r="E652" s="28"/>
      <c r="F652" s="26"/>
      <c r="G652" s="26"/>
    </row>
    <row r="653" spans="1:9" ht="31.5" hidden="1">
      <c r="A653" s="27" t="s">
        <v>1112</v>
      </c>
      <c r="B653" s="114" t="s">
        <v>1113</v>
      </c>
      <c r="C653" s="26"/>
      <c r="D653" s="26"/>
      <c r="E653" s="28"/>
      <c r="F653" s="26"/>
      <c r="G653" s="26"/>
    </row>
    <row r="654" spans="1:9" ht="31.5" hidden="1">
      <c r="A654" s="27" t="s">
        <v>1114</v>
      </c>
      <c r="B654" s="114" t="s">
        <v>1115</v>
      </c>
      <c r="C654" s="26"/>
      <c r="D654" s="26"/>
      <c r="E654" s="28"/>
      <c r="F654" s="26"/>
      <c r="G654" s="26"/>
    </row>
    <row r="655" spans="1:9" ht="21" hidden="1">
      <c r="A655" s="466"/>
      <c r="B655" s="1343" t="s">
        <v>5493</v>
      </c>
      <c r="C655" s="1146"/>
      <c r="D655" s="1146"/>
      <c r="E655" s="1146"/>
      <c r="F655" s="1146"/>
      <c r="G655" s="1147"/>
    </row>
    <row r="656" spans="1:9" ht="40.15" hidden="1" customHeight="1">
      <c r="A656" s="162" t="s">
        <v>39</v>
      </c>
      <c r="B656" s="989" t="s">
        <v>38</v>
      </c>
      <c r="C656" s="997"/>
      <c r="D656" s="997"/>
      <c r="E656" s="997"/>
      <c r="F656" s="997"/>
      <c r="G656" s="998"/>
      <c r="H656" s="29">
        <f>SUM(D657:D666)</f>
        <v>0</v>
      </c>
      <c r="I656" s="29">
        <f>COUNT(D657:D666)*2</f>
        <v>0</v>
      </c>
    </row>
    <row r="657" spans="1:9" ht="47.25" hidden="1">
      <c r="A657" s="27" t="s">
        <v>1116</v>
      </c>
      <c r="B657" s="114" t="s">
        <v>1117</v>
      </c>
      <c r="C657" s="26"/>
      <c r="D657" s="26"/>
      <c r="E657" s="28"/>
      <c r="F657" s="26"/>
      <c r="G657" s="26"/>
    </row>
    <row r="658" spans="1:9" ht="47.25" hidden="1">
      <c r="A658" s="27" t="s">
        <v>1118</v>
      </c>
      <c r="B658" s="114" t="s">
        <v>1119</v>
      </c>
      <c r="C658" s="26"/>
      <c r="D658" s="26"/>
      <c r="E658" s="28"/>
      <c r="F658" s="26"/>
      <c r="G658" s="26"/>
    </row>
    <row r="659" spans="1:9" ht="47.25" hidden="1">
      <c r="A659" s="27" t="s">
        <v>1120</v>
      </c>
      <c r="B659" s="114" t="s">
        <v>1121</v>
      </c>
      <c r="C659" s="26"/>
      <c r="D659" s="26"/>
      <c r="E659" s="28"/>
      <c r="F659" s="26"/>
      <c r="G659" s="26"/>
    </row>
    <row r="660" spans="1:9" ht="47.25" hidden="1">
      <c r="A660" s="27" t="s">
        <v>1122</v>
      </c>
      <c r="B660" s="114" t="s">
        <v>1123</v>
      </c>
      <c r="C660" s="26"/>
      <c r="D660" s="26"/>
      <c r="E660" s="28"/>
      <c r="F660" s="26"/>
      <c r="G660" s="26"/>
    </row>
    <row r="661" spans="1:9" ht="47.25" hidden="1">
      <c r="A661" s="27" t="s">
        <v>1124</v>
      </c>
      <c r="B661" s="114" t="s">
        <v>1125</v>
      </c>
      <c r="C661" s="26"/>
      <c r="D661" s="26"/>
      <c r="E661" s="28"/>
      <c r="F661" s="26"/>
      <c r="G661" s="26"/>
    </row>
    <row r="662" spans="1:9" ht="47.25" hidden="1">
      <c r="A662" s="27" t="s">
        <v>1126</v>
      </c>
      <c r="B662" s="114" t="s">
        <v>1127</v>
      </c>
      <c r="C662" s="26"/>
      <c r="D662" s="26"/>
      <c r="E662" s="28"/>
      <c r="F662" s="26"/>
      <c r="G662" s="26"/>
    </row>
    <row r="663" spans="1:9" ht="47.25" hidden="1">
      <c r="A663" s="27" t="s">
        <v>1128</v>
      </c>
      <c r="B663" s="114" t="s">
        <v>1129</v>
      </c>
      <c r="C663" s="26"/>
      <c r="D663" s="26"/>
      <c r="E663" s="28"/>
      <c r="F663" s="26"/>
      <c r="G663" s="26"/>
    </row>
    <row r="664" spans="1:9" ht="78.75" hidden="1">
      <c r="A664" s="27" t="s">
        <v>1130</v>
      </c>
      <c r="B664" s="114" t="s">
        <v>1131</v>
      </c>
      <c r="C664" s="26"/>
      <c r="D664" s="26"/>
      <c r="E664" s="28"/>
      <c r="F664" s="26"/>
      <c r="G664" s="26"/>
    </row>
    <row r="665" spans="1:9" ht="31.5" hidden="1">
      <c r="A665" s="27" t="s">
        <v>1132</v>
      </c>
      <c r="B665" s="114" t="s">
        <v>1133</v>
      </c>
      <c r="C665" s="26"/>
      <c r="D665" s="26"/>
      <c r="E665" s="28"/>
      <c r="F665" s="26"/>
      <c r="G665" s="26"/>
    </row>
    <row r="666" spans="1:9" ht="47.25" hidden="1">
      <c r="A666" s="27" t="s">
        <v>1134</v>
      </c>
      <c r="B666" s="114" t="s">
        <v>1135</v>
      </c>
      <c r="C666" s="26"/>
      <c r="D666" s="26"/>
      <c r="E666" s="28"/>
      <c r="F666" s="26"/>
      <c r="G666" s="26"/>
    </row>
    <row r="667" spans="1:9" ht="18.75">
      <c r="A667" s="307"/>
      <c r="B667" s="991" t="s">
        <v>1136</v>
      </c>
      <c r="C667" s="995"/>
      <c r="D667" s="995"/>
      <c r="E667" s="995"/>
      <c r="F667" s="995"/>
      <c r="G667" s="1369"/>
      <c r="H667" s="29">
        <f>H668+H693+H697+H704+H708+H714</f>
        <v>116</v>
      </c>
      <c r="I667" s="29">
        <f>I668+I693+I697+I704+I708+I714</f>
        <v>116</v>
      </c>
    </row>
    <row r="668" spans="1:9" ht="40.15" customHeight="1">
      <c r="A668" s="135" t="s">
        <v>2086</v>
      </c>
      <c r="B668" s="989" t="s">
        <v>36</v>
      </c>
      <c r="C668" s="997"/>
      <c r="D668" s="997"/>
      <c r="E668" s="997"/>
      <c r="F668" s="997"/>
      <c r="G668" s="1303"/>
      <c r="H668" s="29">
        <f>SUM(D669:D692)</f>
        <v>48</v>
      </c>
      <c r="I668" s="29">
        <f>COUNT(D669:D692)*2</f>
        <v>48</v>
      </c>
    </row>
    <row r="669" spans="1:9" ht="31.5">
      <c r="A669" s="182" t="s">
        <v>5987</v>
      </c>
      <c r="B669" s="227" t="s">
        <v>1138</v>
      </c>
      <c r="C669" s="30" t="s">
        <v>5988</v>
      </c>
      <c r="D669" s="777">
        <v>2</v>
      </c>
      <c r="E669" s="22" t="s">
        <v>540</v>
      </c>
      <c r="F669" s="66"/>
      <c r="G669" s="773"/>
    </row>
    <row r="670" spans="1:9" ht="30">
      <c r="A670" s="182"/>
      <c r="B670" s="227"/>
      <c r="C670" s="30" t="s">
        <v>5989</v>
      </c>
      <c r="D670" s="777">
        <v>2</v>
      </c>
      <c r="E670" s="22" t="s">
        <v>540</v>
      </c>
      <c r="F670" s="66"/>
      <c r="G670" s="773"/>
    </row>
    <row r="671" spans="1:9" ht="60">
      <c r="A671" s="182" t="s">
        <v>336</v>
      </c>
      <c r="B671" s="227"/>
      <c r="C671" s="30" t="s">
        <v>5990</v>
      </c>
      <c r="D671" s="777">
        <v>2</v>
      </c>
      <c r="E671" s="22" t="s">
        <v>540</v>
      </c>
      <c r="F671" s="66"/>
      <c r="G671" s="773"/>
    </row>
    <row r="672" spans="1:9" ht="30">
      <c r="A672" s="182"/>
      <c r="B672" s="227"/>
      <c r="C672" s="30" t="s">
        <v>5991</v>
      </c>
      <c r="D672" s="777">
        <v>2</v>
      </c>
      <c r="E672" s="22" t="s">
        <v>540</v>
      </c>
      <c r="F672" s="66"/>
      <c r="G672" s="773"/>
    </row>
    <row r="673" spans="1:7" ht="30">
      <c r="A673" s="182"/>
      <c r="B673" s="227"/>
      <c r="C673" s="30" t="s">
        <v>5992</v>
      </c>
      <c r="D673" s="777">
        <v>2</v>
      </c>
      <c r="E673" s="22" t="s">
        <v>540</v>
      </c>
      <c r="F673" s="66"/>
      <c r="G673" s="773"/>
    </row>
    <row r="674" spans="1:7" ht="47.25">
      <c r="A674" s="182" t="s">
        <v>1139</v>
      </c>
      <c r="B674" s="227" t="s">
        <v>1140</v>
      </c>
      <c r="C674" s="30" t="s">
        <v>5993</v>
      </c>
      <c r="D674" s="777">
        <v>2</v>
      </c>
      <c r="E674" s="22" t="s">
        <v>540</v>
      </c>
      <c r="F674" s="66"/>
      <c r="G674" s="773"/>
    </row>
    <row r="675" spans="1:7" ht="45">
      <c r="A675" s="182"/>
      <c r="B675" s="227"/>
      <c r="C675" s="30" t="s">
        <v>5994</v>
      </c>
      <c r="D675" s="777">
        <v>2</v>
      </c>
      <c r="E675" s="22" t="s">
        <v>540</v>
      </c>
      <c r="F675" s="66"/>
      <c r="G675" s="773"/>
    </row>
    <row r="676" spans="1:7" ht="45">
      <c r="A676" s="182"/>
      <c r="B676" s="227"/>
      <c r="C676" s="30" t="s">
        <v>5995</v>
      </c>
      <c r="D676" s="777">
        <v>2</v>
      </c>
      <c r="E676" s="22" t="s">
        <v>540</v>
      </c>
      <c r="F676" s="66"/>
      <c r="G676" s="773"/>
    </row>
    <row r="677" spans="1:7" ht="30">
      <c r="A677" s="182"/>
      <c r="B677" s="227"/>
      <c r="C677" s="30" t="s">
        <v>5996</v>
      </c>
      <c r="D677" s="777">
        <v>2</v>
      </c>
      <c r="E677" s="22" t="s">
        <v>540</v>
      </c>
      <c r="F677" s="66"/>
      <c r="G677" s="773"/>
    </row>
    <row r="678" spans="1:7" ht="45">
      <c r="A678" s="182" t="s">
        <v>1143</v>
      </c>
      <c r="B678" s="227" t="s">
        <v>1144</v>
      </c>
      <c r="C678" s="30" t="s">
        <v>5997</v>
      </c>
      <c r="D678" s="777">
        <v>2</v>
      </c>
      <c r="E678" s="22" t="s">
        <v>540</v>
      </c>
      <c r="F678" s="66"/>
      <c r="G678" s="773"/>
    </row>
    <row r="679" spans="1:7" ht="45">
      <c r="A679" s="182"/>
      <c r="B679" s="227"/>
      <c r="C679" s="30" t="s">
        <v>5998</v>
      </c>
      <c r="D679" s="777">
        <v>2</v>
      </c>
      <c r="E679" s="22" t="s">
        <v>540</v>
      </c>
      <c r="F679" s="66"/>
      <c r="G679" s="773"/>
    </row>
    <row r="680" spans="1:7" ht="45">
      <c r="A680" s="182"/>
      <c r="B680" s="227"/>
      <c r="C680" s="30" t="s">
        <v>5999</v>
      </c>
      <c r="D680" s="777">
        <v>2</v>
      </c>
      <c r="E680" s="22" t="s">
        <v>540</v>
      </c>
      <c r="F680" s="66"/>
      <c r="G680" s="773"/>
    </row>
    <row r="681" spans="1:7" ht="30">
      <c r="A681" s="182"/>
      <c r="B681" s="227"/>
      <c r="C681" s="30" t="s">
        <v>5996</v>
      </c>
      <c r="D681" s="777">
        <v>2</v>
      </c>
      <c r="E681" s="22" t="s">
        <v>540</v>
      </c>
      <c r="F681" s="66"/>
      <c r="G681" s="773"/>
    </row>
    <row r="682" spans="1:7" ht="31.5">
      <c r="A682" s="182" t="s">
        <v>1145</v>
      </c>
      <c r="B682" s="227" t="s">
        <v>1146</v>
      </c>
      <c r="C682" s="30" t="s">
        <v>6000</v>
      </c>
      <c r="D682" s="777">
        <v>2</v>
      </c>
      <c r="E682" s="22" t="s">
        <v>540</v>
      </c>
      <c r="F682" s="66"/>
      <c r="G682" s="461"/>
    </row>
    <row r="683" spans="1:7" ht="30">
      <c r="A683" s="182" t="s">
        <v>336</v>
      </c>
      <c r="B683" s="227"/>
      <c r="C683" s="30" t="s">
        <v>6001</v>
      </c>
      <c r="D683" s="777">
        <v>2</v>
      </c>
      <c r="E683" s="22" t="s">
        <v>540</v>
      </c>
      <c r="F683" s="66"/>
      <c r="G683" s="461"/>
    </row>
    <row r="684" spans="1:7" ht="47.25">
      <c r="A684" s="182" t="s">
        <v>1150</v>
      </c>
      <c r="B684" s="227" t="s">
        <v>6002</v>
      </c>
      <c r="C684" s="30" t="s">
        <v>6003</v>
      </c>
      <c r="D684" s="777">
        <v>2</v>
      </c>
      <c r="E684" s="22" t="s">
        <v>540</v>
      </c>
      <c r="F684" s="66" t="s">
        <v>6004</v>
      </c>
      <c r="G684" s="773"/>
    </row>
    <row r="685" spans="1:7" ht="75">
      <c r="A685" s="182" t="s">
        <v>336</v>
      </c>
      <c r="B685" s="227"/>
      <c r="C685" s="30" t="s">
        <v>6005</v>
      </c>
      <c r="D685" s="777">
        <v>2</v>
      </c>
      <c r="E685" s="22" t="s">
        <v>540</v>
      </c>
      <c r="F685" s="66"/>
      <c r="G685" s="773"/>
    </row>
    <row r="686" spans="1:7" ht="31.5">
      <c r="A686" s="182" t="s">
        <v>6006</v>
      </c>
      <c r="B686" s="114" t="s">
        <v>1155</v>
      </c>
      <c r="C686" s="30" t="s">
        <v>6007</v>
      </c>
      <c r="D686" s="777">
        <v>2</v>
      </c>
      <c r="E686" s="22" t="s">
        <v>540</v>
      </c>
      <c r="F686" s="66"/>
      <c r="G686" s="773"/>
    </row>
    <row r="687" spans="1:7" ht="45">
      <c r="A687" s="182"/>
      <c r="B687" s="114"/>
      <c r="C687" s="30" t="s">
        <v>6008</v>
      </c>
      <c r="D687" s="778">
        <v>2</v>
      </c>
      <c r="E687" s="22" t="s">
        <v>540</v>
      </c>
      <c r="F687" s="66"/>
      <c r="G687" s="773"/>
    </row>
    <row r="688" spans="1:7" ht="90">
      <c r="A688" s="182"/>
      <c r="B688" s="114"/>
      <c r="C688" s="30" t="s">
        <v>6009</v>
      </c>
      <c r="D688" s="778">
        <v>2</v>
      </c>
      <c r="E688" s="22" t="s">
        <v>540</v>
      </c>
      <c r="F688" s="66"/>
      <c r="G688" s="773"/>
    </row>
    <row r="689" spans="1:9" ht="30">
      <c r="A689" s="182"/>
      <c r="B689" s="114"/>
      <c r="C689" s="30" t="s">
        <v>6010</v>
      </c>
      <c r="D689" s="778">
        <v>2</v>
      </c>
      <c r="E689" s="22" t="s">
        <v>540</v>
      </c>
      <c r="F689" s="66"/>
      <c r="G689" s="773"/>
    </row>
    <row r="690" spans="1:9" ht="60">
      <c r="A690" s="182"/>
      <c r="B690" s="114"/>
      <c r="C690" s="30" t="s">
        <v>6011</v>
      </c>
      <c r="D690" s="778">
        <v>2</v>
      </c>
      <c r="E690" s="22" t="s">
        <v>540</v>
      </c>
      <c r="F690" s="66"/>
      <c r="G690" s="773"/>
    </row>
    <row r="691" spans="1:9" ht="60">
      <c r="A691" s="182"/>
      <c r="B691" s="114"/>
      <c r="C691" s="30" t="s">
        <v>6012</v>
      </c>
      <c r="D691" s="778">
        <v>2</v>
      </c>
      <c r="E691" s="22" t="s">
        <v>540</v>
      </c>
      <c r="F691" s="66"/>
      <c r="G691" s="773"/>
    </row>
    <row r="692" spans="1:9" ht="45">
      <c r="A692" s="182"/>
      <c r="B692" s="474"/>
      <c r="C692" s="30" t="s">
        <v>6013</v>
      </c>
      <c r="D692" s="778">
        <v>2</v>
      </c>
      <c r="E692" s="22" t="s">
        <v>540</v>
      </c>
      <c r="F692" s="66"/>
      <c r="G692" s="773"/>
    </row>
    <row r="693" spans="1:9" ht="40.15" customHeight="1">
      <c r="A693" s="117" t="s">
        <v>2101</v>
      </c>
      <c r="B693" s="989" t="s">
        <v>34</v>
      </c>
      <c r="C693" s="997"/>
      <c r="D693" s="997"/>
      <c r="E693" s="997"/>
      <c r="F693" s="997"/>
      <c r="G693" s="1303"/>
      <c r="H693" s="29">
        <f>SUM(D694:D696)</f>
        <v>6</v>
      </c>
      <c r="I693" s="29">
        <f>COUNT(D694:D696)*2</f>
        <v>6</v>
      </c>
    </row>
    <row r="694" spans="1:9" ht="75">
      <c r="A694" s="182" t="s">
        <v>2103</v>
      </c>
      <c r="B694" s="114" t="s">
        <v>1158</v>
      </c>
      <c r="C694" s="50" t="s">
        <v>6014</v>
      </c>
      <c r="D694" s="622">
        <v>2</v>
      </c>
      <c r="E694" s="22" t="s">
        <v>540</v>
      </c>
      <c r="F694" s="66"/>
      <c r="G694" s="773"/>
    </row>
    <row r="695" spans="1:9" ht="31.5">
      <c r="A695" s="182" t="s">
        <v>2109</v>
      </c>
      <c r="B695" s="114" t="s">
        <v>1170</v>
      </c>
      <c r="C695" s="50" t="s">
        <v>6015</v>
      </c>
      <c r="D695" s="622">
        <v>2</v>
      </c>
      <c r="E695" s="22" t="s">
        <v>540</v>
      </c>
      <c r="F695" s="66"/>
      <c r="G695" s="773"/>
    </row>
    <row r="696" spans="1:9" ht="45">
      <c r="A696" s="182" t="s">
        <v>2113</v>
      </c>
      <c r="B696" s="114" t="s">
        <v>1175</v>
      </c>
      <c r="C696" s="50" t="s">
        <v>6016</v>
      </c>
      <c r="D696" s="622">
        <v>2</v>
      </c>
      <c r="E696" s="22" t="s">
        <v>540</v>
      </c>
      <c r="F696" s="66"/>
      <c r="G696" s="773"/>
    </row>
    <row r="697" spans="1:9" ht="40.15" customHeight="1">
      <c r="A697" s="117" t="s">
        <v>2119</v>
      </c>
      <c r="B697" s="989" t="s">
        <v>32</v>
      </c>
      <c r="C697" s="997"/>
      <c r="D697" s="997"/>
      <c r="E697" s="997"/>
      <c r="F697" s="997"/>
      <c r="G697" s="1303"/>
      <c r="H697" s="29">
        <f>SUM(D698:D703)</f>
        <v>12</v>
      </c>
      <c r="I697" s="29">
        <f>COUNT(D698:D703)*2</f>
        <v>12</v>
      </c>
    </row>
    <row r="698" spans="1:9" ht="47.25">
      <c r="A698" s="182" t="s">
        <v>2121</v>
      </c>
      <c r="B698" s="191" t="s">
        <v>1180</v>
      </c>
      <c r="C698" s="50" t="s">
        <v>6017</v>
      </c>
      <c r="D698" s="622">
        <v>2</v>
      </c>
      <c r="E698" s="22" t="s">
        <v>379</v>
      </c>
      <c r="F698" s="66"/>
      <c r="G698" s="773"/>
    </row>
    <row r="699" spans="1:9" ht="30">
      <c r="A699" s="182"/>
      <c r="B699" s="191"/>
      <c r="C699" s="50" t="s">
        <v>6018</v>
      </c>
      <c r="D699" s="622">
        <v>2</v>
      </c>
      <c r="E699" s="22" t="s">
        <v>379</v>
      </c>
      <c r="F699" s="66"/>
      <c r="G699" s="773"/>
    </row>
    <row r="700" spans="1:9" ht="30">
      <c r="A700" s="182"/>
      <c r="B700" s="191"/>
      <c r="C700" s="50" t="s">
        <v>6019</v>
      </c>
      <c r="D700" s="622">
        <v>2</v>
      </c>
      <c r="E700" s="22" t="s">
        <v>379</v>
      </c>
      <c r="F700" s="66"/>
      <c r="G700" s="773"/>
    </row>
    <row r="701" spans="1:9" ht="30">
      <c r="A701" s="182"/>
      <c r="B701" s="191"/>
      <c r="C701" s="50" t="s">
        <v>6020</v>
      </c>
      <c r="D701" s="622">
        <v>2</v>
      </c>
      <c r="E701" s="22" t="s">
        <v>379</v>
      </c>
      <c r="F701" s="66"/>
      <c r="G701" s="773"/>
    </row>
    <row r="702" spans="1:9" ht="45">
      <c r="A702" s="182"/>
      <c r="B702" s="191"/>
      <c r="C702" s="50" t="s">
        <v>6021</v>
      </c>
      <c r="D702" s="622">
        <v>2</v>
      </c>
      <c r="E702" s="22" t="s">
        <v>540</v>
      </c>
      <c r="F702" s="66"/>
      <c r="G702" s="773"/>
    </row>
    <row r="703" spans="1:9" ht="60">
      <c r="A703" s="182" t="s">
        <v>2133</v>
      </c>
      <c r="B703" s="114" t="s">
        <v>1185</v>
      </c>
      <c r="C703" s="50" t="s">
        <v>6022</v>
      </c>
      <c r="D703" s="622">
        <v>2</v>
      </c>
      <c r="E703" s="22" t="s">
        <v>540</v>
      </c>
      <c r="F703" s="66"/>
      <c r="G703" s="773"/>
    </row>
    <row r="704" spans="1:9" ht="40.15" customHeight="1">
      <c r="A704" s="117" t="s">
        <v>2136</v>
      </c>
      <c r="B704" s="989" t="s">
        <v>30</v>
      </c>
      <c r="C704" s="997"/>
      <c r="D704" s="997"/>
      <c r="E704" s="997"/>
      <c r="F704" s="997"/>
      <c r="G704" s="1303"/>
      <c r="H704" s="29">
        <f>SUM(D705:D707)</f>
        <v>4</v>
      </c>
      <c r="I704" s="29">
        <f>COUNT(D705:D707)*2</f>
        <v>4</v>
      </c>
    </row>
    <row r="705" spans="1:9" ht="60">
      <c r="A705" s="182" t="s">
        <v>2138</v>
      </c>
      <c r="B705" s="42" t="s">
        <v>2779</v>
      </c>
      <c r="C705" s="50" t="s">
        <v>6023</v>
      </c>
      <c r="D705" s="622">
        <v>2</v>
      </c>
      <c r="E705" s="22" t="s">
        <v>540</v>
      </c>
      <c r="F705" s="50" t="s">
        <v>6024</v>
      </c>
      <c r="G705" s="773"/>
    </row>
    <row r="706" spans="1:9" ht="45">
      <c r="A706" s="182"/>
      <c r="B706" s="42"/>
      <c r="C706" s="50" t="s">
        <v>6025</v>
      </c>
      <c r="D706" s="622">
        <v>2</v>
      </c>
      <c r="E706" s="22" t="s">
        <v>540</v>
      </c>
      <c r="F706" s="66"/>
      <c r="G706" s="773"/>
    </row>
    <row r="707" spans="1:9" ht="60" hidden="1">
      <c r="A707" s="79" t="s">
        <v>2144</v>
      </c>
      <c r="B707" s="42" t="s">
        <v>1202</v>
      </c>
      <c r="C707" s="66"/>
      <c r="D707" s="66"/>
      <c r="E707" s="22"/>
      <c r="F707" s="66"/>
      <c r="G707" s="66"/>
    </row>
    <row r="708" spans="1:9" ht="40.15" customHeight="1">
      <c r="A708" s="117" t="s">
        <v>2152</v>
      </c>
      <c r="B708" s="989" t="s">
        <v>28</v>
      </c>
      <c r="C708" s="997"/>
      <c r="D708" s="997"/>
      <c r="E708" s="997"/>
      <c r="F708" s="997"/>
      <c r="G708" s="1303"/>
      <c r="H708" s="29">
        <f>SUM(D709:D713)</f>
        <v>4</v>
      </c>
      <c r="I708" s="29">
        <f>COUNT(D709:D713)*2</f>
        <v>4</v>
      </c>
    </row>
    <row r="709" spans="1:9" ht="30" hidden="1">
      <c r="A709" s="79" t="s">
        <v>2153</v>
      </c>
      <c r="B709" s="30" t="s">
        <v>1211</v>
      </c>
      <c r="C709" s="66"/>
      <c r="D709" s="66"/>
      <c r="E709" s="22"/>
      <c r="F709" s="66"/>
      <c r="G709" s="66"/>
    </row>
    <row r="710" spans="1:9" ht="60">
      <c r="A710" s="182" t="s">
        <v>2155</v>
      </c>
      <c r="B710" s="42" t="s">
        <v>1214</v>
      </c>
      <c r="C710" s="50" t="s">
        <v>6026</v>
      </c>
      <c r="D710" s="622">
        <v>2</v>
      </c>
      <c r="E710" s="22" t="s">
        <v>540</v>
      </c>
      <c r="F710" s="66"/>
      <c r="G710" s="773"/>
    </row>
    <row r="711" spans="1:9" ht="45" hidden="1">
      <c r="A711" s="79" t="s">
        <v>2159</v>
      </c>
      <c r="B711" s="42" t="s">
        <v>1220</v>
      </c>
      <c r="C711" s="50"/>
      <c r="D711" s="66"/>
      <c r="E711" s="22"/>
      <c r="F711" s="66"/>
      <c r="G711" s="66"/>
    </row>
    <row r="712" spans="1:9" ht="60">
      <c r="A712" s="182" t="s">
        <v>2166</v>
      </c>
      <c r="B712" s="30" t="s">
        <v>1229</v>
      </c>
      <c r="C712" s="50" t="s">
        <v>6027</v>
      </c>
      <c r="D712" s="622">
        <v>2</v>
      </c>
      <c r="E712" s="22" t="s">
        <v>540</v>
      </c>
      <c r="F712" s="66"/>
      <c r="G712" s="773"/>
    </row>
    <row r="713" spans="1:9" ht="30" hidden="1">
      <c r="A713" s="79" t="s">
        <v>1232</v>
      </c>
      <c r="B713" s="30" t="s">
        <v>1233</v>
      </c>
      <c r="C713" s="66"/>
      <c r="D713" s="66"/>
      <c r="E713" s="22"/>
      <c r="F713" s="66"/>
      <c r="G713" s="66"/>
    </row>
    <row r="714" spans="1:9" ht="40.15" customHeight="1">
      <c r="A714" s="135" t="s">
        <v>2169</v>
      </c>
      <c r="B714" s="989" t="s">
        <v>26</v>
      </c>
      <c r="C714" s="997"/>
      <c r="D714" s="997"/>
      <c r="E714" s="997"/>
      <c r="F714" s="997"/>
      <c r="G714" s="1303"/>
      <c r="H714" s="29">
        <f>SUM(D715:D735)</f>
        <v>42</v>
      </c>
      <c r="I714" s="29">
        <f>COUNT(D715:D735)*2</f>
        <v>42</v>
      </c>
    </row>
    <row r="715" spans="1:9" ht="60">
      <c r="A715" s="182" t="s">
        <v>2171</v>
      </c>
      <c r="B715" s="191" t="s">
        <v>1235</v>
      </c>
      <c r="C715" s="42" t="s">
        <v>6683</v>
      </c>
      <c r="D715" s="537">
        <v>2</v>
      </c>
      <c r="E715" s="31" t="s">
        <v>540</v>
      </c>
      <c r="F715" s="31"/>
      <c r="G715" s="773"/>
    </row>
    <row r="716" spans="1:9" ht="75">
      <c r="A716" s="182"/>
      <c r="B716" s="191"/>
      <c r="C716" s="42" t="s">
        <v>6684</v>
      </c>
      <c r="D716" s="537">
        <v>2</v>
      </c>
      <c r="E716" s="31"/>
      <c r="F716" s="20" t="s">
        <v>6685</v>
      </c>
      <c r="G716" s="773"/>
    </row>
    <row r="717" spans="1:9" ht="90">
      <c r="A717" s="182"/>
      <c r="B717" s="191"/>
      <c r="C717" s="42" t="s">
        <v>6028</v>
      </c>
      <c r="D717" s="537">
        <v>2</v>
      </c>
      <c r="E717" s="31" t="s">
        <v>540</v>
      </c>
      <c r="F717" s="31"/>
      <c r="G717" s="773"/>
    </row>
    <row r="718" spans="1:9" ht="45">
      <c r="A718" s="182"/>
      <c r="B718" s="191"/>
      <c r="C718" s="42" t="s">
        <v>6686</v>
      </c>
      <c r="D718" s="537">
        <v>2</v>
      </c>
      <c r="E718" s="31"/>
      <c r="F718" s="31"/>
      <c r="G718" s="773"/>
    </row>
    <row r="719" spans="1:9" ht="45">
      <c r="A719" s="182" t="s">
        <v>2176</v>
      </c>
      <c r="B719" s="191" t="s">
        <v>1240</v>
      </c>
      <c r="C719" s="42" t="s">
        <v>6029</v>
      </c>
      <c r="D719" s="537">
        <v>2</v>
      </c>
      <c r="E719" s="31" t="s">
        <v>540</v>
      </c>
      <c r="F719" s="50" t="s">
        <v>6696</v>
      </c>
      <c r="G719" s="773"/>
    </row>
    <row r="720" spans="1:9" ht="45">
      <c r="A720" s="182"/>
      <c r="B720" s="191"/>
      <c r="C720" s="42" t="s">
        <v>6030</v>
      </c>
      <c r="D720" s="537">
        <v>2</v>
      </c>
      <c r="E720" s="31" t="s">
        <v>540</v>
      </c>
      <c r="F720" s="66"/>
      <c r="G720" s="773"/>
    </row>
    <row r="721" spans="1:9" ht="30">
      <c r="A721" s="182"/>
      <c r="B721" s="191"/>
      <c r="C721" s="42" t="s">
        <v>6031</v>
      </c>
      <c r="D721" s="537">
        <v>2</v>
      </c>
      <c r="E721" s="31" t="s">
        <v>540</v>
      </c>
      <c r="F721" s="66"/>
      <c r="G721" s="773"/>
    </row>
    <row r="722" spans="1:9" ht="60">
      <c r="A722" s="182" t="s">
        <v>1247</v>
      </c>
      <c r="B722" s="191" t="s">
        <v>1248</v>
      </c>
      <c r="C722" s="23" t="s">
        <v>6032</v>
      </c>
      <c r="D722" s="537">
        <v>2</v>
      </c>
      <c r="E722" s="553" t="s">
        <v>271</v>
      </c>
      <c r="G722" s="776"/>
    </row>
    <row r="723" spans="1:9" ht="45">
      <c r="A723" s="182"/>
      <c r="B723" s="440"/>
      <c r="C723" s="57" t="s">
        <v>6698</v>
      </c>
      <c r="D723" s="537">
        <v>2</v>
      </c>
      <c r="E723" s="553" t="s">
        <v>271</v>
      </c>
      <c r="F723" s="30" t="s">
        <v>6697</v>
      </c>
      <c r="G723" s="773"/>
    </row>
    <row r="724" spans="1:9" ht="45">
      <c r="A724" s="182"/>
      <c r="C724" s="57" t="s">
        <v>6687</v>
      </c>
      <c r="D724" s="537">
        <v>2</v>
      </c>
      <c r="E724" s="31" t="s">
        <v>648</v>
      </c>
      <c r="F724" s="42" t="s">
        <v>6688</v>
      </c>
      <c r="G724" s="773"/>
    </row>
    <row r="725" spans="1:9" ht="30">
      <c r="A725" s="182"/>
      <c r="B725" s="440"/>
      <c r="C725" s="57" t="s">
        <v>6033</v>
      </c>
      <c r="D725" s="537">
        <v>2</v>
      </c>
      <c r="E725" s="31" t="s">
        <v>341</v>
      </c>
      <c r="F725" s="42"/>
      <c r="G725" s="773"/>
    </row>
    <row r="726" spans="1:9" ht="45">
      <c r="A726" s="182"/>
      <c r="B726" s="440"/>
      <c r="C726" s="57" t="s">
        <v>6699</v>
      </c>
      <c r="D726" s="537">
        <v>2</v>
      </c>
      <c r="E726" s="31" t="s">
        <v>341</v>
      </c>
      <c r="F726" s="42"/>
      <c r="G726" s="773"/>
    </row>
    <row r="727" spans="1:9" ht="30">
      <c r="A727" s="182"/>
      <c r="B727" s="440"/>
      <c r="C727" s="57" t="s">
        <v>6034</v>
      </c>
      <c r="D727" s="537">
        <v>2</v>
      </c>
      <c r="E727" s="31" t="s">
        <v>341</v>
      </c>
      <c r="F727" s="42"/>
      <c r="G727" s="773"/>
    </row>
    <row r="728" spans="1:9" ht="45">
      <c r="A728" s="182"/>
      <c r="B728" s="191"/>
      <c r="C728" s="57" t="s">
        <v>6689</v>
      </c>
      <c r="D728" s="537">
        <v>2</v>
      </c>
      <c r="E728" s="31" t="s">
        <v>648</v>
      </c>
      <c r="F728" s="42"/>
      <c r="G728" s="773"/>
    </row>
    <row r="729" spans="1:9" ht="60">
      <c r="A729" s="182"/>
      <c r="B729" s="191"/>
      <c r="C729" s="57" t="s">
        <v>6035</v>
      </c>
      <c r="D729" s="537">
        <v>2</v>
      </c>
      <c r="E729" s="31" t="s">
        <v>1817</v>
      </c>
      <c r="F729" s="42" t="s">
        <v>6700</v>
      </c>
      <c r="G729" s="773"/>
    </row>
    <row r="730" spans="1:9" ht="150">
      <c r="A730" s="182"/>
      <c r="B730" s="191"/>
      <c r="C730" s="57" t="s">
        <v>6690</v>
      </c>
      <c r="D730" s="537">
        <v>2</v>
      </c>
      <c r="E730" s="31" t="s">
        <v>1817</v>
      </c>
      <c r="F730" s="42" t="s">
        <v>6691</v>
      </c>
      <c r="G730" s="773"/>
    </row>
    <row r="731" spans="1:9" ht="120">
      <c r="A731" s="182"/>
      <c r="B731" s="191"/>
      <c r="C731" s="57" t="s">
        <v>6036</v>
      </c>
      <c r="D731" s="537">
        <v>2</v>
      </c>
      <c r="E731" s="31" t="s">
        <v>1817</v>
      </c>
      <c r="F731" s="42" t="s">
        <v>6692</v>
      </c>
      <c r="G731" s="773"/>
    </row>
    <row r="732" spans="1:9" ht="135">
      <c r="A732" s="182"/>
      <c r="B732" s="191"/>
      <c r="C732" s="57" t="s">
        <v>6693</v>
      </c>
      <c r="D732" s="537">
        <v>2</v>
      </c>
      <c r="E732" s="31" t="s">
        <v>1817</v>
      </c>
      <c r="F732" s="42" t="s">
        <v>6694</v>
      </c>
      <c r="G732" s="773"/>
    </row>
    <row r="733" spans="1:9" ht="165">
      <c r="A733" s="182"/>
      <c r="B733" s="191"/>
      <c r="C733" s="25" t="s">
        <v>6695</v>
      </c>
      <c r="D733" s="632">
        <v>2</v>
      </c>
      <c r="E733" s="22"/>
      <c r="F733" s="25" t="s">
        <v>6701</v>
      </c>
      <c r="G733" s="773"/>
    </row>
    <row r="734" spans="1:9" ht="45">
      <c r="A734" s="182"/>
      <c r="B734" s="191"/>
      <c r="C734" s="23" t="s">
        <v>6037</v>
      </c>
      <c r="D734" s="537">
        <v>2</v>
      </c>
      <c r="E734" s="28" t="s">
        <v>648</v>
      </c>
      <c r="F734" s="26"/>
      <c r="G734" s="773"/>
    </row>
    <row r="735" spans="1:9" ht="45">
      <c r="A735" s="182"/>
      <c r="B735" s="191"/>
      <c r="C735" s="23" t="s">
        <v>6038</v>
      </c>
      <c r="D735" s="537">
        <v>2</v>
      </c>
      <c r="E735" s="28" t="s">
        <v>1817</v>
      </c>
      <c r="F735" s="26"/>
      <c r="G735" s="773"/>
    </row>
    <row r="736" spans="1:9" ht="18.75">
      <c r="A736" s="98"/>
      <c r="B736" s="991" t="s">
        <v>2184</v>
      </c>
      <c r="C736" s="995"/>
      <c r="D736" s="995"/>
      <c r="E736" s="995"/>
      <c r="F736" s="995"/>
      <c r="G736" s="1369"/>
      <c r="H736" s="29">
        <f>H737+H754+H768+H773+H785+H789+H811+H819+H827+H834</f>
        <v>188</v>
      </c>
      <c r="I736" s="29">
        <f>I737+I754+I768+I773+I785+I789+I811+I819+I827+I834</f>
        <v>188</v>
      </c>
    </row>
    <row r="737" spans="1:9" ht="40.15" customHeight="1">
      <c r="A737" s="135" t="s">
        <v>25</v>
      </c>
      <c r="B737" s="989" t="s">
        <v>24</v>
      </c>
      <c r="C737" s="997"/>
      <c r="D737" s="997"/>
      <c r="E737" s="997"/>
      <c r="F737" s="997"/>
      <c r="G737" s="1303"/>
      <c r="H737" s="29">
        <f>SUM(D738:D753)</f>
        <v>32</v>
      </c>
      <c r="I737" s="29">
        <f>COUNT(D738:D753)*2</f>
        <v>32</v>
      </c>
    </row>
    <row r="738" spans="1:9" ht="45">
      <c r="A738" s="43" t="s">
        <v>1254</v>
      </c>
      <c r="B738" s="114" t="s">
        <v>1255</v>
      </c>
      <c r="C738" s="30" t="s">
        <v>6039</v>
      </c>
      <c r="D738" s="618">
        <v>2</v>
      </c>
      <c r="E738" s="28" t="s">
        <v>540</v>
      </c>
      <c r="F738" s="30" t="s">
        <v>6040</v>
      </c>
      <c r="G738" s="295"/>
    </row>
    <row r="739" spans="1:9" ht="60">
      <c r="A739" s="43" t="s">
        <v>336</v>
      </c>
      <c r="B739" s="114"/>
      <c r="C739" s="229" t="s">
        <v>6041</v>
      </c>
      <c r="D739" s="621">
        <v>2</v>
      </c>
      <c r="E739" s="28" t="s">
        <v>540</v>
      </c>
      <c r="F739" s="26" t="s">
        <v>6042</v>
      </c>
      <c r="G739" s="295"/>
    </row>
    <row r="740" spans="1:9" ht="30">
      <c r="A740" s="43"/>
      <c r="B740" s="114"/>
      <c r="C740" s="229" t="s">
        <v>6043</v>
      </c>
      <c r="D740" s="621">
        <v>2</v>
      </c>
      <c r="E740" s="28" t="s">
        <v>540</v>
      </c>
      <c r="F740" s="26" t="s">
        <v>6044</v>
      </c>
      <c r="G740" s="295"/>
    </row>
    <row r="741" spans="1:9" ht="45">
      <c r="A741" s="43"/>
      <c r="B741" s="114"/>
      <c r="C741" s="229" t="s">
        <v>6045</v>
      </c>
      <c r="D741" s="621">
        <v>2</v>
      </c>
      <c r="E741" s="28" t="s">
        <v>540</v>
      </c>
      <c r="F741" s="26"/>
      <c r="G741" s="295"/>
    </row>
    <row r="742" spans="1:9" ht="45">
      <c r="A742" s="43" t="s">
        <v>6046</v>
      </c>
      <c r="B742" s="30" t="s">
        <v>1258</v>
      </c>
      <c r="C742" s="30" t="s">
        <v>6047</v>
      </c>
      <c r="D742" s="618">
        <v>2</v>
      </c>
      <c r="E742" s="28" t="s">
        <v>540</v>
      </c>
      <c r="F742" s="26"/>
      <c r="G742" s="295"/>
    </row>
    <row r="743" spans="1:9" ht="30">
      <c r="A743" s="43"/>
      <c r="B743" s="30"/>
      <c r="C743" s="30" t="s">
        <v>6048</v>
      </c>
      <c r="D743" s="618">
        <v>2</v>
      </c>
      <c r="E743" s="28" t="s">
        <v>648</v>
      </c>
      <c r="F743" s="26"/>
      <c r="G743" s="295"/>
    </row>
    <row r="744" spans="1:9" ht="45">
      <c r="A744" s="43"/>
      <c r="B744" s="30" t="s">
        <v>6049</v>
      </c>
      <c r="C744" s="30" t="s">
        <v>6050</v>
      </c>
      <c r="D744" s="618">
        <v>2</v>
      </c>
      <c r="E744" s="28" t="s">
        <v>540</v>
      </c>
      <c r="F744" s="30" t="s">
        <v>6051</v>
      </c>
      <c r="G744" s="295"/>
    </row>
    <row r="745" spans="1:9" ht="45">
      <c r="A745" s="43"/>
      <c r="B745" s="30"/>
      <c r="C745" s="30" t="s">
        <v>6052</v>
      </c>
      <c r="D745" s="618">
        <v>2</v>
      </c>
      <c r="E745" s="28" t="s">
        <v>540</v>
      </c>
      <c r="F745" s="30" t="s">
        <v>6051</v>
      </c>
      <c r="G745" s="295"/>
    </row>
    <row r="746" spans="1:9" ht="30">
      <c r="A746" s="43"/>
      <c r="B746" s="30"/>
      <c r="C746" s="30" t="s">
        <v>6053</v>
      </c>
      <c r="D746" s="618">
        <v>2</v>
      </c>
      <c r="E746" s="28" t="s">
        <v>540</v>
      </c>
      <c r="F746" s="30" t="s">
        <v>6051</v>
      </c>
      <c r="G746" s="295"/>
    </row>
    <row r="747" spans="1:9" ht="45">
      <c r="A747" s="43"/>
      <c r="B747" s="30"/>
      <c r="C747" s="30" t="s">
        <v>6054</v>
      </c>
      <c r="D747" s="618">
        <v>2</v>
      </c>
      <c r="E747" s="28" t="s">
        <v>540</v>
      </c>
      <c r="F747" s="30" t="s">
        <v>6051</v>
      </c>
      <c r="G747" s="295"/>
    </row>
    <row r="748" spans="1:9" ht="45">
      <c r="A748" s="43"/>
      <c r="B748" s="30"/>
      <c r="C748" s="30" t="s">
        <v>6055</v>
      </c>
      <c r="D748" s="618">
        <v>2</v>
      </c>
      <c r="E748" s="28" t="s">
        <v>540</v>
      </c>
      <c r="F748" s="30" t="s">
        <v>6051</v>
      </c>
      <c r="G748" s="295"/>
    </row>
    <row r="749" spans="1:9" ht="60">
      <c r="A749" s="43"/>
      <c r="B749" s="30"/>
      <c r="C749" s="30" t="s">
        <v>6056</v>
      </c>
      <c r="D749" s="618">
        <v>2</v>
      </c>
      <c r="E749" s="28" t="s">
        <v>540</v>
      </c>
      <c r="G749" s="295"/>
    </row>
    <row r="750" spans="1:9" ht="60">
      <c r="A750" s="43"/>
      <c r="B750" s="30"/>
      <c r="C750" s="30" t="s">
        <v>6057</v>
      </c>
      <c r="D750" s="618">
        <v>2</v>
      </c>
      <c r="E750" s="28" t="s">
        <v>540</v>
      </c>
      <c r="F750" s="30"/>
      <c r="G750" s="295"/>
    </row>
    <row r="751" spans="1:9" ht="60">
      <c r="A751" s="43"/>
      <c r="B751" s="30"/>
      <c r="C751" s="30" t="s">
        <v>6058</v>
      </c>
      <c r="D751" s="618">
        <v>2</v>
      </c>
      <c r="E751" s="28" t="s">
        <v>540</v>
      </c>
      <c r="F751" s="30" t="s">
        <v>6059</v>
      </c>
      <c r="G751" s="295"/>
    </row>
    <row r="752" spans="1:9" ht="45">
      <c r="A752" s="43"/>
      <c r="B752" s="30"/>
      <c r="C752" s="30" t="s">
        <v>6060</v>
      </c>
      <c r="D752" s="618">
        <v>2</v>
      </c>
      <c r="E752" s="28" t="s">
        <v>540</v>
      </c>
      <c r="F752" s="30"/>
      <c r="G752" s="295"/>
    </row>
    <row r="753" spans="1:9" ht="45">
      <c r="A753" s="43"/>
      <c r="B753" s="30"/>
      <c r="C753" s="30" t="s">
        <v>6061</v>
      </c>
      <c r="D753" s="618">
        <v>2</v>
      </c>
      <c r="E753" s="28" t="s">
        <v>540</v>
      </c>
      <c r="F753" s="30"/>
      <c r="G753" s="295"/>
    </row>
    <row r="754" spans="1:9" ht="40.15" customHeight="1">
      <c r="A754" s="135" t="s">
        <v>23</v>
      </c>
      <c r="B754" s="989" t="s">
        <v>22</v>
      </c>
      <c r="C754" s="997"/>
      <c r="D754" s="997"/>
      <c r="E754" s="997"/>
      <c r="F754" s="997"/>
      <c r="G754" s="1303"/>
      <c r="H754" s="29">
        <f>SUM(D755:D767)</f>
        <v>26</v>
      </c>
      <c r="I754" s="29">
        <f>COUNT(D755:D767)*2</f>
        <v>26</v>
      </c>
    </row>
    <row r="755" spans="1:9" ht="45">
      <c r="A755" s="43" t="s">
        <v>6062</v>
      </c>
      <c r="B755" s="191" t="s">
        <v>1260</v>
      </c>
      <c r="C755" s="30" t="s">
        <v>6063</v>
      </c>
      <c r="D755" s="618">
        <v>2</v>
      </c>
      <c r="E755" s="28" t="s">
        <v>540</v>
      </c>
      <c r="F755" s="26"/>
      <c r="G755" s="295"/>
    </row>
    <row r="756" spans="1:9" ht="30">
      <c r="A756" s="43" t="s">
        <v>336</v>
      </c>
      <c r="B756" s="191"/>
      <c r="C756" s="30" t="s">
        <v>6064</v>
      </c>
      <c r="D756" s="618">
        <v>2</v>
      </c>
      <c r="E756" s="28" t="s">
        <v>648</v>
      </c>
      <c r="F756" s="26"/>
      <c r="G756" s="295"/>
    </row>
    <row r="757" spans="1:9" ht="45">
      <c r="A757" s="43"/>
      <c r="B757" s="191"/>
      <c r="C757" s="30" t="s">
        <v>6065</v>
      </c>
      <c r="D757" s="618">
        <v>2</v>
      </c>
      <c r="E757" s="28" t="s">
        <v>648</v>
      </c>
      <c r="F757" s="26"/>
      <c r="G757" s="295"/>
    </row>
    <row r="758" spans="1:9" ht="60">
      <c r="A758" s="43"/>
      <c r="B758" s="191"/>
      <c r="C758" s="30" t="s">
        <v>6066</v>
      </c>
      <c r="D758" s="618">
        <v>2</v>
      </c>
      <c r="E758" s="28" t="s">
        <v>648</v>
      </c>
      <c r="F758" s="26"/>
      <c r="G758" s="295"/>
    </row>
    <row r="759" spans="1:9" ht="45">
      <c r="A759" s="43" t="s">
        <v>6067</v>
      </c>
      <c r="B759" s="191" t="s">
        <v>1262</v>
      </c>
      <c r="C759" s="30" t="s">
        <v>6068</v>
      </c>
      <c r="D759" s="618">
        <v>2</v>
      </c>
      <c r="E759" s="28" t="s">
        <v>648</v>
      </c>
      <c r="F759" s="26"/>
      <c r="G759" s="295"/>
    </row>
    <row r="760" spans="1:9" ht="45">
      <c r="A760" s="43"/>
      <c r="B760" s="191"/>
      <c r="C760" s="30" t="s">
        <v>6069</v>
      </c>
      <c r="D760" s="618">
        <v>2</v>
      </c>
      <c r="E760" s="28" t="s">
        <v>648</v>
      </c>
      <c r="F760" s="30" t="s">
        <v>6070</v>
      </c>
      <c r="G760" s="295"/>
    </row>
    <row r="761" spans="1:9" ht="30">
      <c r="A761" s="43"/>
      <c r="B761" s="191"/>
      <c r="C761" s="30" t="s">
        <v>6071</v>
      </c>
      <c r="D761" s="618">
        <v>2</v>
      </c>
      <c r="E761" s="28" t="s">
        <v>648</v>
      </c>
      <c r="F761" s="26"/>
      <c r="G761" s="295"/>
    </row>
    <row r="762" spans="1:9" ht="60">
      <c r="A762" s="43"/>
      <c r="B762" s="191"/>
      <c r="C762" s="30" t="s">
        <v>6072</v>
      </c>
      <c r="D762" s="618">
        <v>2</v>
      </c>
      <c r="E762" s="28" t="s">
        <v>653</v>
      </c>
      <c r="F762" s="26"/>
      <c r="G762" s="295"/>
    </row>
    <row r="763" spans="1:9" ht="45">
      <c r="A763" s="43"/>
      <c r="B763" s="191"/>
      <c r="C763" s="30" t="s">
        <v>6073</v>
      </c>
      <c r="D763" s="618">
        <v>2</v>
      </c>
      <c r="E763" s="28" t="s">
        <v>648</v>
      </c>
      <c r="F763" s="26"/>
      <c r="G763" s="295"/>
    </row>
    <row r="764" spans="1:9" ht="45">
      <c r="A764" s="43"/>
      <c r="B764" s="191"/>
      <c r="C764" s="30" t="s">
        <v>6074</v>
      </c>
      <c r="D764" s="618">
        <v>2</v>
      </c>
      <c r="E764" s="28" t="s">
        <v>648</v>
      </c>
      <c r="F764" s="26"/>
      <c r="G764" s="295"/>
    </row>
    <row r="765" spans="1:9" ht="60">
      <c r="A765" s="43" t="s">
        <v>6075</v>
      </c>
      <c r="B765" s="191" t="s">
        <v>1264</v>
      </c>
      <c r="C765" s="30" t="s">
        <v>6076</v>
      </c>
      <c r="D765" s="618">
        <v>2</v>
      </c>
      <c r="E765" s="28" t="s">
        <v>653</v>
      </c>
      <c r="F765" s="26"/>
      <c r="G765" s="295"/>
    </row>
    <row r="766" spans="1:9" ht="45">
      <c r="A766" s="43"/>
      <c r="B766" s="475"/>
      <c r="C766" s="123" t="s">
        <v>6077</v>
      </c>
      <c r="D766" s="642">
        <v>2</v>
      </c>
      <c r="E766" s="28" t="s">
        <v>653</v>
      </c>
      <c r="F766" s="127"/>
      <c r="G766" s="775"/>
    </row>
    <row r="767" spans="1:9" ht="60">
      <c r="A767" s="43"/>
      <c r="B767" s="191"/>
      <c r="C767" s="30" t="s">
        <v>6078</v>
      </c>
      <c r="D767" s="618">
        <v>2</v>
      </c>
      <c r="E767" s="28" t="s">
        <v>653</v>
      </c>
      <c r="F767" s="26"/>
      <c r="G767" s="295"/>
    </row>
    <row r="768" spans="1:9" ht="40.15" customHeight="1">
      <c r="A768" s="135" t="s">
        <v>2194</v>
      </c>
      <c r="B768" s="989" t="s">
        <v>20</v>
      </c>
      <c r="C768" s="997"/>
      <c r="D768" s="997"/>
      <c r="E768" s="997"/>
      <c r="F768" s="997"/>
      <c r="G768" s="1303"/>
      <c r="H768" s="29">
        <f>SUM(D769:D772)</f>
        <v>8</v>
      </c>
      <c r="I768" s="29">
        <f>COUNT(D769:D772)*2</f>
        <v>8</v>
      </c>
    </row>
    <row r="769" spans="1:9" ht="47.25">
      <c r="A769" s="18" t="s">
        <v>1265</v>
      </c>
      <c r="B769" s="191" t="s">
        <v>1266</v>
      </c>
      <c r="C769" s="30" t="s">
        <v>6079</v>
      </c>
      <c r="D769" s="618">
        <v>2</v>
      </c>
      <c r="E769" s="28" t="s">
        <v>540</v>
      </c>
      <c r="F769" s="26"/>
      <c r="G769" s="295"/>
    </row>
    <row r="770" spans="1:9" ht="47.25">
      <c r="A770" s="18" t="s">
        <v>1269</v>
      </c>
      <c r="B770" s="191" t="s">
        <v>1270</v>
      </c>
      <c r="C770" s="30" t="s">
        <v>6080</v>
      </c>
      <c r="D770" s="618">
        <v>2</v>
      </c>
      <c r="E770" s="28" t="s">
        <v>540</v>
      </c>
      <c r="F770" s="26"/>
      <c r="G770" s="295"/>
    </row>
    <row r="771" spans="1:9" ht="45">
      <c r="A771" s="18"/>
      <c r="B771" s="191"/>
      <c r="C771" s="30" t="s">
        <v>6081</v>
      </c>
      <c r="D771" s="618">
        <v>2</v>
      </c>
      <c r="E771" s="28" t="s">
        <v>540</v>
      </c>
      <c r="F771" s="26"/>
      <c r="G771" s="295"/>
    </row>
    <row r="772" spans="1:9" ht="60">
      <c r="A772" s="18" t="s">
        <v>1272</v>
      </c>
      <c r="B772" s="114" t="s">
        <v>1273</v>
      </c>
      <c r="C772" s="50" t="s">
        <v>6082</v>
      </c>
      <c r="D772" s="618">
        <v>2</v>
      </c>
      <c r="E772" s="28" t="s">
        <v>540</v>
      </c>
      <c r="F772" s="30" t="s">
        <v>6083</v>
      </c>
      <c r="G772" s="295"/>
    </row>
    <row r="773" spans="1:9" ht="40.15" customHeight="1">
      <c r="A773" s="135" t="s">
        <v>2205</v>
      </c>
      <c r="B773" s="989" t="s">
        <v>18</v>
      </c>
      <c r="C773" s="997"/>
      <c r="D773" s="997"/>
      <c r="E773" s="997"/>
      <c r="F773" s="997"/>
      <c r="G773" s="1303"/>
      <c r="H773" s="29">
        <f>SUM(D774:D784)</f>
        <v>20</v>
      </c>
      <c r="I773" s="29">
        <f>COUNT(D774:D784)*2</f>
        <v>20</v>
      </c>
    </row>
    <row r="774" spans="1:9" ht="31.5">
      <c r="A774" s="18" t="s">
        <v>1276</v>
      </c>
      <c r="B774" s="191" t="s">
        <v>1277</v>
      </c>
      <c r="C774" s="30" t="s">
        <v>6084</v>
      </c>
      <c r="D774" s="618">
        <v>2</v>
      </c>
      <c r="E774" s="28" t="s">
        <v>648</v>
      </c>
      <c r="F774" s="26"/>
      <c r="G774" s="295"/>
    </row>
    <row r="775" spans="1:9" ht="45">
      <c r="A775" s="98" t="s">
        <v>336</v>
      </c>
      <c r="B775" s="191"/>
      <c r="C775" s="30" t="s">
        <v>6085</v>
      </c>
      <c r="D775" s="618">
        <v>2</v>
      </c>
      <c r="E775" s="28" t="s">
        <v>648</v>
      </c>
      <c r="F775" s="26"/>
      <c r="G775" s="295"/>
    </row>
    <row r="776" spans="1:9" ht="63">
      <c r="A776" s="98" t="s">
        <v>336</v>
      </c>
      <c r="B776" s="191"/>
      <c r="C776" s="476" t="s">
        <v>6086</v>
      </c>
      <c r="D776" s="618">
        <v>2</v>
      </c>
      <c r="E776" s="28" t="s">
        <v>648</v>
      </c>
      <c r="F776" s="26"/>
      <c r="G776" s="295"/>
    </row>
    <row r="777" spans="1:9" ht="47.25">
      <c r="A777" s="18" t="s">
        <v>1280</v>
      </c>
      <c r="B777" s="191" t="s">
        <v>1281</v>
      </c>
      <c r="C777" s="191" t="s">
        <v>6087</v>
      </c>
      <c r="D777" s="618">
        <v>2</v>
      </c>
      <c r="E777" s="28" t="s">
        <v>648</v>
      </c>
      <c r="F777" s="26"/>
      <c r="G777" s="295"/>
    </row>
    <row r="778" spans="1:9" ht="47.25">
      <c r="A778" s="18"/>
      <c r="B778" s="191"/>
      <c r="C778" s="191" t="s">
        <v>6088</v>
      </c>
      <c r="D778" s="618">
        <v>2</v>
      </c>
      <c r="E778" s="28" t="s">
        <v>648</v>
      </c>
      <c r="F778" s="26"/>
      <c r="G778" s="295"/>
    </row>
    <row r="779" spans="1:9" ht="47.25">
      <c r="A779" s="18"/>
      <c r="B779" s="191"/>
      <c r="C779" s="191" t="s">
        <v>6089</v>
      </c>
      <c r="D779" s="618">
        <v>2</v>
      </c>
      <c r="E779" s="28" t="s">
        <v>648</v>
      </c>
      <c r="F779" s="26"/>
      <c r="G779" s="295"/>
    </row>
    <row r="780" spans="1:9" ht="47.25">
      <c r="A780" s="18"/>
      <c r="B780" s="191"/>
      <c r="C780" s="191" t="s">
        <v>6090</v>
      </c>
      <c r="D780" s="618">
        <v>2</v>
      </c>
      <c r="E780" s="28" t="s">
        <v>648</v>
      </c>
      <c r="F780" s="26"/>
      <c r="G780" s="295"/>
    </row>
    <row r="781" spans="1:9" ht="63">
      <c r="A781" s="18"/>
      <c r="B781" s="191"/>
      <c r="C781" s="191" t="s">
        <v>6091</v>
      </c>
      <c r="D781" s="618">
        <v>2</v>
      </c>
      <c r="E781" s="28" t="s">
        <v>648</v>
      </c>
      <c r="F781" s="26"/>
      <c r="G781" s="295"/>
    </row>
    <row r="782" spans="1:9" ht="47.25">
      <c r="A782" s="18"/>
      <c r="B782" s="191"/>
      <c r="C782" s="191" t="s">
        <v>6092</v>
      </c>
      <c r="D782" s="618">
        <v>2</v>
      </c>
      <c r="E782" s="28" t="s">
        <v>648</v>
      </c>
      <c r="F782" s="26"/>
      <c r="G782" s="295"/>
    </row>
    <row r="783" spans="1:9" ht="31.5">
      <c r="A783" s="18" t="s">
        <v>1295</v>
      </c>
      <c r="B783" s="191" t="s">
        <v>1296</v>
      </c>
      <c r="C783" s="50" t="s">
        <v>6093</v>
      </c>
      <c r="D783" s="618">
        <v>2</v>
      </c>
      <c r="E783" s="28" t="s">
        <v>540</v>
      </c>
      <c r="F783" s="30" t="s">
        <v>6094</v>
      </c>
      <c r="G783" s="295" t="s">
        <v>7018</v>
      </c>
    </row>
    <row r="784" spans="1:9" ht="30" hidden="1" customHeight="1">
      <c r="A784" s="27" t="s">
        <v>2231</v>
      </c>
      <c r="B784" s="191" t="s">
        <v>1299</v>
      </c>
      <c r="C784" s="26"/>
      <c r="D784" s="26"/>
      <c r="E784" s="28"/>
      <c r="F784" s="26"/>
      <c r="G784" s="26"/>
    </row>
    <row r="785" spans="1:9" ht="40.15" customHeight="1">
      <c r="A785" s="135" t="s">
        <v>2238</v>
      </c>
      <c r="B785" s="989" t="s">
        <v>16</v>
      </c>
      <c r="C785" s="997"/>
      <c r="D785" s="997"/>
      <c r="E785" s="997"/>
      <c r="F785" s="997"/>
      <c r="G785" s="1303"/>
      <c r="H785" s="29">
        <f>SUM(D786:D788)</f>
        <v>6</v>
      </c>
      <c r="I785" s="29">
        <f>COUNT(D786:D788)*2</f>
        <v>6</v>
      </c>
    </row>
    <row r="786" spans="1:9" ht="30">
      <c r="A786" s="18" t="s">
        <v>1303</v>
      </c>
      <c r="B786" s="191" t="s">
        <v>1304</v>
      </c>
      <c r="C786" s="50" t="s">
        <v>1305</v>
      </c>
      <c r="D786" s="618">
        <v>2</v>
      </c>
      <c r="E786" s="28" t="s">
        <v>540</v>
      </c>
      <c r="F786" s="26"/>
      <c r="G786" s="295"/>
    </row>
    <row r="787" spans="1:9" ht="47.25">
      <c r="A787" s="18" t="s">
        <v>1306</v>
      </c>
      <c r="B787" s="191" t="s">
        <v>1307</v>
      </c>
      <c r="C787" s="25" t="s">
        <v>1308</v>
      </c>
      <c r="D787" s="618">
        <v>2</v>
      </c>
      <c r="E787" s="28" t="s">
        <v>540</v>
      </c>
      <c r="F787" s="26"/>
      <c r="G787" s="295"/>
    </row>
    <row r="788" spans="1:9" ht="31.5">
      <c r="A788" s="18" t="s">
        <v>4509</v>
      </c>
      <c r="B788" s="191" t="s">
        <v>1310</v>
      </c>
      <c r="C788" s="23" t="s">
        <v>1311</v>
      </c>
      <c r="D788" s="618">
        <v>2</v>
      </c>
      <c r="E788" s="28" t="s">
        <v>540</v>
      </c>
      <c r="F788" s="26"/>
      <c r="G788" s="295"/>
    </row>
    <row r="789" spans="1:9" ht="40.15" customHeight="1">
      <c r="A789" s="135" t="s">
        <v>2247</v>
      </c>
      <c r="B789" s="916" t="s">
        <v>14</v>
      </c>
      <c r="C789" s="923"/>
      <c r="D789" s="923"/>
      <c r="E789" s="923"/>
      <c r="F789" s="923"/>
      <c r="G789" s="1304"/>
      <c r="H789" s="29">
        <f>SUM(D790:D810)</f>
        <v>40</v>
      </c>
      <c r="I789" s="29">
        <f>COUNT(D790:D810)*2</f>
        <v>40</v>
      </c>
    </row>
    <row r="790" spans="1:9" ht="31.5">
      <c r="A790" s="18" t="s">
        <v>1312</v>
      </c>
      <c r="B790" s="19" t="s">
        <v>1313</v>
      </c>
      <c r="C790" s="30" t="s">
        <v>6095</v>
      </c>
      <c r="D790" s="618">
        <v>2</v>
      </c>
      <c r="E790" s="28" t="s">
        <v>653</v>
      </c>
      <c r="F790" s="26"/>
      <c r="G790" s="295"/>
    </row>
    <row r="791" spans="1:9" ht="30">
      <c r="A791" s="18"/>
      <c r="B791" s="19"/>
      <c r="C791" s="30" t="s">
        <v>6096</v>
      </c>
      <c r="D791" s="618">
        <v>2</v>
      </c>
      <c r="E791" s="28" t="s">
        <v>653</v>
      </c>
      <c r="F791" s="26"/>
      <c r="G791" s="295"/>
    </row>
    <row r="792" spans="1:9" ht="30">
      <c r="A792" s="18"/>
      <c r="B792" s="19"/>
      <c r="C792" s="30" t="s">
        <v>6097</v>
      </c>
      <c r="D792" s="618">
        <v>2</v>
      </c>
      <c r="E792" s="28" t="s">
        <v>653</v>
      </c>
      <c r="F792" s="26"/>
      <c r="G792" s="295"/>
    </row>
    <row r="793" spans="1:9" ht="30">
      <c r="A793" s="18"/>
      <c r="B793" s="19"/>
      <c r="C793" s="30" t="s">
        <v>6098</v>
      </c>
      <c r="D793" s="618">
        <v>2</v>
      </c>
      <c r="E793" s="28" t="s">
        <v>653</v>
      </c>
      <c r="F793" s="26"/>
      <c r="G793" s="295"/>
    </row>
    <row r="794" spans="1:9" ht="60">
      <c r="A794" s="18"/>
      <c r="B794" s="19"/>
      <c r="C794" s="30" t="s">
        <v>6099</v>
      </c>
      <c r="D794" s="618">
        <v>2</v>
      </c>
      <c r="E794" s="28" t="s">
        <v>653</v>
      </c>
      <c r="F794" s="26"/>
      <c r="G794" s="295"/>
    </row>
    <row r="795" spans="1:9" ht="30">
      <c r="A795" s="18"/>
      <c r="B795" s="19"/>
      <c r="C795" s="30" t="s">
        <v>6100</v>
      </c>
      <c r="D795" s="618">
        <v>2</v>
      </c>
      <c r="E795" s="28" t="s">
        <v>653</v>
      </c>
      <c r="F795" s="26"/>
      <c r="G795" s="295"/>
    </row>
    <row r="796" spans="1:9" ht="45">
      <c r="A796" s="18"/>
      <c r="B796" s="19"/>
      <c r="C796" s="30" t="s">
        <v>6101</v>
      </c>
      <c r="D796" s="618">
        <v>2</v>
      </c>
      <c r="E796" s="28" t="s">
        <v>653</v>
      </c>
      <c r="F796" s="26"/>
      <c r="G796" s="295"/>
    </row>
    <row r="797" spans="1:9" ht="45">
      <c r="A797" s="18" t="s">
        <v>4510</v>
      </c>
      <c r="B797" s="19" t="s">
        <v>1316</v>
      </c>
      <c r="C797" s="30" t="s">
        <v>6102</v>
      </c>
      <c r="D797" s="618">
        <v>2</v>
      </c>
      <c r="E797" s="28" t="s">
        <v>653</v>
      </c>
      <c r="F797" s="26"/>
      <c r="G797" s="295"/>
    </row>
    <row r="798" spans="1:9" ht="45">
      <c r="A798" s="18"/>
      <c r="B798" s="19"/>
      <c r="C798" s="123" t="s">
        <v>6103</v>
      </c>
      <c r="D798" s="618">
        <v>2</v>
      </c>
      <c r="E798" s="28" t="s">
        <v>653</v>
      </c>
      <c r="F798" s="26"/>
      <c r="G798" s="295"/>
    </row>
    <row r="799" spans="1:9" ht="45">
      <c r="A799" s="18"/>
      <c r="B799" s="19"/>
      <c r="C799" s="30" t="s">
        <v>6104</v>
      </c>
      <c r="D799" s="618">
        <v>2</v>
      </c>
      <c r="E799" s="28" t="s">
        <v>653</v>
      </c>
      <c r="F799" s="30"/>
      <c r="G799" s="295"/>
    </row>
    <row r="800" spans="1:9" ht="45">
      <c r="A800" s="18"/>
      <c r="B800" s="19"/>
      <c r="C800" s="30" t="s">
        <v>6105</v>
      </c>
      <c r="D800" s="618">
        <v>2</v>
      </c>
      <c r="E800" s="28" t="s">
        <v>653</v>
      </c>
      <c r="F800" s="26"/>
      <c r="G800" s="295"/>
    </row>
    <row r="801" spans="1:9" ht="30">
      <c r="A801" s="18"/>
      <c r="B801" s="19"/>
      <c r="C801" s="50" t="s">
        <v>6106</v>
      </c>
      <c r="D801" s="618">
        <v>2</v>
      </c>
      <c r="E801" s="28" t="s">
        <v>653</v>
      </c>
      <c r="F801" s="26"/>
      <c r="G801" s="295"/>
    </row>
    <row r="802" spans="1:9" ht="45">
      <c r="A802" s="18"/>
      <c r="B802" s="19"/>
      <c r="C802" s="50" t="s">
        <v>6107</v>
      </c>
      <c r="D802" s="618">
        <v>2</v>
      </c>
      <c r="E802" s="28" t="s">
        <v>653</v>
      </c>
      <c r="F802" s="30" t="s">
        <v>6108</v>
      </c>
      <c r="G802" s="295"/>
    </row>
    <row r="803" spans="1:9" ht="45">
      <c r="A803" s="18"/>
      <c r="B803" s="19"/>
      <c r="C803" s="50" t="s">
        <v>6109</v>
      </c>
      <c r="D803" s="618">
        <v>2</v>
      </c>
      <c r="E803" s="28" t="s">
        <v>653</v>
      </c>
      <c r="F803" s="26"/>
      <c r="G803" s="295"/>
    </row>
    <row r="804" spans="1:9" ht="30">
      <c r="A804" s="18" t="s">
        <v>336</v>
      </c>
      <c r="B804" s="19"/>
      <c r="C804" s="30" t="s">
        <v>6110</v>
      </c>
      <c r="D804" s="618">
        <v>2</v>
      </c>
      <c r="E804" s="28" t="s">
        <v>653</v>
      </c>
      <c r="F804" s="26"/>
      <c r="G804" s="295"/>
    </row>
    <row r="805" spans="1:9" ht="45">
      <c r="A805" s="18"/>
      <c r="B805" s="19"/>
      <c r="C805" s="30" t="s">
        <v>6111</v>
      </c>
      <c r="D805" s="618">
        <v>2</v>
      </c>
      <c r="E805" s="28" t="s">
        <v>653</v>
      </c>
      <c r="F805" s="26"/>
      <c r="G805" s="295"/>
    </row>
    <row r="806" spans="1:9" ht="30">
      <c r="A806" s="18"/>
      <c r="B806" s="19"/>
      <c r="C806" s="30" t="s">
        <v>6112</v>
      </c>
      <c r="D806" s="618">
        <v>2</v>
      </c>
      <c r="E806" s="28" t="s">
        <v>653</v>
      </c>
      <c r="F806" s="26"/>
      <c r="G806" s="295"/>
    </row>
    <row r="807" spans="1:9" ht="45">
      <c r="A807" s="18"/>
      <c r="B807" s="19"/>
      <c r="C807" s="30" t="s">
        <v>6113</v>
      </c>
      <c r="D807" s="618">
        <v>2</v>
      </c>
      <c r="E807" s="28" t="s">
        <v>653</v>
      </c>
      <c r="F807" s="26"/>
      <c r="G807" s="295"/>
    </row>
    <row r="808" spans="1:9" ht="34.5" hidden="1" customHeight="1">
      <c r="A808" s="27" t="s">
        <v>4512</v>
      </c>
      <c r="B808" s="51" t="s">
        <v>1321</v>
      </c>
      <c r="C808" s="30"/>
      <c r="D808" s="26"/>
      <c r="E808" s="28"/>
      <c r="F808" s="26"/>
      <c r="G808" s="26"/>
    </row>
    <row r="809" spans="1:9" ht="47.25">
      <c r="A809" s="18" t="s">
        <v>1323</v>
      </c>
      <c r="B809" s="19" t="s">
        <v>1324</v>
      </c>
      <c r="C809" s="50" t="s">
        <v>6114</v>
      </c>
      <c r="D809" s="618">
        <v>2</v>
      </c>
      <c r="E809" s="28" t="s">
        <v>653</v>
      </c>
      <c r="F809" s="26"/>
      <c r="G809" s="295"/>
    </row>
    <row r="810" spans="1:9" ht="60">
      <c r="A810" s="18" t="s">
        <v>1326</v>
      </c>
      <c r="B810" s="19" t="s">
        <v>3062</v>
      </c>
      <c r="C810" s="50" t="s">
        <v>6115</v>
      </c>
      <c r="D810" s="618">
        <v>2</v>
      </c>
      <c r="E810" s="28" t="s">
        <v>653</v>
      </c>
      <c r="F810" s="26"/>
      <c r="G810" s="295"/>
    </row>
    <row r="811" spans="1:9" ht="40.15" customHeight="1">
      <c r="A811" s="135" t="s">
        <v>2264</v>
      </c>
      <c r="B811" s="933" t="s">
        <v>1329</v>
      </c>
      <c r="C811" s="934"/>
      <c r="D811" s="923"/>
      <c r="E811" s="934"/>
      <c r="F811" s="934"/>
      <c r="G811" s="1310"/>
      <c r="H811" s="29">
        <f>SUM(D812:D817)</f>
        <v>12</v>
      </c>
      <c r="I811" s="29">
        <f>COUNT(D812:D817)*2</f>
        <v>12</v>
      </c>
    </row>
    <row r="812" spans="1:9" ht="240">
      <c r="A812" s="135" t="s">
        <v>1330</v>
      </c>
      <c r="B812" s="50" t="s">
        <v>1332</v>
      </c>
      <c r="C812" s="50" t="s">
        <v>1333</v>
      </c>
      <c r="D812" s="544">
        <v>2</v>
      </c>
      <c r="E812" s="26" t="s">
        <v>540</v>
      </c>
      <c r="F812" s="91" t="s">
        <v>1334</v>
      </c>
      <c r="G812" s="295"/>
    </row>
    <row r="813" spans="1:9" ht="105">
      <c r="A813" s="135" t="s">
        <v>1335</v>
      </c>
      <c r="B813" s="50" t="s">
        <v>1336</v>
      </c>
      <c r="C813" s="50" t="s">
        <v>1337</v>
      </c>
      <c r="D813" s="544">
        <v>2</v>
      </c>
      <c r="E813" s="26" t="s">
        <v>540</v>
      </c>
      <c r="F813" s="91" t="s">
        <v>1338</v>
      </c>
      <c r="G813" s="295"/>
    </row>
    <row r="814" spans="1:9" ht="165">
      <c r="A814" s="135" t="s">
        <v>1339</v>
      </c>
      <c r="B814" s="50" t="s">
        <v>1340</v>
      </c>
      <c r="C814" s="50" t="s">
        <v>1341</v>
      </c>
      <c r="D814" s="544">
        <v>2</v>
      </c>
      <c r="E814" s="26" t="s">
        <v>540</v>
      </c>
      <c r="F814" s="91" t="s">
        <v>1342</v>
      </c>
      <c r="G814" s="295"/>
    </row>
    <row r="815" spans="1:9" ht="165">
      <c r="A815" s="63" t="s">
        <v>1343</v>
      </c>
      <c r="B815" s="50" t="s">
        <v>1344</v>
      </c>
      <c r="C815" s="50" t="s">
        <v>1345</v>
      </c>
      <c r="D815" s="544">
        <v>2</v>
      </c>
      <c r="E815" s="26" t="s">
        <v>540</v>
      </c>
      <c r="F815" s="91" t="s">
        <v>1346</v>
      </c>
      <c r="G815" s="295"/>
    </row>
    <row r="816" spans="1:9" ht="120">
      <c r="A816" s="63" t="s">
        <v>1347</v>
      </c>
      <c r="B816" s="50" t="s">
        <v>1348</v>
      </c>
      <c r="C816" s="50" t="s">
        <v>1349</v>
      </c>
      <c r="D816" s="544">
        <v>2</v>
      </c>
      <c r="E816" s="26" t="s">
        <v>540</v>
      </c>
      <c r="F816" s="91" t="s">
        <v>1350</v>
      </c>
      <c r="G816" s="295"/>
    </row>
    <row r="817" spans="1:9" ht="150">
      <c r="A817" s="63" t="s">
        <v>1351</v>
      </c>
      <c r="B817" s="50" t="s">
        <v>1352</v>
      </c>
      <c r="C817" s="50" t="s">
        <v>1353</v>
      </c>
      <c r="D817" s="544">
        <v>2</v>
      </c>
      <c r="E817" s="26" t="s">
        <v>540</v>
      </c>
      <c r="F817" s="91" t="s">
        <v>1354</v>
      </c>
      <c r="G817" s="295"/>
    </row>
    <row r="818" spans="1:9" ht="195">
      <c r="A818" s="63" t="s">
        <v>1355</v>
      </c>
      <c r="B818" s="50" t="s">
        <v>1356</v>
      </c>
      <c r="C818" s="50" t="s">
        <v>1357</v>
      </c>
      <c r="D818" s="544">
        <v>2</v>
      </c>
      <c r="E818" s="26" t="s">
        <v>540</v>
      </c>
      <c r="F818" s="91" t="s">
        <v>1358</v>
      </c>
      <c r="G818" s="295"/>
    </row>
    <row r="819" spans="1:9" ht="40.15" customHeight="1">
      <c r="A819" s="135" t="s">
        <v>2267</v>
      </c>
      <c r="B819" s="989" t="s">
        <v>11</v>
      </c>
      <c r="C819" s="997"/>
      <c r="D819" s="997"/>
      <c r="E819" s="997"/>
      <c r="F819" s="997"/>
      <c r="G819" s="1303"/>
      <c r="H819" s="29">
        <f>SUM(D820:D826)</f>
        <v>14</v>
      </c>
      <c r="I819" s="29">
        <f>COUNT(D820:D826)*2</f>
        <v>14</v>
      </c>
    </row>
    <row r="820" spans="1:9" ht="31.5">
      <c r="A820" s="18" t="s">
        <v>1359</v>
      </c>
      <c r="B820" s="191" t="s">
        <v>1360</v>
      </c>
      <c r="C820" s="26" t="s">
        <v>2614</v>
      </c>
      <c r="D820" s="618">
        <v>2</v>
      </c>
      <c r="E820" s="28" t="s">
        <v>540</v>
      </c>
      <c r="F820" s="26"/>
      <c r="G820" s="295"/>
    </row>
    <row r="821" spans="1:9" ht="15.75">
      <c r="A821" s="98" t="s">
        <v>336</v>
      </c>
      <c r="B821" s="191"/>
      <c r="C821" s="26" t="s">
        <v>6116</v>
      </c>
      <c r="D821" s="618">
        <v>2</v>
      </c>
      <c r="E821" s="28" t="s">
        <v>271</v>
      </c>
      <c r="F821" s="26"/>
      <c r="G821" s="295"/>
    </row>
    <row r="822" spans="1:9">
      <c r="A822" s="98" t="s">
        <v>336</v>
      </c>
      <c r="B822" s="26"/>
      <c r="C822" s="26" t="s">
        <v>6117</v>
      </c>
      <c r="D822" s="618">
        <v>2</v>
      </c>
      <c r="E822" s="28" t="s">
        <v>271</v>
      </c>
      <c r="F822" s="26"/>
      <c r="G822" s="295"/>
    </row>
    <row r="823" spans="1:9">
      <c r="A823" s="98" t="s">
        <v>336</v>
      </c>
      <c r="B823" s="26"/>
      <c r="C823" s="26" t="s">
        <v>6118</v>
      </c>
      <c r="D823" s="618">
        <v>2</v>
      </c>
      <c r="E823" s="28" t="s">
        <v>540</v>
      </c>
      <c r="F823" s="26"/>
      <c r="G823" s="295"/>
    </row>
    <row r="824" spans="1:9" ht="31.5">
      <c r="A824" s="18" t="s">
        <v>1365</v>
      </c>
      <c r="B824" s="191" t="s">
        <v>1366</v>
      </c>
      <c r="C824" s="26" t="s">
        <v>6755</v>
      </c>
      <c r="D824" s="618">
        <v>2</v>
      </c>
      <c r="E824" s="34" t="s">
        <v>540</v>
      </c>
      <c r="F824" s="26"/>
      <c r="G824" s="295"/>
    </row>
    <row r="825" spans="1:9">
      <c r="A825" s="98" t="s">
        <v>336</v>
      </c>
      <c r="B825" s="26"/>
      <c r="C825" s="26" t="s">
        <v>6119</v>
      </c>
      <c r="D825" s="618">
        <v>2</v>
      </c>
      <c r="E825" s="34" t="s">
        <v>540</v>
      </c>
      <c r="F825" s="26"/>
      <c r="G825" s="295"/>
    </row>
    <row r="826" spans="1:9" ht="30">
      <c r="A826" s="98" t="s">
        <v>336</v>
      </c>
      <c r="B826" s="26"/>
      <c r="C826" s="30" t="s">
        <v>6120</v>
      </c>
      <c r="D826" s="618">
        <v>2</v>
      </c>
      <c r="E826" s="34" t="s">
        <v>540</v>
      </c>
      <c r="F826" s="26"/>
      <c r="G826" s="295"/>
    </row>
    <row r="827" spans="1:9" ht="18.75">
      <c r="A827" s="60" t="s">
        <v>10</v>
      </c>
      <c r="B827" s="989" t="s">
        <v>6121</v>
      </c>
      <c r="C827" s="997"/>
      <c r="D827" s="997"/>
      <c r="E827" s="997"/>
      <c r="F827" s="997"/>
      <c r="G827" s="1303"/>
      <c r="H827" s="29">
        <f>SUM(D828:D833)</f>
        <v>12</v>
      </c>
      <c r="I827" s="29">
        <f>COUNT(D828:D833)*2</f>
        <v>12</v>
      </c>
    </row>
    <row r="828" spans="1:9" ht="150">
      <c r="A828" s="477" t="s">
        <v>1369</v>
      </c>
      <c r="B828" s="50" t="s">
        <v>1370</v>
      </c>
      <c r="C828" s="50" t="s">
        <v>6122</v>
      </c>
      <c r="D828" s="779">
        <v>2</v>
      </c>
      <c r="E828" s="28" t="s">
        <v>540</v>
      </c>
      <c r="F828" s="50" t="s">
        <v>6123</v>
      </c>
      <c r="G828" s="772"/>
    </row>
    <row r="829" spans="1:9" ht="180">
      <c r="A829" s="477" t="s">
        <v>1371</v>
      </c>
      <c r="B829" s="50" t="s">
        <v>1372</v>
      </c>
      <c r="C829" s="50" t="s">
        <v>6124</v>
      </c>
      <c r="D829" s="779">
        <v>2</v>
      </c>
      <c r="E829" s="28" t="s">
        <v>540</v>
      </c>
      <c r="F829" s="50" t="s">
        <v>6125</v>
      </c>
      <c r="G829" s="772"/>
    </row>
    <row r="830" spans="1:9" ht="90">
      <c r="A830" s="477" t="s">
        <v>1373</v>
      </c>
      <c r="B830" s="50" t="s">
        <v>1374</v>
      </c>
      <c r="C830" s="50" t="s">
        <v>6126</v>
      </c>
      <c r="D830" s="779">
        <v>2</v>
      </c>
      <c r="E830" s="28" t="s">
        <v>540</v>
      </c>
      <c r="F830" s="50" t="s">
        <v>6127</v>
      </c>
      <c r="G830" s="772"/>
    </row>
    <row r="831" spans="1:9" ht="150">
      <c r="A831" s="477" t="s">
        <v>1375</v>
      </c>
      <c r="B831" s="50" t="s">
        <v>1376</v>
      </c>
      <c r="C831" s="50" t="s">
        <v>6128</v>
      </c>
      <c r="D831" s="779">
        <v>2</v>
      </c>
      <c r="E831" s="28" t="s">
        <v>540</v>
      </c>
      <c r="F831" s="50" t="s">
        <v>6129</v>
      </c>
      <c r="G831" s="772"/>
    </row>
    <row r="832" spans="1:9" ht="120">
      <c r="A832" s="477" t="s">
        <v>1377</v>
      </c>
      <c r="B832" s="50" t="s">
        <v>1378</v>
      </c>
      <c r="C832" s="50" t="s">
        <v>6130</v>
      </c>
      <c r="D832" s="779">
        <v>2</v>
      </c>
      <c r="E832" s="28" t="s">
        <v>540</v>
      </c>
      <c r="F832" s="50" t="s">
        <v>6131</v>
      </c>
      <c r="G832" s="772"/>
    </row>
    <row r="833" spans="1:9" ht="90">
      <c r="A833" s="477" t="s">
        <v>1379</v>
      </c>
      <c r="B833" s="50" t="s">
        <v>1380</v>
      </c>
      <c r="C833" s="50" t="s">
        <v>6132</v>
      </c>
      <c r="D833" s="779">
        <v>2</v>
      </c>
      <c r="E833" s="28" t="s">
        <v>540</v>
      </c>
      <c r="F833" s="50" t="s">
        <v>6133</v>
      </c>
      <c r="G833" s="772"/>
    </row>
    <row r="834" spans="1:9" ht="15.75">
      <c r="A834" s="60" t="s">
        <v>1381</v>
      </c>
      <c r="B834" s="930" t="s">
        <v>8</v>
      </c>
      <c r="C834" s="931"/>
      <c r="D834" s="931"/>
      <c r="E834" s="931"/>
      <c r="F834" s="931"/>
      <c r="G834" s="1286"/>
      <c r="H834" s="29">
        <f>SUM(D835:D844)</f>
        <v>18</v>
      </c>
      <c r="I834" s="29">
        <f>COUNT(D835:D844)*2</f>
        <v>18</v>
      </c>
    </row>
    <row r="835" spans="1:9" ht="105">
      <c r="A835" s="60" t="s">
        <v>6134</v>
      </c>
      <c r="B835" s="50" t="s">
        <v>1383</v>
      </c>
      <c r="C835" s="50" t="s">
        <v>6135</v>
      </c>
      <c r="D835" s="544">
        <v>2</v>
      </c>
      <c r="E835" s="26" t="s">
        <v>540</v>
      </c>
      <c r="F835" s="91" t="s">
        <v>6136</v>
      </c>
      <c r="G835" s="295"/>
    </row>
    <row r="836" spans="1:9" ht="255">
      <c r="A836" s="60" t="s">
        <v>6137</v>
      </c>
      <c r="B836" s="50" t="s">
        <v>1385</v>
      </c>
      <c r="C836" s="50" t="s">
        <v>6138</v>
      </c>
      <c r="D836" s="544">
        <v>2</v>
      </c>
      <c r="E836" s="26" t="s">
        <v>540</v>
      </c>
      <c r="F836" s="91" t="s">
        <v>6139</v>
      </c>
      <c r="G836" s="295"/>
    </row>
    <row r="837" spans="1:9" ht="150">
      <c r="A837" s="60" t="s">
        <v>6140</v>
      </c>
      <c r="B837" s="50" t="s">
        <v>1387</v>
      </c>
      <c r="C837" s="50" t="s">
        <v>6141</v>
      </c>
      <c r="D837" s="544">
        <v>2</v>
      </c>
      <c r="E837" s="26" t="s">
        <v>540</v>
      </c>
      <c r="F837" s="91" t="s">
        <v>6142</v>
      </c>
      <c r="G837" s="295"/>
    </row>
    <row r="838" spans="1:9" ht="105">
      <c r="A838" s="60" t="s">
        <v>6143</v>
      </c>
      <c r="B838" s="50" t="s">
        <v>1389</v>
      </c>
      <c r="C838" s="50" t="s">
        <v>4938</v>
      </c>
      <c r="D838" s="544">
        <v>2</v>
      </c>
      <c r="E838" s="26" t="s">
        <v>540</v>
      </c>
      <c r="F838" s="91" t="s">
        <v>4939</v>
      </c>
      <c r="G838" s="295"/>
    </row>
    <row r="839" spans="1:9" ht="90">
      <c r="A839" s="60" t="s">
        <v>6144</v>
      </c>
      <c r="B839" s="50" t="s">
        <v>1391</v>
      </c>
      <c r="C839" s="50" t="s">
        <v>6145</v>
      </c>
      <c r="D839" s="544">
        <v>2</v>
      </c>
      <c r="E839" s="26" t="s">
        <v>540</v>
      </c>
      <c r="F839" s="91" t="s">
        <v>6146</v>
      </c>
      <c r="G839" s="295"/>
    </row>
    <row r="840" spans="1:9" ht="120" hidden="1">
      <c r="A840" s="92" t="s">
        <v>6147</v>
      </c>
      <c r="B840" s="50" t="s">
        <v>6148</v>
      </c>
      <c r="C840" s="50" t="s">
        <v>6149</v>
      </c>
      <c r="D840" s="90"/>
      <c r="E840" s="26" t="s">
        <v>540</v>
      </c>
      <c r="F840" s="91" t="s">
        <v>6150</v>
      </c>
      <c r="G840" s="53"/>
    </row>
    <row r="841" spans="1:9" ht="75">
      <c r="A841" s="60" t="s">
        <v>6151</v>
      </c>
      <c r="B841" s="50" t="s">
        <v>1397</v>
      </c>
      <c r="C841" s="50" t="s">
        <v>6152</v>
      </c>
      <c r="D841" s="544">
        <v>2</v>
      </c>
      <c r="E841" s="26" t="s">
        <v>540</v>
      </c>
      <c r="F841" s="91" t="s">
        <v>6153</v>
      </c>
      <c r="G841" s="295"/>
    </row>
    <row r="842" spans="1:9" ht="165">
      <c r="A842" s="60" t="s">
        <v>6154</v>
      </c>
      <c r="B842" s="50" t="s">
        <v>1399</v>
      </c>
      <c r="C842" s="50" t="s">
        <v>6155</v>
      </c>
      <c r="D842" s="544">
        <v>2</v>
      </c>
      <c r="E842" s="26" t="s">
        <v>540</v>
      </c>
      <c r="F842" s="91" t="s">
        <v>6156</v>
      </c>
      <c r="G842" s="295"/>
    </row>
    <row r="843" spans="1:9" ht="60">
      <c r="A843" s="60" t="s">
        <v>6157</v>
      </c>
      <c r="B843" s="50" t="s">
        <v>1401</v>
      </c>
      <c r="C843" s="50" t="s">
        <v>6158</v>
      </c>
      <c r="D843" s="544">
        <v>2</v>
      </c>
      <c r="E843" s="26" t="s">
        <v>540</v>
      </c>
      <c r="F843" s="91" t="s">
        <v>6159</v>
      </c>
      <c r="G843" s="295"/>
    </row>
    <row r="844" spans="1:9" ht="180">
      <c r="A844" s="60" t="s">
        <v>6160</v>
      </c>
      <c r="B844" s="50" t="s">
        <v>1403</v>
      </c>
      <c r="C844" s="50" t="s">
        <v>6161</v>
      </c>
      <c r="D844" s="544">
        <v>2</v>
      </c>
      <c r="E844" s="26" t="s">
        <v>540</v>
      </c>
      <c r="F844" s="91" t="s">
        <v>6162</v>
      </c>
      <c r="G844" s="295"/>
    </row>
    <row r="845" spans="1:9" ht="18.75">
      <c r="A845" s="98"/>
      <c r="B845" s="991" t="s">
        <v>1404</v>
      </c>
      <c r="C845" s="995"/>
      <c r="D845" s="995"/>
      <c r="E845" s="995"/>
      <c r="F845" s="995"/>
      <c r="G845" s="1369"/>
      <c r="H845" s="29">
        <f>H846+H858+H864+H871</f>
        <v>46</v>
      </c>
      <c r="I845" s="29">
        <f>I846+I858+I864+I871</f>
        <v>46</v>
      </c>
    </row>
    <row r="846" spans="1:9" ht="40.15" customHeight="1">
      <c r="A846" s="117" t="s">
        <v>2277</v>
      </c>
      <c r="B846" s="989" t="s">
        <v>6</v>
      </c>
      <c r="C846" s="997"/>
      <c r="D846" s="997"/>
      <c r="E846" s="997"/>
      <c r="F846" s="997"/>
      <c r="G846" s="1303"/>
      <c r="H846" s="29">
        <f>SUM(D847:D857)</f>
        <v>20</v>
      </c>
      <c r="I846" s="29">
        <f>COUNT(D847:D857)*2</f>
        <v>20</v>
      </c>
    </row>
    <row r="847" spans="1:9" ht="30">
      <c r="A847" s="18" t="s">
        <v>1405</v>
      </c>
      <c r="B847" s="30" t="s">
        <v>1406</v>
      </c>
      <c r="C847" s="30" t="s">
        <v>2782</v>
      </c>
      <c r="D847" s="622">
        <v>2</v>
      </c>
      <c r="E847" s="22" t="s">
        <v>648</v>
      </c>
      <c r="F847" s="66"/>
      <c r="G847" s="773"/>
    </row>
    <row r="848" spans="1:9" ht="30">
      <c r="A848" s="18" t="s">
        <v>336</v>
      </c>
      <c r="B848" s="30"/>
      <c r="C848" s="23" t="s">
        <v>6163</v>
      </c>
      <c r="D848" s="770">
        <v>2</v>
      </c>
      <c r="E848" s="22" t="s">
        <v>648</v>
      </c>
      <c r="F848" s="66"/>
      <c r="G848" s="773"/>
    </row>
    <row r="849" spans="1:9">
      <c r="A849" s="18" t="s">
        <v>336</v>
      </c>
      <c r="B849" s="30"/>
      <c r="C849" s="23" t="s">
        <v>6164</v>
      </c>
      <c r="D849" s="622">
        <v>2</v>
      </c>
      <c r="E849" s="22" t="s">
        <v>648</v>
      </c>
      <c r="F849" s="66"/>
      <c r="G849" s="773"/>
    </row>
    <row r="850" spans="1:9" ht="30">
      <c r="A850" s="18" t="s">
        <v>336</v>
      </c>
      <c r="B850" s="30"/>
      <c r="C850" s="23" t="s">
        <v>6165</v>
      </c>
      <c r="D850" s="622">
        <v>2</v>
      </c>
      <c r="E850" s="22" t="s">
        <v>648</v>
      </c>
      <c r="F850" s="66"/>
      <c r="G850" s="773"/>
    </row>
    <row r="851" spans="1:9" ht="30">
      <c r="A851" s="18" t="s">
        <v>336</v>
      </c>
      <c r="B851" s="30"/>
      <c r="C851" s="23" t="s">
        <v>6166</v>
      </c>
      <c r="D851" s="622">
        <v>2</v>
      </c>
      <c r="E851" s="22" t="s">
        <v>648</v>
      </c>
      <c r="F851" s="66"/>
      <c r="G851" s="773"/>
    </row>
    <row r="852" spans="1:9" ht="30">
      <c r="A852" s="18" t="s">
        <v>336</v>
      </c>
      <c r="B852" s="30"/>
      <c r="C852" s="23" t="s">
        <v>6167</v>
      </c>
      <c r="D852" s="622">
        <v>2</v>
      </c>
      <c r="E852" s="22" t="s">
        <v>648</v>
      </c>
      <c r="F852" s="66"/>
      <c r="G852" s="773"/>
    </row>
    <row r="853" spans="1:9" ht="30">
      <c r="A853" s="18" t="s">
        <v>336</v>
      </c>
      <c r="B853" s="30"/>
      <c r="C853" s="23" t="s">
        <v>6168</v>
      </c>
      <c r="D853" s="622">
        <v>2</v>
      </c>
      <c r="E853" s="22" t="s">
        <v>648</v>
      </c>
      <c r="F853" s="66"/>
      <c r="G853" s="773"/>
    </row>
    <row r="854" spans="1:9">
      <c r="A854" s="18" t="s">
        <v>336</v>
      </c>
      <c r="B854" s="30"/>
      <c r="C854" s="23" t="s">
        <v>6169</v>
      </c>
      <c r="D854" s="622">
        <v>2</v>
      </c>
      <c r="E854" s="22" t="s">
        <v>648</v>
      </c>
      <c r="F854" s="66"/>
      <c r="G854" s="773"/>
    </row>
    <row r="855" spans="1:9" ht="30">
      <c r="A855" s="18" t="s">
        <v>336</v>
      </c>
      <c r="B855" s="30"/>
      <c r="C855" s="23" t="s">
        <v>6170</v>
      </c>
      <c r="D855" s="622">
        <v>2</v>
      </c>
      <c r="E855" s="22" t="s">
        <v>648</v>
      </c>
      <c r="F855" s="66"/>
      <c r="G855" s="773"/>
    </row>
    <row r="856" spans="1:9" ht="30">
      <c r="A856" s="18"/>
      <c r="B856" s="161"/>
      <c r="C856" s="50" t="s">
        <v>6171</v>
      </c>
      <c r="D856" s="622">
        <v>2</v>
      </c>
      <c r="E856" s="22" t="s">
        <v>648</v>
      </c>
      <c r="F856" s="66"/>
      <c r="G856" s="773"/>
    </row>
    <row r="857" spans="1:9" ht="81" hidden="1" customHeight="1">
      <c r="A857" s="27" t="s">
        <v>2282</v>
      </c>
      <c r="B857" s="57" t="s">
        <v>1418</v>
      </c>
      <c r="C857" s="66"/>
      <c r="D857" s="66"/>
      <c r="E857" s="22"/>
      <c r="F857" s="66"/>
      <c r="G857" s="66"/>
    </row>
    <row r="858" spans="1:9" ht="40.15" customHeight="1">
      <c r="A858" s="117" t="s">
        <v>2284</v>
      </c>
      <c r="B858" s="989" t="s">
        <v>4</v>
      </c>
      <c r="C858" s="997"/>
      <c r="D858" s="997"/>
      <c r="E858" s="997"/>
      <c r="F858" s="997"/>
      <c r="G858" s="1303"/>
      <c r="H858" s="29">
        <f>SUM(D859:D863)</f>
        <v>8</v>
      </c>
      <c r="I858" s="29">
        <f>COUNT(D859:D862)*2</f>
        <v>8</v>
      </c>
    </row>
    <row r="859" spans="1:9" ht="30">
      <c r="A859" s="18" t="s">
        <v>2285</v>
      </c>
      <c r="B859" s="30" t="s">
        <v>1420</v>
      </c>
      <c r="C859" s="30" t="s">
        <v>6172</v>
      </c>
      <c r="D859" s="622">
        <v>2</v>
      </c>
      <c r="E859" s="22" t="s">
        <v>648</v>
      </c>
      <c r="F859" s="66"/>
      <c r="G859" s="773"/>
    </row>
    <row r="860" spans="1:9">
      <c r="A860" s="18"/>
      <c r="B860" s="30"/>
      <c r="C860" s="30" t="s">
        <v>6173</v>
      </c>
      <c r="D860" s="622">
        <v>2</v>
      </c>
      <c r="E860" s="22" t="s">
        <v>648</v>
      </c>
      <c r="F860" s="66"/>
      <c r="G860" s="773"/>
    </row>
    <row r="861" spans="1:9" ht="30">
      <c r="A861" s="18" t="s">
        <v>336</v>
      </c>
      <c r="B861" s="30"/>
      <c r="C861" s="30" t="s">
        <v>6174</v>
      </c>
      <c r="D861" s="622">
        <v>2</v>
      </c>
      <c r="E861" s="22" t="s">
        <v>648</v>
      </c>
      <c r="F861" s="66"/>
      <c r="G861" s="773"/>
    </row>
    <row r="862" spans="1:9" ht="30">
      <c r="A862" s="18" t="s">
        <v>336</v>
      </c>
      <c r="B862" s="23"/>
      <c r="C862" s="23" t="s">
        <v>6175</v>
      </c>
      <c r="D862" s="627">
        <v>2</v>
      </c>
      <c r="E862" s="22" t="s">
        <v>648</v>
      </c>
      <c r="F862" s="22"/>
      <c r="G862" s="188"/>
    </row>
    <row r="863" spans="1:9" ht="45" hidden="1" customHeight="1">
      <c r="A863" s="27" t="s">
        <v>1428</v>
      </c>
      <c r="B863" s="86" t="s">
        <v>1429</v>
      </c>
      <c r="C863" s="66"/>
      <c r="D863" s="66"/>
      <c r="E863" s="22"/>
      <c r="F863" s="66"/>
      <c r="G863" s="66"/>
    </row>
    <row r="864" spans="1:9" ht="40.15" customHeight="1">
      <c r="A864" s="117" t="s">
        <v>2291</v>
      </c>
      <c r="B864" s="916" t="s">
        <v>2</v>
      </c>
      <c r="C864" s="923"/>
      <c r="D864" s="923"/>
      <c r="E864" s="923"/>
      <c r="F864" s="923"/>
      <c r="G864" s="1304"/>
      <c r="H864" s="29">
        <f>SUM(D865:D870)</f>
        <v>10</v>
      </c>
      <c r="I864" s="29">
        <f>COUNT(D865:D870)*2</f>
        <v>10</v>
      </c>
    </row>
    <row r="865" spans="1:9" ht="30">
      <c r="A865" s="18" t="s">
        <v>2292</v>
      </c>
      <c r="B865" s="23" t="s">
        <v>1431</v>
      </c>
      <c r="C865" s="23" t="s">
        <v>6176</v>
      </c>
      <c r="D865" s="627">
        <v>2</v>
      </c>
      <c r="E865" s="22" t="s">
        <v>648</v>
      </c>
      <c r="F865" s="22"/>
      <c r="G865" s="188"/>
    </row>
    <row r="866" spans="1:9">
      <c r="A866" s="18" t="s">
        <v>336</v>
      </c>
      <c r="B866" s="23"/>
      <c r="C866" s="23" t="s">
        <v>6177</v>
      </c>
      <c r="D866" s="627">
        <v>2</v>
      </c>
      <c r="E866" s="22" t="s">
        <v>648</v>
      </c>
      <c r="F866" s="22"/>
      <c r="G866" s="188"/>
    </row>
    <row r="867" spans="1:9" ht="30">
      <c r="A867" s="18" t="s">
        <v>336</v>
      </c>
      <c r="B867" s="23"/>
      <c r="C867" s="23" t="s">
        <v>6167</v>
      </c>
      <c r="D867" s="627">
        <v>2</v>
      </c>
      <c r="E867" s="22" t="s">
        <v>648</v>
      </c>
      <c r="F867" s="22"/>
      <c r="G867" s="188"/>
    </row>
    <row r="868" spans="1:9" ht="30">
      <c r="A868" s="18" t="s">
        <v>336</v>
      </c>
      <c r="B868" s="23"/>
      <c r="C868" s="23" t="s">
        <v>6168</v>
      </c>
      <c r="D868" s="627">
        <v>2</v>
      </c>
      <c r="E868" s="22" t="s">
        <v>648</v>
      </c>
      <c r="F868" s="22"/>
      <c r="G868" s="378"/>
    </row>
    <row r="869" spans="1:9" ht="45">
      <c r="A869" s="18" t="s">
        <v>336</v>
      </c>
      <c r="B869" s="23"/>
      <c r="C869" s="23" t="s">
        <v>6178</v>
      </c>
      <c r="D869" s="627">
        <v>2</v>
      </c>
      <c r="E869" s="22" t="s">
        <v>648</v>
      </c>
      <c r="F869" s="25" t="s">
        <v>6179</v>
      </c>
      <c r="G869" s="378"/>
    </row>
    <row r="870" spans="1:9" ht="67.5" hidden="1" customHeight="1">
      <c r="A870" s="27" t="s">
        <v>1435</v>
      </c>
      <c r="B870" s="86" t="s">
        <v>1436</v>
      </c>
      <c r="C870" s="66"/>
      <c r="D870" s="66"/>
      <c r="E870" s="22"/>
      <c r="F870" s="66"/>
      <c r="G870" s="66"/>
    </row>
    <row r="871" spans="1:9" ht="40.15" customHeight="1">
      <c r="A871" s="117" t="s">
        <v>2308</v>
      </c>
      <c r="B871" s="989" t="s">
        <v>0</v>
      </c>
      <c r="C871" s="997"/>
      <c r="D871" s="997"/>
      <c r="E871" s="997"/>
      <c r="F871" s="997"/>
      <c r="G871" s="1303"/>
      <c r="H871" s="29">
        <f>SUM(D872:D876)</f>
        <v>8</v>
      </c>
      <c r="I871" s="29">
        <f>COUNT(D872:D876)*2</f>
        <v>8</v>
      </c>
    </row>
    <row r="872" spans="1:9" ht="30">
      <c r="A872" s="18" t="s">
        <v>2310</v>
      </c>
      <c r="B872" s="30" t="s">
        <v>1438</v>
      </c>
      <c r="C872" s="30" t="s">
        <v>6180</v>
      </c>
      <c r="D872" s="627">
        <v>2</v>
      </c>
      <c r="E872" s="22" t="s">
        <v>648</v>
      </c>
      <c r="F872" s="66"/>
      <c r="G872" s="367"/>
    </row>
    <row r="873" spans="1:9" ht="29.25" customHeight="1">
      <c r="A873" s="18" t="s">
        <v>336</v>
      </c>
      <c r="B873" s="30"/>
      <c r="C873" s="30" t="s">
        <v>6181</v>
      </c>
      <c r="D873" s="627">
        <v>2</v>
      </c>
      <c r="E873" s="22" t="s">
        <v>648</v>
      </c>
      <c r="F873" s="66"/>
      <c r="G873" s="367"/>
    </row>
    <row r="874" spans="1:9" ht="37.5" customHeight="1">
      <c r="A874" s="18" t="s">
        <v>336</v>
      </c>
      <c r="B874" s="30"/>
      <c r="C874" s="30" t="s">
        <v>6182</v>
      </c>
      <c r="D874" s="627">
        <v>2</v>
      </c>
      <c r="E874" s="22" t="s">
        <v>648</v>
      </c>
      <c r="F874" s="66"/>
      <c r="G874" s="367"/>
    </row>
    <row r="875" spans="1:9" ht="30">
      <c r="A875" s="18" t="s">
        <v>336</v>
      </c>
      <c r="B875" s="30"/>
      <c r="C875" s="30" t="s">
        <v>6183</v>
      </c>
      <c r="D875" s="627">
        <v>2</v>
      </c>
      <c r="E875" s="22" t="s">
        <v>648</v>
      </c>
      <c r="F875" s="66"/>
      <c r="G875" s="367"/>
    </row>
    <row r="876" spans="1:9" ht="47.25" hidden="1" customHeight="1">
      <c r="A876" s="27" t="s">
        <v>1443</v>
      </c>
      <c r="B876" s="23" t="s">
        <v>4960</v>
      </c>
      <c r="C876" s="66"/>
      <c r="D876" s="66"/>
      <c r="E876" s="22"/>
      <c r="F876" s="66"/>
      <c r="G876" s="66"/>
    </row>
    <row r="877" spans="1:9">
      <c r="A877" s="324"/>
      <c r="B877" s="99"/>
      <c r="C877" s="99"/>
      <c r="D877" s="631"/>
      <c r="E877" s="99"/>
      <c r="F877" s="99"/>
      <c r="G877" s="100"/>
    </row>
    <row r="878" spans="1:9">
      <c r="A878" s="324"/>
      <c r="B878" s="99"/>
      <c r="C878" s="99"/>
      <c r="D878" s="631"/>
      <c r="E878" s="99"/>
      <c r="F878" s="99"/>
      <c r="G878" s="100"/>
    </row>
    <row r="879" spans="1:9">
      <c r="A879" s="717"/>
      <c r="B879" s="101" t="s">
        <v>1446</v>
      </c>
      <c r="C879" s="101" t="s">
        <v>2316</v>
      </c>
      <c r="D879" s="738"/>
      <c r="E879" s="101"/>
      <c r="F879" s="101"/>
      <c r="G879" s="100"/>
    </row>
    <row r="880" spans="1:9">
      <c r="A880" s="717" t="s">
        <v>176</v>
      </c>
      <c r="B880" s="101">
        <f>IF(E880=0,0,H42)</f>
        <v>66</v>
      </c>
      <c r="C880" s="101">
        <f>IF(E880=0,0,I42)</f>
        <v>66</v>
      </c>
      <c r="D880" s="754">
        <f>IF(D888=0,0,B880/C880)</f>
        <v>1</v>
      </c>
      <c r="E880" s="101">
        <f>H2</f>
        <v>19</v>
      </c>
      <c r="F880" s="101"/>
      <c r="G880" s="100"/>
    </row>
    <row r="881" spans="1:7">
      <c r="A881" s="717" t="s">
        <v>178</v>
      </c>
      <c r="B881" s="101">
        <f>IF(E880=0,0,H106)</f>
        <v>172</v>
      </c>
      <c r="C881" s="101">
        <f>IF(E880=0,0,I106)</f>
        <v>172</v>
      </c>
      <c r="D881" s="754">
        <f>IF(D888=0,0,B881/C881)</f>
        <v>1</v>
      </c>
      <c r="E881" s="101"/>
      <c r="F881" s="101"/>
      <c r="G881" s="100"/>
    </row>
    <row r="882" spans="1:7">
      <c r="A882" s="717" t="s">
        <v>180</v>
      </c>
      <c r="B882" s="101">
        <f>IF(E880=0,0,H203)</f>
        <v>235</v>
      </c>
      <c r="C882" s="101">
        <f>IF(E880=0,0,I203)</f>
        <v>236</v>
      </c>
      <c r="D882" s="754">
        <f>IF(D888=0,0,B882/C882)</f>
        <v>0.99576271186440679</v>
      </c>
      <c r="E882" s="101"/>
      <c r="F882" s="101"/>
      <c r="G882" s="100"/>
    </row>
    <row r="883" spans="1:7">
      <c r="A883" s="717" t="s">
        <v>182</v>
      </c>
      <c r="B883" s="716">
        <f>IF(E880=0,0,H336)</f>
        <v>298</v>
      </c>
      <c r="C883" s="716">
        <f>IF(E880=0,0,I336)</f>
        <v>298</v>
      </c>
      <c r="D883" s="754">
        <f>IF(D888=0,0,B883/C883)</f>
        <v>1</v>
      </c>
      <c r="E883" s="101"/>
      <c r="F883" s="101"/>
      <c r="G883" s="100"/>
    </row>
    <row r="884" spans="1:7">
      <c r="A884" s="717" t="s">
        <v>184</v>
      </c>
      <c r="B884" s="716">
        <f>IF(E880=0,0,H510)</f>
        <v>64</v>
      </c>
      <c r="C884" s="716">
        <f>IF(E880=0,0,I510)</f>
        <v>64</v>
      </c>
      <c r="D884" s="754">
        <f>IF(D888=0,0,B884/C884)</f>
        <v>1</v>
      </c>
      <c r="E884" s="101"/>
      <c r="F884" s="101"/>
      <c r="G884" s="100"/>
    </row>
    <row r="885" spans="1:7">
      <c r="A885" s="717" t="s">
        <v>186</v>
      </c>
      <c r="B885" s="716">
        <f>IF( E880=0,0,H667)</f>
        <v>116</v>
      </c>
      <c r="C885" s="716">
        <f>IF(E880=0,0,I667)</f>
        <v>116</v>
      </c>
      <c r="D885" s="754">
        <f>IF(D888=0,0,B885/C885)</f>
        <v>1</v>
      </c>
      <c r="E885" s="101"/>
      <c r="F885" s="101"/>
      <c r="G885" s="100"/>
    </row>
    <row r="886" spans="1:7">
      <c r="A886" s="717" t="s">
        <v>187</v>
      </c>
      <c r="B886" s="716">
        <f>IF(E880=0,0,H736)</f>
        <v>188</v>
      </c>
      <c r="C886" s="716">
        <f>IF(E880=0,0,I736)</f>
        <v>188</v>
      </c>
      <c r="D886" s="754">
        <f>IF(D888=0,0,B886/C886)</f>
        <v>1</v>
      </c>
      <c r="E886" s="101"/>
      <c r="F886" s="101"/>
      <c r="G886" s="100"/>
    </row>
    <row r="887" spans="1:7">
      <c r="A887" s="717" t="s">
        <v>189</v>
      </c>
      <c r="B887" s="716">
        <f>IF(E880=0,0,H845)</f>
        <v>46</v>
      </c>
      <c r="C887" s="716">
        <f>IF(E880=0,0,I845)</f>
        <v>46</v>
      </c>
      <c r="D887" s="754">
        <f>IF(D888=0,0,B887/C887)</f>
        <v>1</v>
      </c>
      <c r="E887" s="101"/>
      <c r="F887" s="101"/>
      <c r="G887" s="100"/>
    </row>
    <row r="888" spans="1:7">
      <c r="A888" s="717" t="s">
        <v>6184</v>
      </c>
      <c r="B888" s="101">
        <f>IF(E880=0,0,SUM(B880:B887))</f>
        <v>1185</v>
      </c>
      <c r="C888" s="101">
        <f>IF(E880=0,0,SUM(C880:C887))</f>
        <v>1186</v>
      </c>
      <c r="D888" s="754">
        <f>IF(E880=0,0,B888/C888)</f>
        <v>0.99915682967959529</v>
      </c>
      <c r="E888" s="101"/>
      <c r="F888" s="101"/>
      <c r="G888" s="100"/>
    </row>
    <row r="889" spans="1:7">
      <c r="A889" s="717"/>
      <c r="B889" s="101"/>
      <c r="C889" s="101"/>
      <c r="D889" s="738"/>
      <c r="E889" s="101"/>
      <c r="F889" s="101"/>
      <c r="G889" s="100"/>
    </row>
    <row r="890" spans="1:7">
      <c r="A890" s="717">
        <v>0</v>
      </c>
      <c r="B890" s="101"/>
      <c r="C890" s="101"/>
      <c r="D890" s="738"/>
      <c r="E890" s="101"/>
      <c r="F890" s="101"/>
      <c r="G890" s="100"/>
    </row>
    <row r="891" spans="1:7">
      <c r="A891" s="717">
        <v>1</v>
      </c>
      <c r="B891" s="101"/>
      <c r="C891" s="101"/>
      <c r="D891" s="738"/>
      <c r="E891" s="101"/>
      <c r="F891" s="101"/>
      <c r="G891" s="100"/>
    </row>
    <row r="892" spans="1:7">
      <c r="A892" s="717">
        <v>2</v>
      </c>
      <c r="B892" s="101"/>
      <c r="C892" s="101"/>
      <c r="D892" s="738"/>
      <c r="E892" s="101"/>
      <c r="F892" s="101"/>
      <c r="G892" s="100"/>
    </row>
    <row r="893" spans="1:7">
      <c r="A893" s="717"/>
      <c r="B893" s="101"/>
      <c r="C893" s="101"/>
      <c r="D893" s="738"/>
      <c r="E893" s="101"/>
      <c r="F893" s="101"/>
      <c r="G893" s="100"/>
    </row>
    <row r="894" spans="1:7">
      <c r="A894" s="717"/>
      <c r="B894" s="101"/>
      <c r="C894" s="101"/>
      <c r="D894" s="738"/>
      <c r="E894" s="101"/>
      <c r="F894" s="101"/>
      <c r="G894" s="100"/>
    </row>
    <row r="895" spans="1:7">
      <c r="A895" s="717"/>
      <c r="B895" s="101"/>
      <c r="C895" s="101"/>
      <c r="D895" s="738"/>
      <c r="E895" s="101"/>
      <c r="F895" s="101"/>
      <c r="G895" s="100"/>
    </row>
    <row r="896" spans="1:7">
      <c r="A896" s="324"/>
      <c r="B896" s="99"/>
      <c r="C896" s="99"/>
      <c r="D896" s="631"/>
      <c r="E896" s="99"/>
      <c r="F896" s="99"/>
      <c r="G896" s="100"/>
    </row>
    <row r="897" spans="1:7">
      <c r="A897" s="324"/>
      <c r="B897" s="99"/>
      <c r="C897" s="99"/>
      <c r="D897" s="631"/>
      <c r="E897" s="99"/>
      <c r="F897" s="99"/>
      <c r="G897" s="100"/>
    </row>
    <row r="898" spans="1:7">
      <c r="A898" s="324"/>
      <c r="B898" s="99"/>
      <c r="C898" s="99"/>
      <c r="D898" s="631"/>
      <c r="E898" s="99"/>
      <c r="F898" s="99"/>
      <c r="G898" s="100"/>
    </row>
    <row r="899" spans="1:7">
      <c r="A899" s="324"/>
      <c r="B899" s="99"/>
      <c r="C899" s="99"/>
      <c r="D899" s="631"/>
      <c r="E899" s="99"/>
      <c r="F899" s="99"/>
      <c r="G899" s="100"/>
    </row>
    <row r="900" spans="1:7">
      <c r="A900" s="324"/>
      <c r="B900" s="99"/>
      <c r="C900" s="99"/>
      <c r="D900" s="631"/>
      <c r="E900" s="99"/>
      <c r="F900" s="99"/>
      <c r="G900" s="100"/>
    </row>
    <row r="901" spans="1:7">
      <c r="A901" s="324"/>
      <c r="B901" s="99"/>
      <c r="C901" s="99"/>
      <c r="D901" s="631"/>
      <c r="E901" s="99"/>
      <c r="F901" s="99"/>
      <c r="G901" s="100"/>
    </row>
    <row r="902" spans="1:7">
      <c r="A902" s="324"/>
      <c r="B902" s="99"/>
      <c r="C902" s="99"/>
      <c r="D902" s="631"/>
      <c r="E902" s="99"/>
      <c r="F902" s="99"/>
      <c r="G902" s="100"/>
    </row>
    <row r="903" spans="1:7">
      <c r="A903" s="203"/>
      <c r="B903" s="29"/>
      <c r="C903" s="29"/>
      <c r="D903" s="640"/>
      <c r="E903" s="29"/>
      <c r="F903" s="29"/>
    </row>
    <row r="904" spans="1:7">
      <c r="A904" s="203"/>
      <c r="B904" s="29"/>
      <c r="C904" s="29"/>
      <c r="D904" s="640"/>
      <c r="E904" s="29"/>
      <c r="F904" s="29"/>
    </row>
    <row r="905" spans="1:7">
      <c r="A905" s="203"/>
      <c r="B905" s="29"/>
      <c r="C905" s="29"/>
      <c r="D905" s="640"/>
      <c r="E905" s="29"/>
      <c r="F905" s="29"/>
    </row>
    <row r="906" spans="1:7">
      <c r="A906" s="203"/>
      <c r="B906" s="29"/>
      <c r="C906" s="29"/>
      <c r="D906" s="640"/>
      <c r="E906" s="29"/>
      <c r="F906" s="29"/>
    </row>
  </sheetData>
  <sheetProtection sheet="1" objects="1" scenarios="1"/>
  <protectedRanges>
    <protectedRange sqref="D733" name="Range14"/>
    <protectedRange sqref="D835:D844" name="Range12"/>
    <protectedRange sqref="D828:D833" name="Range10"/>
    <protectedRange sqref="D812:D818" name="Range8"/>
    <protectedRange sqref="D316:D335" name="Range6"/>
    <protectedRange sqref="D192:D202" name="Range4"/>
    <protectedRange sqref="D734:D735 D722:D732" name="Range1_2"/>
    <protectedRange sqref="D719:D721" name="Range1_1"/>
    <protectedRange sqref="D715:D718" name="Range1"/>
    <protectedRange sqref="G192:G202" name="Range5"/>
    <protectedRange sqref="G316:G335" name="Range7"/>
    <protectedRange sqref="G812:G818" name="Range9"/>
    <protectedRange sqref="G828:G833" name="Range11"/>
    <protectedRange sqref="G835:G844" name="Range13"/>
  </protectedRanges>
  <autoFilter ref="A41:G876">
    <filterColumn colId="0">
      <colorFilter dxfId="1"/>
    </filterColumn>
  </autoFilter>
  <mergeCells count="125">
    <mergeCell ref="B845:G845"/>
    <mergeCell ref="B846:G846"/>
    <mergeCell ref="B858:G858"/>
    <mergeCell ref="B864:G864"/>
    <mergeCell ref="B871:G871"/>
    <mergeCell ref="B785:G785"/>
    <mergeCell ref="B789:G789"/>
    <mergeCell ref="B811:G811"/>
    <mergeCell ref="B819:G819"/>
    <mergeCell ref="B827:G827"/>
    <mergeCell ref="B834:G834"/>
    <mergeCell ref="B714:G714"/>
    <mergeCell ref="B736:G736"/>
    <mergeCell ref="B737:G737"/>
    <mergeCell ref="B754:G754"/>
    <mergeCell ref="B768:G768"/>
    <mergeCell ref="B773:G773"/>
    <mergeCell ref="B667:G667"/>
    <mergeCell ref="B668:G668"/>
    <mergeCell ref="B693:G693"/>
    <mergeCell ref="B697:G697"/>
    <mergeCell ref="B704:G704"/>
    <mergeCell ref="B708:G708"/>
    <mergeCell ref="B612:G612"/>
    <mergeCell ref="B624:G624"/>
    <mergeCell ref="B631:G631"/>
    <mergeCell ref="B643:G643"/>
    <mergeCell ref="B650:G650"/>
    <mergeCell ref="B656:G656"/>
    <mergeCell ref="B576:G576"/>
    <mergeCell ref="B580:G580"/>
    <mergeCell ref="B591:G591"/>
    <mergeCell ref="B595:G595"/>
    <mergeCell ref="B600:G600"/>
    <mergeCell ref="B605:G605"/>
    <mergeCell ref="B604:G604"/>
    <mergeCell ref="B655:G655"/>
    <mergeCell ref="B541:G541"/>
    <mergeCell ref="B546:G546"/>
    <mergeCell ref="B552:G552"/>
    <mergeCell ref="B561:G561"/>
    <mergeCell ref="B565:G565"/>
    <mergeCell ref="B569:G569"/>
    <mergeCell ref="B510:G510"/>
    <mergeCell ref="B511:G511"/>
    <mergeCell ref="B518:G518"/>
    <mergeCell ref="B521:G521"/>
    <mergeCell ref="B532:G532"/>
    <mergeCell ref="B538:G538"/>
    <mergeCell ref="B439:G439"/>
    <mergeCell ref="B443:G443"/>
    <mergeCell ref="B454:G454"/>
    <mergeCell ref="B463:G463"/>
    <mergeCell ref="B480:G480"/>
    <mergeCell ref="B500:G500"/>
    <mergeCell ref="B337:G337"/>
    <mergeCell ref="B348:G348"/>
    <mergeCell ref="B358:G358"/>
    <mergeCell ref="B384:G384"/>
    <mergeCell ref="B411:G411"/>
    <mergeCell ref="B435:G435"/>
    <mergeCell ref="B233:G233"/>
    <mergeCell ref="B256:G256"/>
    <mergeCell ref="B267:G267"/>
    <mergeCell ref="B301:G301"/>
    <mergeCell ref="B305:G305"/>
    <mergeCell ref="B336:G336"/>
    <mergeCell ref="B137:G137"/>
    <mergeCell ref="B161:G161"/>
    <mergeCell ref="B166:G166"/>
    <mergeCell ref="B179:G179"/>
    <mergeCell ref="B203:G203"/>
    <mergeCell ref="B204:G204"/>
    <mergeCell ref="B191:G191"/>
    <mergeCell ref="B315:G315"/>
    <mergeCell ref="B71:G71"/>
    <mergeCell ref="B77:G77"/>
    <mergeCell ref="B93:G93"/>
    <mergeCell ref="B102:G102"/>
    <mergeCell ref="B106:G106"/>
    <mergeCell ref="B107:G107"/>
    <mergeCell ref="B37:I37"/>
    <mergeCell ref="A38:I39"/>
    <mergeCell ref="A40:G40"/>
    <mergeCell ref="B42:G42"/>
    <mergeCell ref="B43:G43"/>
    <mergeCell ref="B63:G63"/>
    <mergeCell ref="B31:I31"/>
    <mergeCell ref="B32:I32"/>
    <mergeCell ref="B33:I33"/>
    <mergeCell ref="B34:I34"/>
    <mergeCell ref="B35:I35"/>
    <mergeCell ref="B36:I36"/>
    <mergeCell ref="B25:I25"/>
    <mergeCell ref="B26:I26"/>
    <mergeCell ref="B27:I27"/>
    <mergeCell ref="B28:I28"/>
    <mergeCell ref="B29:I29"/>
    <mergeCell ref="B30:I30"/>
    <mergeCell ref="B24:I24"/>
    <mergeCell ref="A7:I7"/>
    <mergeCell ref="B8:C8"/>
    <mergeCell ref="D8:I8"/>
    <mergeCell ref="D9:I16"/>
    <mergeCell ref="A17:I17"/>
    <mergeCell ref="B18:I18"/>
    <mergeCell ref="A5:B5"/>
    <mergeCell ref="C5:E5"/>
    <mergeCell ref="G5:I5"/>
    <mergeCell ref="A6:B6"/>
    <mergeCell ref="C6:E6"/>
    <mergeCell ref="G6:I6"/>
    <mergeCell ref="C4:E4"/>
    <mergeCell ref="G4:I4"/>
    <mergeCell ref="G1:I1"/>
    <mergeCell ref="A1:F1"/>
    <mergeCell ref="B19:I19"/>
    <mergeCell ref="B20:I20"/>
    <mergeCell ref="B21:I21"/>
    <mergeCell ref="B22:I22"/>
    <mergeCell ref="B23:I23"/>
    <mergeCell ref="A2:G2"/>
    <mergeCell ref="H2:I2"/>
    <mergeCell ref="A3:I3"/>
    <mergeCell ref="A4:B4"/>
  </mergeCells>
  <conditionalFormatting sqref="C722:C728">
    <cfRule type="duplicateValues" dxfId="0" priority="2"/>
  </conditionalFormatting>
  <dataValidations count="5">
    <dataValidation type="list" allowBlank="1" showInputMessage="1" showErrorMessage="1" sqref="D889:D1048576 D192:D314 D835:D879 D40:D190 D316:D603 D605:D654 D656:D810 D812:D826 D828:D833">
      <formula1>$A$890:$A$892</formula1>
    </dataValidation>
    <dataValidation type="list" allowBlank="1" showInputMessage="1" showErrorMessage="1" sqref="D811">
      <formula1>$A$733:$A$735</formula1>
    </dataValidation>
    <dataValidation type="list" allowBlank="1" showInputMessage="1" showErrorMessage="1" sqref="D604">
      <formula1>$A$657:$A$659</formula1>
    </dataValidation>
    <dataValidation type="list" allowBlank="1" showInputMessage="1" showErrorMessage="1" sqref="D604">
      <formula1>$A$779:$A$781</formula1>
    </dataValidation>
    <dataValidation type="list" allowBlank="1" showInputMessage="1" showErrorMessage="1" sqref="D655">
      <formula1>$A$575:$A$577</formula1>
    </dataValidation>
  </dataValidations>
  <pageMargins left="0.7" right="0.7" top="0.75" bottom="0.75" header="0.3" footer="0.3"/>
  <pageSetup paperSize="9" scale="53" orientation="portrait" r:id="rId1"/>
  <headerFooter>
    <oddHeader>&amp;LChecklist No. 18&amp;CGeneral Administration&amp;RVersion- NHSRC/3.0</oddHeader>
    <oddFooter>Page &amp;P</oddFooter>
  </headerFooter>
</worksheet>
</file>

<file path=xl/worksheets/sheet21.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35</vt:i4>
      </vt:variant>
    </vt:vector>
  </HeadingPairs>
  <TitlesOfParts>
    <vt:vector size="56" baseType="lpstr">
      <vt:lpstr>Department Wise</vt:lpstr>
      <vt:lpstr>Emergency </vt:lpstr>
      <vt:lpstr>OPD</vt:lpstr>
      <vt:lpstr>Labour Room (LaQshya)</vt:lpstr>
      <vt:lpstr>Maternity Ward</vt:lpstr>
      <vt:lpstr>Ped Ward</vt:lpstr>
      <vt:lpstr>SNCU </vt:lpstr>
      <vt:lpstr>NRC </vt:lpstr>
      <vt:lpstr>OT</vt:lpstr>
      <vt:lpstr>M-OT (LaQshya)</vt:lpstr>
      <vt:lpstr>PP Unit</vt:lpstr>
      <vt:lpstr>ICU</vt:lpstr>
      <vt:lpstr>IPD</vt:lpstr>
      <vt:lpstr>Blood Bank</vt:lpstr>
      <vt:lpstr>Lab</vt:lpstr>
      <vt:lpstr>Radiology </vt:lpstr>
      <vt:lpstr>Pharmacy</vt:lpstr>
      <vt:lpstr>Auxillary services</vt:lpstr>
      <vt:lpstr>Mortuary </vt:lpstr>
      <vt:lpstr>Admin</vt:lpstr>
      <vt:lpstr>Sheet1</vt:lpstr>
      <vt:lpstr>Admin!Print_Area</vt:lpstr>
      <vt:lpstr>'Auxillary services'!Print_Area</vt:lpstr>
      <vt:lpstr>'Blood Bank'!Print_Area</vt:lpstr>
      <vt:lpstr>'Emergency '!Print_Area</vt:lpstr>
      <vt:lpstr>ICU!Print_Area</vt:lpstr>
      <vt:lpstr>IPD!Print_Area</vt:lpstr>
      <vt:lpstr>Lab!Print_Area</vt:lpstr>
      <vt:lpstr>'Labour Room (LaQshya)'!Print_Area</vt:lpstr>
      <vt:lpstr>'Maternity Ward'!Print_Area</vt:lpstr>
      <vt:lpstr>'Mortuary '!Print_Area</vt:lpstr>
      <vt:lpstr>'M-OT (LaQshya)'!Print_Area</vt:lpstr>
      <vt:lpstr>'NRC '!Print_Area</vt:lpstr>
      <vt:lpstr>OPD!Print_Area</vt:lpstr>
      <vt:lpstr>OT!Print_Area</vt:lpstr>
      <vt:lpstr>'Ped Ward'!Print_Area</vt:lpstr>
      <vt:lpstr>Pharmacy!Print_Area</vt:lpstr>
      <vt:lpstr>'PP Unit'!Print_Area</vt:lpstr>
      <vt:lpstr>'Radiology '!Print_Area</vt:lpstr>
      <vt:lpstr>'SNCU '!Print_Area</vt:lpstr>
      <vt:lpstr>'Auxillary services'!Print_Titles</vt:lpstr>
      <vt:lpstr>'Blood Bank'!Print_Titles</vt:lpstr>
      <vt:lpstr>'Emergency '!Print_Titles</vt:lpstr>
      <vt:lpstr>ICU!Print_Titles</vt:lpstr>
      <vt:lpstr>IPD!Print_Titles</vt:lpstr>
      <vt:lpstr>Lab!Print_Titles</vt:lpstr>
      <vt:lpstr>'Labour Room (LaQshya)'!Print_Titles</vt:lpstr>
      <vt:lpstr>'Maternity Ward'!Print_Titles</vt:lpstr>
      <vt:lpstr>'M-OT (LaQshya)'!Print_Titles</vt:lpstr>
      <vt:lpstr>OPD!Print_Titles</vt:lpstr>
      <vt:lpstr>OT!Print_Titles</vt:lpstr>
      <vt:lpstr>'Ped Ward'!Print_Titles</vt:lpstr>
      <vt:lpstr>Pharmacy!Print_Titles</vt:lpstr>
      <vt:lpstr>'PP Unit'!Print_Titles</vt:lpstr>
      <vt:lpstr>'Radiology '!Print_Titles</vt:lpstr>
      <vt:lpstr>'SNCU '!Print_Titles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QA</cp:lastModifiedBy>
  <cp:lastPrinted>2020-01-09T05:33:23Z</cp:lastPrinted>
  <dcterms:created xsi:type="dcterms:W3CDTF">2019-02-25T05:34:14Z</dcterms:created>
  <dcterms:modified xsi:type="dcterms:W3CDTF">2021-02-04T20:07:21Z</dcterms:modified>
</cp:coreProperties>
</file>